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namedSheetViews/namedSheetView1.xml" ContentType="application/vnd.ms-excel.namedsheetviews+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6"/>
  <workbookPr hidePivotFieldList="1" defaultThemeVersion="166925"/>
  <mc:AlternateContent xmlns:mc="http://schemas.openxmlformats.org/markup-compatibility/2006">
    <mc:Choice Requires="x15">
      <x15ac:absPath xmlns:x15ac="http://schemas.microsoft.com/office/spreadsheetml/2010/11/ac" url="https://vingroupjsc.sharepoint.com/sites/QCPlanning/Shared Documents/General/11. By team/3. Data Analysis/2. VF6/1. LHD/"/>
    </mc:Choice>
  </mc:AlternateContent>
  <xr:revisionPtr revIDLastSave="0" documentId="8_{2CEA4CE4-3B5C-4DF1-A969-562ECED80A62}" xr6:coauthVersionLast="47" xr6:coauthVersionMax="47" xr10:uidLastSave="{00000000-0000-0000-0000-000000000000}"/>
  <bookViews>
    <workbookView xWindow="-110" yWindow="-110" windowWidth="25820" windowHeight="15500" xr2:uid="{00000000-000D-0000-FFFF-FFFF00000000}"/>
  </bookViews>
  <sheets>
    <sheet name="ADAS issue list " sheetId="1" r:id="rId1"/>
    <sheet name="Sum" sheetId="27" r:id="rId2"/>
    <sheet name="Trang_tính1" sheetId="29" r:id="rId3"/>
    <sheet name="FMEA Define" sheetId="28" r:id="rId4"/>
    <sheet name="LINK" sheetId="5" r:id="rId5"/>
  </sheets>
  <definedNames>
    <definedName name="_xlnm._FilterDatabase" localSheetId="1" hidden="1">Sum!$R$5:$R$92</definedName>
    <definedName name="DA_result">'ADAS issue list '!$N:$N</definedName>
    <definedName name="Date">'ADAS issue list '!$D:$D</definedName>
    <definedName name="Defect_No">'ADAS issue list '!$O:$O</definedName>
    <definedName name="Feature">'ADAS issue list '!$H:$H</definedName>
    <definedName name="Servirity">'ADAS issue list '!$F:$F</definedName>
    <definedName name="Severity">'ADAS issue list '!$F:$F</definedName>
    <definedName name="Team">'ADAS issue list '!$J:$J</definedName>
    <definedName name="VF6_EU">'ADAS issue list '!$A$1:$Q$1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7" i="27" l="1"/>
  <c r="Z8" i="27"/>
  <c r="Z9" i="27"/>
  <c r="Z10" i="27"/>
  <c r="Z11" i="27"/>
  <c r="Z12" i="27"/>
  <c r="Z13" i="27"/>
  <c r="Z14" i="27"/>
  <c r="Z15" i="27"/>
  <c r="Z16" i="27"/>
  <c r="Z17" i="27"/>
  <c r="Z18" i="27"/>
  <c r="Z19" i="27"/>
  <c r="Z20" i="27"/>
  <c r="Z21" i="27"/>
  <c r="Z22" i="27"/>
  <c r="Z23" i="27"/>
  <c r="Z24" i="27"/>
  <c r="Z25" i="27"/>
  <c r="Z26" i="27"/>
  <c r="Z27" i="27"/>
  <c r="Z28" i="27"/>
  <c r="Z29" i="27"/>
  <c r="Z30" i="27"/>
  <c r="Z31" i="27"/>
  <c r="Z32" i="27"/>
  <c r="Z33" i="27"/>
  <c r="Z34" i="27"/>
  <c r="Z35" i="27"/>
  <c r="Z36" i="27"/>
  <c r="Z37" i="27"/>
  <c r="Z38" i="27"/>
  <c r="Z39" i="27"/>
  <c r="Z40" i="27"/>
  <c r="Z41" i="27"/>
  <c r="Z42" i="27"/>
  <c r="Z43" i="27"/>
  <c r="Z44" i="27"/>
  <c r="Z45" i="27"/>
  <c r="Z46" i="27"/>
  <c r="Z47" i="27"/>
  <c r="Z48" i="27"/>
  <c r="Z49" i="27"/>
  <c r="Z50" i="27"/>
  <c r="Z51" i="27"/>
  <c r="Z52" i="27"/>
  <c r="Z53" i="27"/>
  <c r="Z54" i="27"/>
  <c r="Z55" i="27"/>
  <c r="Z56" i="27"/>
  <c r="Z57" i="27"/>
  <c r="Z58" i="27"/>
  <c r="Z59" i="27"/>
  <c r="Z60" i="27"/>
  <c r="Z61" i="27"/>
  <c r="Z62" i="27"/>
  <c r="Z63" i="27"/>
  <c r="Z64" i="27"/>
  <c r="Z65" i="27"/>
  <c r="Z66" i="27"/>
  <c r="Z67" i="27"/>
  <c r="Z68" i="27"/>
  <c r="Z69" i="27"/>
  <c r="Z70" i="27"/>
  <c r="Z6" i="27"/>
  <c r="AH70" i="27"/>
  <c r="AI70" i="27" s="1"/>
  <c r="AH69" i="27"/>
  <c r="AI69" i="27" s="1"/>
  <c r="AH68" i="27"/>
  <c r="AI68" i="27" s="1"/>
  <c r="AH67" i="27"/>
  <c r="AI67" i="27" s="1"/>
  <c r="AH66" i="27"/>
  <c r="AI66" i="27" s="1"/>
  <c r="AH65" i="27"/>
  <c r="AI65" i="27" s="1"/>
  <c r="AH64" i="27"/>
  <c r="AI64" i="27" s="1"/>
  <c r="AH63" i="27"/>
  <c r="AI63" i="27" s="1"/>
  <c r="AH62" i="27"/>
  <c r="AI62" i="27" s="1"/>
  <c r="AH61" i="27"/>
  <c r="AI61" i="27" s="1"/>
  <c r="AH60" i="27"/>
  <c r="AI60" i="27" s="1"/>
  <c r="AH59" i="27"/>
  <c r="AI59" i="27" s="1"/>
  <c r="AH58" i="27"/>
  <c r="AI58" i="27" s="1"/>
  <c r="AH57" i="27"/>
  <c r="AI57" i="27" s="1"/>
  <c r="AH56" i="27"/>
  <c r="AI56" i="27" s="1"/>
  <c r="AH55" i="27"/>
  <c r="AI55" i="27" s="1"/>
  <c r="AH54" i="27"/>
  <c r="AI54" i="27" s="1"/>
  <c r="AH53" i="27"/>
  <c r="AI53" i="27" s="1"/>
  <c r="AH52" i="27"/>
  <c r="AI52" i="27" s="1"/>
  <c r="AH51" i="27"/>
  <c r="AI51" i="27" s="1"/>
  <c r="AH50" i="27"/>
  <c r="AI50" i="27" s="1"/>
  <c r="AH49" i="27"/>
  <c r="AI49" i="27" s="1"/>
  <c r="AH48" i="27"/>
  <c r="AI48" i="27" s="1"/>
  <c r="AH47" i="27"/>
  <c r="AI47" i="27" s="1"/>
  <c r="AH46" i="27"/>
  <c r="AI46" i="27" s="1"/>
  <c r="AH45" i="27"/>
  <c r="AI45" i="27" s="1"/>
  <c r="AH44" i="27"/>
  <c r="AI44" i="27" s="1"/>
  <c r="AH43" i="27"/>
  <c r="AI43" i="27" s="1"/>
  <c r="AH42" i="27"/>
  <c r="AI42" i="27" s="1"/>
  <c r="AH41" i="27"/>
  <c r="AI41" i="27" s="1"/>
  <c r="AH40" i="27"/>
  <c r="AI40" i="27" s="1"/>
  <c r="AH39" i="27"/>
  <c r="AI39" i="27" s="1"/>
  <c r="AH38" i="27"/>
  <c r="AI38" i="27" s="1"/>
  <c r="AH37" i="27"/>
  <c r="AI37" i="27" s="1"/>
  <c r="AH36" i="27"/>
  <c r="AI36" i="27" s="1"/>
  <c r="AH35" i="27"/>
  <c r="AI35" i="27" s="1"/>
  <c r="AH34" i="27"/>
  <c r="AI34" i="27" s="1"/>
  <c r="AH33" i="27"/>
  <c r="AI33" i="27" s="1"/>
  <c r="AH32" i="27"/>
  <c r="AI32" i="27" s="1"/>
  <c r="AH31" i="27"/>
  <c r="AI31" i="27" s="1"/>
  <c r="AH30" i="27"/>
  <c r="AI30" i="27" s="1"/>
  <c r="AH29" i="27"/>
  <c r="AI29" i="27" s="1"/>
  <c r="AH28" i="27"/>
  <c r="AI28" i="27" s="1"/>
  <c r="AH27" i="27"/>
  <c r="AI27" i="27" s="1"/>
  <c r="AH26" i="27"/>
  <c r="AI26" i="27" s="1"/>
  <c r="AH25" i="27"/>
  <c r="AI25" i="27" s="1"/>
  <c r="AH24" i="27"/>
  <c r="AI24" i="27" s="1"/>
  <c r="AH23" i="27"/>
  <c r="AI23" i="27" s="1"/>
  <c r="AH22" i="27"/>
  <c r="AI22" i="27" s="1"/>
  <c r="AH21" i="27"/>
  <c r="AI21" i="27" s="1"/>
  <c r="AH20" i="27"/>
  <c r="AI20" i="27" s="1"/>
  <c r="AH19" i="27"/>
  <c r="AI19" i="27" s="1"/>
  <c r="AH18" i="27"/>
  <c r="AI18" i="27" s="1"/>
  <c r="AH17" i="27"/>
  <c r="AI17" i="27" s="1"/>
  <c r="AH16" i="27"/>
  <c r="AI16" i="27" s="1"/>
  <c r="AH15" i="27"/>
  <c r="AI15" i="27" s="1"/>
  <c r="AH14" i="27"/>
  <c r="AI14" i="27" s="1"/>
  <c r="AH72" i="27"/>
  <c r="AH73" i="27"/>
  <c r="AH74" i="27"/>
  <c r="AH75" i="27"/>
  <c r="AI72" i="27"/>
  <c r="AI73" i="27"/>
  <c r="AI74" i="27"/>
  <c r="AI75" i="27"/>
  <c r="AH92" i="27"/>
  <c r="AI92" i="27"/>
  <c r="AH91" i="27"/>
  <c r="AI91" i="27" s="1"/>
  <c r="AH90" i="27"/>
  <c r="AI90" i="27" s="1"/>
  <c r="AH89" i="27"/>
  <c r="AI89" i="27" s="1"/>
  <c r="AH88" i="27"/>
  <c r="AI88" i="27" s="1"/>
  <c r="AH87" i="27"/>
  <c r="AI87" i="27" s="1"/>
  <c r="AH86" i="27"/>
  <c r="AI86" i="27" s="1"/>
  <c r="Z81" i="27"/>
  <c r="AH9" i="27"/>
  <c r="M21" i="27"/>
  <c r="J30" i="27"/>
  <c r="J29" i="27"/>
  <c r="Z200" i="27"/>
  <c r="AH71" i="27"/>
  <c r="AH76" i="27"/>
  <c r="AH77" i="27"/>
  <c r="AH78" i="27"/>
  <c r="AH79" i="27"/>
  <c r="AH80" i="27"/>
  <c r="AI71" i="27"/>
  <c r="AI76" i="27"/>
  <c r="AI77" i="27"/>
  <c r="AI78" i="27"/>
  <c r="AI79" i="27"/>
  <c r="AI80" i="27"/>
  <c r="AH82" i="27"/>
  <c r="AI82" i="27" s="1"/>
  <c r="AH83" i="27"/>
  <c r="AI83" i="27" s="1"/>
  <c r="AH84" i="27"/>
  <c r="AI84" i="27" s="1"/>
  <c r="AH85" i="27"/>
  <c r="AI85" i="27" s="1"/>
  <c r="AH81" i="27"/>
  <c r="AI81" i="27" s="1"/>
  <c r="M10" i="27"/>
  <c r="M6" i="27"/>
  <c r="Z199" i="27"/>
  <c r="I25" i="28"/>
  <c r="J25" i="28"/>
  <c r="K25" i="28"/>
  <c r="Z198" i="27"/>
  <c r="D21" i="27"/>
  <c r="AH6" i="27"/>
  <c r="AI6" i="27" s="1"/>
  <c r="AH7" i="27"/>
  <c r="AI7" i="27" s="1"/>
  <c r="AH8" i="27"/>
  <c r="AI8" i="27" s="1"/>
  <c r="AI9" i="27"/>
  <c r="AH10" i="27"/>
  <c r="AI10" i="27" s="1"/>
  <c r="AH11" i="27"/>
  <c r="AI11" i="27" s="1"/>
  <c r="AH12" i="27"/>
  <c r="AI12" i="27" s="1"/>
  <c r="AH13" i="27"/>
  <c r="AI13" i="27" s="1"/>
  <c r="M15" i="27"/>
  <c r="M7" i="27"/>
  <c r="Z197" i="27"/>
  <c r="C58" i="27"/>
  <c r="D58" i="27"/>
  <c r="E58" i="27" s="1"/>
  <c r="Z196" i="27"/>
  <c r="M8" i="27"/>
  <c r="Z195" i="27"/>
  <c r="D57" i="27"/>
  <c r="C57" i="27"/>
  <c r="C2" i="27"/>
  <c r="F6" i="27"/>
  <c r="F7" i="27"/>
  <c r="F8" i="27"/>
  <c r="F9" i="27"/>
  <c r="F10" i="27"/>
  <c r="F11" i="27"/>
  <c r="F12" i="27"/>
  <c r="F13" i="27"/>
  <c r="F14" i="27"/>
  <c r="F15" i="27"/>
  <c r="F16" i="27"/>
  <c r="F17" i="27"/>
  <c r="F18" i="27"/>
  <c r="F19" i="27"/>
  <c r="F20" i="27"/>
  <c r="F21" i="27"/>
  <c r="E6" i="27"/>
  <c r="D7" i="27"/>
  <c r="D8" i="27"/>
  <c r="D9" i="27"/>
  <c r="D10" i="27"/>
  <c r="D11" i="27"/>
  <c r="D12" i="27"/>
  <c r="D13" i="27"/>
  <c r="D14" i="27"/>
  <c r="D15" i="27"/>
  <c r="D16" i="27"/>
  <c r="D17" i="27"/>
  <c r="D18" i="27"/>
  <c r="D19" i="27"/>
  <c r="D20" i="27"/>
  <c r="B2" i="27"/>
  <c r="D55" i="27"/>
  <c r="D56" i="27"/>
  <c r="D54" i="27"/>
  <c r="C55" i="27"/>
  <c r="C56" i="27"/>
  <c r="C54" i="27"/>
  <c r="K7" i="27"/>
  <c r="K8" i="27"/>
  <c r="K9" i="27"/>
  <c r="K10" i="27"/>
  <c r="K11" i="27"/>
  <c r="K12" i="27"/>
  <c r="K13" i="27"/>
  <c r="K14" i="27"/>
  <c r="K15" i="27"/>
  <c r="K16" i="27"/>
  <c r="K17" i="27"/>
  <c r="K18" i="27"/>
  <c r="K19" i="27"/>
  <c r="K20" i="27"/>
  <c r="K21" i="27"/>
  <c r="K6" i="27"/>
  <c r="J7" i="27"/>
  <c r="J8" i="27"/>
  <c r="J9" i="27"/>
  <c r="J10" i="27"/>
  <c r="J11" i="27"/>
  <c r="J12" i="27"/>
  <c r="J13" i="27"/>
  <c r="J14" i="27"/>
  <c r="J15" i="27"/>
  <c r="J16" i="27"/>
  <c r="J17" i="27"/>
  <c r="J18" i="27"/>
  <c r="J19" i="27"/>
  <c r="J20" i="27"/>
  <c r="J21" i="27"/>
  <c r="J6" i="27"/>
  <c r="J22" i="27" s="1"/>
  <c r="I7" i="27"/>
  <c r="I8" i="27"/>
  <c r="I9" i="27"/>
  <c r="I10" i="27"/>
  <c r="I11" i="27"/>
  <c r="I12" i="27"/>
  <c r="I13" i="27"/>
  <c r="I14" i="27"/>
  <c r="I15" i="27"/>
  <c r="I16" i="27"/>
  <c r="I17" i="27"/>
  <c r="I18" i="27"/>
  <c r="I19" i="27"/>
  <c r="I20" i="27"/>
  <c r="I21" i="27"/>
  <c r="I6" i="27"/>
  <c r="H7" i="27"/>
  <c r="H8" i="27"/>
  <c r="H9" i="27"/>
  <c r="H10" i="27"/>
  <c r="H11" i="27"/>
  <c r="H12" i="27"/>
  <c r="H13" i="27"/>
  <c r="H14" i="27"/>
  <c r="H15" i="27"/>
  <c r="H16" i="27"/>
  <c r="H17" i="27"/>
  <c r="H18" i="27"/>
  <c r="H19" i="27"/>
  <c r="H20" i="27"/>
  <c r="H21" i="27"/>
  <c r="H6" i="27"/>
  <c r="G7" i="27"/>
  <c r="G8" i="27"/>
  <c r="G9" i="27"/>
  <c r="G10" i="27"/>
  <c r="G11" i="27"/>
  <c r="G12" i="27"/>
  <c r="G13" i="27"/>
  <c r="G14" i="27"/>
  <c r="G15" i="27"/>
  <c r="G16" i="27"/>
  <c r="G17" i="27"/>
  <c r="G18" i="27"/>
  <c r="G19" i="27"/>
  <c r="G20" i="27"/>
  <c r="G21" i="27"/>
  <c r="G6" i="27"/>
  <c r="E7" i="27"/>
  <c r="L7" i="27" s="1"/>
  <c r="E8" i="27"/>
  <c r="E9" i="27"/>
  <c r="E10" i="27"/>
  <c r="L10" i="27" s="1"/>
  <c r="E11" i="27"/>
  <c r="L11" i="27" s="1"/>
  <c r="E12" i="27"/>
  <c r="E13" i="27"/>
  <c r="L13" i="27" s="1"/>
  <c r="E14" i="27"/>
  <c r="E15" i="27"/>
  <c r="E16" i="27"/>
  <c r="E17" i="27"/>
  <c r="E18" i="27"/>
  <c r="C18" i="27" s="1"/>
  <c r="E19" i="27"/>
  <c r="E20" i="27"/>
  <c r="L20" i="27" s="1"/>
  <c r="E21" i="27"/>
  <c r="C21" i="27" s="1"/>
  <c r="D6" i="27"/>
  <c r="M20" i="27"/>
  <c r="M19" i="27"/>
  <c r="M18" i="27"/>
  <c r="M17" i="27"/>
  <c r="M16" i="27"/>
  <c r="M14" i="27"/>
  <c r="M13" i="27"/>
  <c r="M12" i="27"/>
  <c r="M11" i="27"/>
  <c r="M9" i="27"/>
  <c r="M22" i="27" l="1"/>
  <c r="C19" i="27"/>
  <c r="L21" i="27"/>
  <c r="L18" i="27"/>
  <c r="K22" i="27"/>
  <c r="C17" i="27"/>
  <c r="C10" i="27"/>
  <c r="C11" i="27"/>
  <c r="L15" i="27"/>
  <c r="L12" i="27"/>
  <c r="L9" i="27"/>
  <c r="H22" i="27"/>
  <c r="L19" i="27"/>
  <c r="G22" i="27"/>
  <c r="L17" i="27"/>
  <c r="C14" i="27"/>
  <c r="L8" i="27"/>
  <c r="L16" i="27"/>
  <c r="E22" i="27"/>
  <c r="C12" i="27"/>
  <c r="I22" i="27"/>
  <c r="C20" i="27"/>
  <c r="C8" i="27"/>
  <c r="C16" i="27"/>
  <c r="C13" i="27"/>
  <c r="C7" i="27"/>
  <c r="L14" i="27"/>
  <c r="C9" i="27"/>
  <c r="C15" i="27"/>
  <c r="F58" i="27"/>
  <c r="F2" i="27"/>
  <c r="F22" i="27"/>
  <c r="L6" i="27"/>
  <c r="C6" i="27"/>
  <c r="E2" i="27"/>
  <c r="D2" i="27"/>
  <c r="D22" i="27"/>
  <c r="F54" i="27"/>
  <c r="E54" i="27"/>
  <c r="F55" i="27"/>
  <c r="E55" i="27"/>
  <c r="F56" i="27"/>
  <c r="E56" i="27"/>
  <c r="F57" i="27"/>
  <c r="E57" i="27"/>
  <c r="L22" i="27" l="1"/>
  <c r="C22" i="27"/>
</calcChain>
</file>

<file path=xl/sharedStrings.xml><?xml version="1.0" encoding="utf-8"?>
<sst xmlns="http://schemas.openxmlformats.org/spreadsheetml/2006/main" count="9759" uniqueCount="2506">
  <si>
    <t>Vehicle_Market</t>
  </si>
  <si>
    <t xml:space="preserve">Vehicle VIN </t>
  </si>
  <si>
    <t>Co-driver</t>
  </si>
  <si>
    <t>Date</t>
  </si>
  <si>
    <t>Current SW</t>
  </si>
  <si>
    <t>Issue Severity
(High, Medium, Low)</t>
  </si>
  <si>
    <t>Timestamp
(if known)</t>
  </si>
  <si>
    <t>Function tested</t>
  </si>
  <si>
    <t>Issue Description / Tag Event from Driver + Co-Driver</t>
  </si>
  <si>
    <t>Feature Category</t>
  </si>
  <si>
    <t>Raw Name</t>
  </si>
  <si>
    <t>PIC</t>
  </si>
  <si>
    <t>Date2</t>
  </si>
  <si>
    <t>DA Result</t>
  </si>
  <si>
    <t>Defect - No</t>
  </si>
  <si>
    <t xml:space="preserve">Note </t>
  </si>
  <si>
    <t>Review</t>
  </si>
  <si>
    <t>Km</t>
  </si>
  <si>
    <t>VF6_PHL</t>
  </si>
  <si>
    <t>LS8805</t>
  </si>
  <si>
    <t>Anhnd58</t>
  </si>
  <si>
    <t>6A.1.14.0v1</t>
  </si>
  <si>
    <t>Critical</t>
  </si>
  <si>
    <t>RPA</t>
  </si>
  <si>
    <t>No soud when change dynamic guideline SVM</t>
  </si>
  <si>
    <t>Parking</t>
  </si>
  <si>
    <t>MHU-NO20250418-164042-000077.mp4</t>
  </si>
  <si>
    <t>PhongNT38</t>
  </si>
  <si>
    <t>Can't check</t>
  </si>
  <si>
    <t>Sound is not available ==&gt; Can't check sound</t>
  </si>
  <si>
    <t>anhnd58</t>
  </si>
  <si>
    <t>No soud when change R, N, D, P</t>
  </si>
  <si>
    <t>MHU-NO20250421-084511-000005.mp4</t>
  </si>
  <si>
    <t>Fail</t>
  </si>
  <si>
    <t>VF6LHD-30980</t>
  </si>
  <si>
    <t>No sound warning from D to R: at 8:45:12 check change gear</t>
  </si>
  <si>
    <t>hocld2</t>
  </si>
  <si>
    <t>Non-Critical</t>
  </si>
  <si>
    <t>No soud when change gear D back to R</t>
  </si>
  <si>
    <t>MHU-NO20250421-153722-000008.mp4</t>
  </si>
  <si>
    <t xml:space="preserve">No sound warning from D to R: at 15:37:52
17:32:36, active SVM by gear
R to P 3s cooldown SVM </t>
  </si>
  <si>
    <t>Still warning in gear D,N</t>
  </si>
  <si>
    <t>MHU-NO20250421-153822-000009.mp4</t>
  </si>
  <si>
    <t>Pass</t>
  </si>
  <si>
    <t>Ât 15:38:58 HAVE warning in gear N, D due to SVM on</t>
  </si>
  <si>
    <t>Not sound alert in gear R</t>
  </si>
  <si>
    <t>MHU-NO20250421-203245-000274.mp4
MHU-NO20250421-203345-000275.mp4</t>
  </si>
  <si>
    <t>At 20:33:42 &amp;20:34:04 &amp;20:34:20 : no audible warning</t>
  </si>
  <si>
    <t>no soud when change R-N-D-P</t>
  </si>
  <si>
    <t>MHU-NO20250422-091431-000049.mp4</t>
  </si>
  <si>
    <t>At 9:15:22: No sound</t>
  </si>
  <si>
    <t>Daitv4</t>
  </si>
  <si>
    <t>Gear N standstill, it still gives an audible warning</t>
  </si>
  <si>
    <t>MHU_NO20250422-153132-000398.mp4</t>
  </si>
  <si>
    <t>Ât 15:31:32 HAVE warning in gear N due to SVM on</t>
  </si>
  <si>
    <t>Sound louder than specified</t>
  </si>
  <si>
    <t>MHU_NO20250422-170558-000492.mp4</t>
  </si>
  <si>
    <t>Data error</t>
  </si>
  <si>
    <t>At 17:06:29, sudden louder but log not avai</t>
  </si>
  <si>
    <t>no soud when change R-D-N-P</t>
  </si>
  <si>
    <t>MHU-NO20250423-085535-000042.mp4</t>
  </si>
  <si>
    <t>DatDM1</t>
  </si>
  <si>
    <t>The MHU always emits a sound when changing gears.</t>
  </si>
  <si>
    <t>Flicker warning</t>
  </si>
  <si>
    <t>MHU-NO20250423-090436-000051.mp4</t>
  </si>
  <si>
    <t>Due to the mesh fence not being a standard object and the ultrasonic wave angle from the USS to the fence, this behavior occurred → No issue.</t>
  </si>
  <si>
    <t>TUTV15</t>
  </si>
  <si>
    <t>Flickering warning from level 2 to level 1 and then to level 2</t>
  </si>
  <si>
    <t>MHU_NO20250423-161858-000250.mp4</t>
  </si>
  <si>
    <t>Due to the mesh fence not being a standard object and possibly placed at the boundary between warning zone level 4 and level 3, this behavior occurred → No issue.</t>
  </si>
  <si>
    <t>No audible warning when the EV is stationary shifting R gear while level 2 warning is in progress</t>
  </si>
  <si>
    <t>MHU_NO20250423-173329-000324.mp4</t>
  </si>
  <si>
    <t>At 17:33:46: No sound</t>
  </si>
  <si>
    <t>RCTA</t>
  </si>
  <si>
    <t>No warning</t>
  </si>
  <si>
    <t>Lateral</t>
  </si>
  <si>
    <t>MHU-NO20250424-085047-000010-1.mp4</t>
  </si>
  <si>
    <t>AnhNHT6</t>
  </si>
  <si>
    <t>At 8:51:32, The TV first overtakes from the left side and then moves behind the EV--&gt;No issue</t>
  </si>
  <si>
    <t>No soud</t>
  </si>
  <si>
    <t>MHU-NO20250424-085147-000011.mp4</t>
  </si>
  <si>
    <t>At 8:51:52, RCTA warning LV1 don't have soud warning. no issue</t>
  </si>
  <si>
    <t>DOW</t>
  </si>
  <si>
    <t>Early warning break</t>
  </si>
  <si>
    <t>LEFT-NO20250424-093826-000034-2.mp4</t>
  </si>
  <si>
    <t>VF6LHD-31265</t>
  </si>
  <si>
    <t>At 9:38:35, cancel early the warning--&gt;issue</t>
  </si>
  <si>
    <t>tutv15</t>
  </si>
  <si>
    <t>flickering warning when the TV is on right</t>
  </si>
  <si>
    <t>Right%2015_02.NO20250424-150122-000312.mp4</t>
  </si>
  <si>
    <t>No data</t>
  </si>
  <si>
    <t>VF6LHD-32026</t>
  </si>
  <si>
    <t>At 15:02:22, flickering on the right mirrow--&gt;issue. no BLF file</t>
  </si>
  <si>
    <t>Fake alert when there is no TV on the left side in the area</t>
  </si>
  <si>
    <t>left%2015_24%20NO20250424-152426-000358.mp4</t>
  </si>
  <si>
    <r>
      <rPr>
        <sz val="11"/>
        <color rgb="FF000000"/>
        <rFont val="Calibri"/>
        <scheme val="minor"/>
      </rPr>
      <t xml:space="preserve">At 15:24:40, The TV was crossing behind on the right side, but the left-side warning was raised--&gt;issue. </t>
    </r>
    <r>
      <rPr>
        <b/>
        <sz val="11"/>
        <color rgb="FF000000"/>
        <rFont val="Calibri"/>
        <scheme val="minor"/>
      </rPr>
      <t>Need cam rear</t>
    </r>
  </si>
  <si>
    <t>Warning Break with Container Truck</t>
  </si>
  <si>
    <t>left%2015_29%20NO20250424-152827-000362.mp4</t>
  </si>
  <si>
    <t>At 15:28:50, cancel early warning on the left--&gt;issue</t>
  </si>
  <si>
    <t>Flickering Warning with Cargo Trailer</t>
  </si>
  <si>
    <t>LEFT%2015_31%20NO20250424-153027-000364.mp4</t>
  </si>
  <si>
    <t>HieuPM6</t>
  </si>
  <si>
    <t>VF6LHD-31373</t>
  </si>
  <si>
    <t>At 15:30:48, Flickering DOW warning --&gt;issue</t>
  </si>
  <si>
    <t>Identify the TV slowly on the left, the TV passes halfway and then warns</t>
  </si>
  <si>
    <t>Left%2015_48%20NO20250424-154728-000381.mp4</t>
  </si>
  <si>
    <t>VF6LHD-31404</t>
  </si>
  <si>
    <t>At 15:48:10, the warning was raised late when TV overtake in left side--&gt;issue</t>
  </si>
  <si>
    <t>no sound when standing still and gear R when at level 2</t>
  </si>
  <si>
    <t>MHU%2014_58%20NO20250424-145728-000339.mp4</t>
  </si>
  <si>
    <t>At 14:58:09: No sound</t>
  </si>
  <si>
    <t xml:space="preserve">Issue </t>
  </si>
  <si>
    <t>BSD</t>
  </si>
  <si>
    <t>interrupts the alert when the TV is still in the right zone</t>
  </si>
  <si>
    <t>RIGHT%2017_14%20NO20250425-171431-001107%7E1.mp4</t>
  </si>
  <si>
    <t>No issue. At 17:14:51, the vehicle speed was approximately 0, triggering a warning from the DOW system.
The warning stopped at 17:15:03, immediately after the black car exited the DOW warning zone.</t>
  </si>
  <si>
    <t>Turn off alert when the TV is on right</t>
  </si>
  <si>
    <t>Right%2017_18_NO20250425-171730-001110.mp4</t>
  </si>
  <si>
    <t>At 17:18:15, DOW stop warning while have TV move on warning zone</t>
  </si>
  <si>
    <t>Turn off the alarm when the TV goes right and left ...</t>
  </si>
  <si>
    <t>MHU%2018_56%20NO20250425-185531-000990.mp4</t>
  </si>
  <si>
    <t>Chờ tutv15 up video rear-camera --&gt; đã format SSD -&gt; k có rear-CAM</t>
  </si>
  <si>
    <t>Alarm Breaker with Truck</t>
  </si>
  <si>
    <t>no video</t>
  </si>
  <si>
    <t>Flickering alert with left serial TV</t>
  </si>
  <si>
    <t>Late warning break</t>
  </si>
  <si>
    <t>Right-NO20250426-090625-000190.mp4</t>
  </si>
  <si>
    <t>before 09:06:37, TV move on CVW zone with high speed(TTC&lt;3.5s) =&gt; BSD sends warning. Then, TTC&gt;3.5s =&gt; BSD no send warning. At 09:06:42, TV enters BSD zone =&gt; BSD sends warning. no issue</t>
  </si>
  <si>
    <t>LKA</t>
  </si>
  <si>
    <t>Unable to turn on LKA</t>
  </si>
  <si>
    <t>14_52%20LKA%20NO20250426-145125-000476.mp4</t>
  </si>
  <si>
    <t>Raise(thiếu DTC, FD0304, log)</t>
  </si>
  <si>
    <t>At 14:51:28, Can't turn on LKA</t>
  </si>
  <si>
    <t>lost DTC, FD03,04, canlog file. Confirm by Tutv14</t>
  </si>
  <si>
    <t>Fake Alert with Right when no TV</t>
  </si>
  <si>
    <t>14_53%20NO20250426-145247-001571.mp4</t>
  </si>
  <si>
    <r>
      <rPr>
        <sz val="11"/>
        <color rgb="FF000000"/>
        <rFont val="Calibri"/>
        <scheme val="minor"/>
      </rPr>
      <t xml:space="preserve">At 14:53:16, DOW sends warning while no have TV in warning zone. </t>
    </r>
    <r>
      <rPr>
        <b/>
        <sz val="11"/>
        <color rgb="FFFF0000"/>
        <rFont val="Calibri"/>
        <scheme val="minor"/>
      </rPr>
      <t>Need cam rear</t>
    </r>
  </si>
  <si>
    <t>Delay warning with TV on the right</t>
  </si>
  <si>
    <t>16_53%20NO20250426-162953-001668.mp4</t>
  </si>
  <si>
    <r>
      <rPr>
        <sz val="11"/>
        <color rgb="FF000000"/>
        <rFont val="Calibri"/>
        <scheme val="minor"/>
      </rPr>
      <t xml:space="preserve">At 16:30:00, stop warning late when TV out warning zone. </t>
    </r>
    <r>
      <rPr>
        <b/>
        <sz val="11"/>
        <color rgb="FFFF0000"/>
        <rFont val="Calibri"/>
        <scheme val="minor"/>
      </rPr>
      <t>NEED cam REAR, Front</t>
    </r>
  </si>
  <si>
    <t>Flickering warning when the TV is turned on right</t>
  </si>
  <si>
    <t>19_35%20NO20250426-193505-001853.mp4</t>
  </si>
  <si>
    <t>At 19:35:16, flickering on the right mirrow--&gt;issue</t>
  </si>
  <si>
    <t>Alarm Breaker with container</t>
  </si>
  <si>
    <t>no data</t>
  </si>
  <si>
    <t>Virtual alert when the TV has passed to the left</t>
  </si>
  <si>
    <t>DOW%206_59%20NO20250428-065909-000941.mp4</t>
  </si>
  <si>
    <t>No issue, at 06:59:54, DOW triggers warning with pedestrian when she enters warning zone</t>
  </si>
  <si>
    <t>Flickering warning when driving on the left</t>
  </si>
  <si>
    <t>7_11%20NO20250428-071010-000952.mp4</t>
  </si>
  <si>
    <t>At 07:10:45, DOW stop warning early while TV is still in the warning zone</t>
  </si>
  <si>
    <t>Interrupt the alert when the TV is still traveling in parallel</t>
  </si>
  <si>
    <t>7_27%20NO20250428-072610-000968.mp4</t>
  </si>
  <si>
    <t>VF6LHD-31385</t>
  </si>
  <si>
    <t>Intermittent_BSD</t>
  </si>
  <si>
    <t>Disconnect the alert with TV on the left</t>
  </si>
  <si>
    <t>12_52%20NO20250428-125131-001293.mp4</t>
  </si>
  <si>
    <t>Fail - KPI</t>
  </si>
  <si>
    <t>At 12:51:51, stop warning while TV is still move on warning zone</t>
  </si>
  <si>
    <t>AnhNHT6: KPI-cannot raise new issue bcz it only occur 1 time /whole test process</t>
  </si>
  <si>
    <t>LDW</t>
  </si>
  <si>
    <t>hiển thị vạch xanh ben phai khi vận tốc dưới 20</t>
  </si>
  <si>
    <t>MHU-NO20250428-144422-001409-1.mp4</t>
  </si>
  <si>
    <t>VF6LHD-31435</t>
  </si>
  <si>
    <t>At 14:44:50 and 14:44:54, lane line color is gray but display on MHU is blue</t>
  </si>
  <si>
    <t>cảnh bao chap chon ben phai</t>
  </si>
  <si>
    <t>Right-NO20250428-145946-002507.mp4</t>
  </si>
  <si>
    <t>VF6LHD-31373
VF6LHD-31385</t>
  </si>
  <si>
    <t>Intermittent_DOW
Intermittent_BSD</t>
  </si>
  <si>
    <t>15:00:08
15:00:33</t>
  </si>
  <si>
    <t>dismiss warning when there is a serial TV left</t>
  </si>
  <si>
    <t>6_49%20DOW%20NO20250429-064841-001808.mp4</t>
  </si>
  <si>
    <t>Intermittent_DOW</t>
  </si>
  <si>
    <t>warning when the TV is flickering right</t>
  </si>
  <si>
    <t>7_10%20NO20250429-070938-002040.mp4</t>
  </si>
  <si>
    <t>intermittent alarm with left serial TV</t>
  </si>
  <si>
    <t>9_42%20NO20250429-094152-001981.mp4</t>
  </si>
  <si>
    <t>At 09:42:15, BSD stops the level 1 warning because the TV (truck) moves out of the detection zone.
At 09:42:18, the level 1 warning appears again as the TV (black car) enters the detection zone.</t>
  </si>
  <si>
    <t>warning when the TV overtakes lchuchuws does not cut across the rear ...</t>
  </si>
  <si>
    <t>DOW%20NO20250429-064841-001808.mp4</t>
  </si>
  <si>
    <t>At 06:49:26, DOW sends late warning</t>
  </si>
  <si>
    <t>Fake warning when there are no objects or TVs in the area behind</t>
  </si>
  <si>
    <t>6_17NO20250429-061634-002865.mp4</t>
  </si>
  <si>
    <t>VF6LHD-32065</t>
  </si>
  <si>
    <t>At 06:17:25, RPA triggers warning when there is no obstacle behind</t>
  </si>
  <si>
    <t>no audible alert when gear R</t>
  </si>
  <si>
    <t>6_38NO20250429-063722-002886.mp4</t>
  </si>
  <si>
    <t>At 06:38:01, RPA triggers no warning when changing gear R and there are obstacle in warning level 1 zone</t>
  </si>
  <si>
    <t>Flickering warning on MHU</t>
  </si>
  <si>
    <t>6_39NO20250429-063922-002888.mp4</t>
  </si>
  <si>
    <t xml:space="preserve">No issue. At 06:39:32, RPA triggers warning with improper surface  with grass =&gt; deviates </t>
  </si>
  <si>
    <t>PHI</t>
  </si>
  <si>
    <t>Anhnd57</t>
  </si>
  <si>
    <t>6A.1.13.2v3</t>
  </si>
  <si>
    <t>HWA</t>
  </si>
  <si>
    <t>HWA many time tag speed then EV increase speed from 60-70km/h</t>
  </si>
  <si>
    <t>Longitudinal</t>
  </si>
  <si>
    <t>Configuration_%202025_RBLC1624_20250429_101525_broadcastCAN.blf</t>
  </si>
  <si>
    <t>HuongLTT43</t>
  </si>
  <si>
    <t>From 10:18:55s, ACC is active state with tagspeed 60kph then the driver press MFS_M2Control button so the tagspeed increases with the EV's speed ( 69kph)</t>
  </si>
  <si>
    <t>Display TV in left jumpping with car and truck</t>
  </si>
  <si>
    <t>MHU20250429-114048-000116%7E1.mp4</t>
  </si>
  <si>
    <t>At 11:40:57, ACCwrongly detected a truck as a car and displayed a car icon on the MHU ( no can log )</t>
  </si>
  <si>
    <t>Icon HWA change blue to gray</t>
  </si>
  <si>
    <t>No can log</t>
  </si>
  <si>
    <t>Anhnd57 confirmed: No data</t>
  </si>
  <si>
    <t>ALCA</t>
  </si>
  <si>
    <t>Popup the target lane not available when the target lane is met to change the lane</t>
  </si>
  <si>
    <t>AEB</t>
  </si>
  <si>
    <t>FCW, AEB fault when in charging</t>
  </si>
  <si>
    <t>MHU20250429-132406-000220%7E1.mp4</t>
  </si>
  <si>
    <t>VF6LHD-31159</t>
  </si>
  <si>
    <t>At T = 13:23:59, ADAS sends FCW, AEB fault first.
 At T = 13:25:50, ADAS sends more fault about LKA, ELK, HWA... during charging</t>
  </si>
  <si>
    <t>ACC</t>
  </si>
  <si>
    <t>Can't not active HWA, ACC.
FULL Lane assist fault</t>
  </si>
  <si>
    <t>MHU20250429-134308-000239%7E1.mp4</t>
  </si>
  <si>
    <t>due to those functions still fault from 13:23 ==&gt; so, Can't active</t>
  </si>
  <si>
    <t>HieuNM33</t>
  </si>
  <si>
    <t>HWA downgrade without reason</t>
  </si>
  <si>
    <t>MHU_250505-153259-000038-new.mp4</t>
  </si>
  <si>
    <t>At 15:33:44s, turn right indicator so HWA changes from standby to passive state</t>
  </si>
  <si>
    <t>no left solid line displayed on MHU</t>
  </si>
  <si>
    <t>MHU20250429-154249-000039%7E1.mp4</t>
  </si>
  <si>
    <t>VF6LHD-31409</t>
  </si>
  <si>
    <t xml:space="preserve">  15:43:12, HWA can not detect solid line on left side</t>
  </si>
  <si>
    <t>TV is flashing on MHU</t>
  </si>
  <si>
    <t>MHU_250505-160741-000074-new.mp4</t>
  </si>
  <si>
    <t>TV doesnot flashing on the MHU</t>
  </si>
  <si>
    <t>Change to active suspend and cannot change to left lane</t>
  </si>
  <si>
    <t>Front20250429-163610-000096%7E1.mp4</t>
  </si>
  <si>
    <t>At 16:36:25s, ALCA changes from standby to passive state due to far lane info not detect so turn left indicator HWA changes to active suspend</t>
  </si>
  <si>
    <t>Automatically downgrade to ACC</t>
  </si>
  <si>
    <t>MHU20250429-163754-000094%7E1.mp4</t>
  </si>
  <si>
    <t>No issue. At 16:37:45, HWA is changed to active suspend when Turn indicator is On. HWA degrades to ACC</t>
  </si>
  <si>
    <t>Connot active ALCA. Auto in active suspend state</t>
  </si>
  <si>
    <t>Front20250429-163710-000097%7E1.mp4</t>
  </si>
  <si>
    <t>At 16:37:40s, turn left indicator but ALC can't request changes lane due to far lane info left not detect so HWA changes to active suspend</t>
  </si>
  <si>
    <t>Press button HWA in Steering wheel =&gt; Increase setspeed</t>
  </si>
  <si>
    <t>MHU20250429-164154-000098%7E1.mp4</t>
  </si>
  <si>
    <t>VF6RHD-1567</t>
  </si>
  <si>
    <t>At 16:42:24s, The Set speed will be the current vehicle speed when the driver press MFS_M2Control button but the EV accelerates when the driver presses the HWA button</t>
  </si>
  <si>
    <t>Cannot detect lane in the left side</t>
  </si>
  <si>
    <t>MHU20250429-164854-000105%7E1.mp4</t>
  </si>
  <si>
    <t>At 16:48:57s, can't detect left line due to the lane quality is not good</t>
  </si>
  <si>
    <t>Cannot automatically change to the left lane</t>
  </si>
  <si>
    <t>MHU20250429-171657-000133%7E1.mp4</t>
  </si>
  <si>
    <t>At 17:17:51, ALCA is abort due to farlane is not detected ( left line of left far lane has road block)</t>
  </si>
  <si>
    <t>Detecting motorbike as car on MHU</t>
  </si>
  <si>
    <t>MHU20250429-172157-000138%7E1.mp4</t>
  </si>
  <si>
    <t>Limitation</t>
  </si>
  <si>
    <t>VF6LHD-31184</t>
  </si>
  <si>
    <t xml:space="preserve">Known issue: at 17:22:53, EV detects overtake TV </t>
  </si>
  <si>
    <t>no downspeed when TV cut-in in the right side</t>
  </si>
  <si>
    <t>MHU20250429-214119-000397%7E1.mp4</t>
  </si>
  <si>
    <t xml:space="preserve">At 21:41:41, when TV started overlap with EV, ACC request deceleration accordingly. then driver pressed the brake to cancel ACC </t>
  </si>
  <si>
    <t>ALCA is active suspend when there is no TV behide</t>
  </si>
  <si>
    <t>Front20250429-214836-000408%7E1.mp4</t>
  </si>
  <si>
    <t>At 21:49:09, right line in right lane not clear =&gt; ADAS not detect far lane =&gt; ALCA change from stand by to passive. no issue</t>
  </si>
  <si>
    <t>Still active when driver press GAS pedal</t>
  </si>
  <si>
    <t>MHU20250429-214919-000405%7E1.mp4</t>
  </si>
  <si>
    <t>At 21:49:59s, the driver pess gas  pedal ==&gt; ACC changes to override so HWA is still active so ALCA still changed lanes successfully</t>
  </si>
  <si>
    <t>When driver steer the wheel =&gt; HWA deactivate then activate again and then deactivate</t>
  </si>
  <si>
    <t>MHU20250429-221221-000428%7E1.mp4</t>
  </si>
  <si>
    <t>At 22:12:01, steeringTorque &gt; 2Nm =&gt; HWA deactive. no issue</t>
  </si>
  <si>
    <t>When driver strong steer the wheel. HWA is still activate</t>
  </si>
  <si>
    <t>Configuration_New_RBLC1671_20250429_230213_broadcastCAN.blf</t>
  </si>
  <si>
    <t>At 23:06: 27, active HWA, At 23:06:39  steering torque &gt;2Nm for 200ms, HWA enters Override state accordingly</t>
  </si>
  <si>
    <t>Intermittent in right</t>
  </si>
  <si>
    <t>right20250429-101249-000028%7E1.mp4</t>
  </si>
  <si>
    <t>At 10:12:54, the TV moves out of the BSD warning zone ( move to behind the EV ).</t>
  </si>
  <si>
    <t>rear20250429-101157-000032%7E1.mp4</t>
  </si>
  <si>
    <t>V=52, warning is raised</t>
  </si>
  <si>
    <t>no canlog file</t>
  </si>
  <si>
    <t>ELK</t>
  </si>
  <si>
    <t>Full LA fault when in charging</t>
  </si>
  <si>
    <t>MHU20250429-132506-000221%7E1.mp4</t>
  </si>
  <si>
    <t>At 13:25:44, many ADAS functions fault when charging</t>
  </si>
  <si>
    <t>Can't change LKA LDW mode</t>
  </si>
  <si>
    <t>MHU20250429-133907-000235%7E1.mp4</t>
  </si>
  <si>
    <t>At 13:39:24, Cannot enable LKA because LKA error due to Fcam is blocked</t>
  </si>
  <si>
    <t>The warning cancel early in left</t>
  </si>
  <si>
    <t>left20250429-140149-000266%7E1.mp4</t>
  </si>
  <si>
    <t>BSDstopwarning_early</t>
  </si>
  <si>
    <t>At 14:02:35, BSD stops warning early even the TV still in the warning zone</t>
  </si>
  <si>
    <t>3 time warning with one TV in right</t>
  </si>
  <si>
    <t>right20250429-140408-000259%7E1.mp4</t>
  </si>
  <si>
    <t>At 14:04:55, BSD sends an intermittent warning, while the object is still in the BSD zone</t>
  </si>
  <si>
    <t>Still alert with TV still on</t>
  </si>
  <si>
    <t>right20250429-152323-000026%7E1.mp4</t>
  </si>
  <si>
    <t>At 15:23:31, DOW stop warning early while TV is still in the warning zone</t>
  </si>
  <si>
    <t>warning red line in right side</t>
  </si>
  <si>
    <t>MHU20250429-154749-000044%7E1.mp4</t>
  </si>
  <si>
    <t>VF6LHD-31452</t>
  </si>
  <si>
    <t>At 15:48:33, ELK function is activated with solid lane at a vehicle speed of 58 km/h
no LDW issue</t>
  </si>
  <si>
    <t>warning yellow line in right side</t>
  </si>
  <si>
    <t>MHU20250429-160651-000063%7E1.mp4</t>
  </si>
  <si>
    <t>At 16:07:08, LKA active when deviation to the right and display yellow lane line. no issue</t>
  </si>
  <si>
    <t>ELK active with speed 52km/h with solid line</t>
  </si>
  <si>
    <t>MHU20250429-162152-000078%7E1.mp4</t>
  </si>
  <si>
    <t>At 16:22:08, ELK active with TV overtaking when EV deviation to the right</t>
  </si>
  <si>
    <t>No solid right line displayed on MHU</t>
  </si>
  <si>
    <t>MHU20250429-194109-000277%7E1.mp4</t>
  </si>
  <si>
    <t>VF6LHD-31492
VF6LHD-31532</t>
  </si>
  <si>
    <t>At 19:41:10, no display right lane on MHU
At 19:41:13, detected curve is larger than the actual one.</t>
  </si>
  <si>
    <t>Check warning in right side. warning with walker</t>
  </si>
  <si>
    <t>right20250429-195345-000296%7E1.mp4</t>
  </si>
  <si>
    <t>No issue. At 19:53:59, the TV speed was likely above 5 km/h, triggering the DOW warning as expected.</t>
  </si>
  <si>
    <t>Warning in right side without reason</t>
  </si>
  <si>
    <t>MHU20250429-195910-000295%7E1.mp4</t>
  </si>
  <si>
    <t>no issue. check video and canlog, RCTA no warning in right side</t>
  </si>
  <si>
    <t>Warning Lv2 in right side with TV is low speed</t>
  </si>
  <si>
    <t>right20250429-200446-000307%7E1.mp4</t>
  </si>
  <si>
    <t>At 20:04:58, The exact speed of each person cannot be identified, but it can be explained that some individuals were likely moving at over 5 km/h, triggering the DOW Level 2 warning as expected.</t>
  </si>
  <si>
    <t>Warning in the left side with no reason</t>
  </si>
  <si>
    <t>MHU20250429-220020-000416.mp4</t>
  </si>
  <si>
    <t>VF6LHD-32036</t>
  </si>
  <si>
    <t>At 22:00:52, RCTA sends warning while no have TV move on warning zone</t>
  </si>
  <si>
    <t>warning when move in D gear on the road</t>
  </si>
  <si>
    <t>MHU20250429-212718-000383%7E1.mp4</t>
  </si>
  <si>
    <t>No issue. At 21:27:22, RPA triggers warning when User turns SVM on, Speed&lt; 15 km/h so RPA = ON</t>
  </si>
  <si>
    <t>Press Icon HWA =&gt; Setspeed up from 75 to 78</t>
  </si>
  <si>
    <t>At 23:16:17, ACC/HWA is active state, setspeed =75kph, EV's speed =75kph but press MFS_M2control button ACC request accelerate</t>
  </si>
  <si>
    <t>AHB</t>
  </si>
  <si>
    <t>There is no change to high beam</t>
  </si>
  <si>
    <t>Front20250430-004851-000588%7E1.mp4</t>
  </si>
  <si>
    <t>From 00:49:00s, AHB changes from highbeam to lowbeam due to a vehicle coming from the opposite direction</t>
  </si>
  <si>
    <t>AHB is not activate</t>
  </si>
  <si>
    <t>Front20250430-011553-000615%7E1.mp4</t>
  </si>
  <si>
    <t>From 01:15:53s, AHB changes from highbeam to lowbeam due to a vehicle coming from the opposite direction</t>
  </si>
  <si>
    <t>Lost vehicle in MHU</t>
  </si>
  <si>
    <t>MHU20250430-013338-000629%7E1.mp4</t>
  </si>
  <si>
    <t>At 01:33:57, while the EV is changing lane, the current following TV is disapear -&gt; system limitation:  In congested traffic, there will be more static noise points, which will cause the longitudinal distance of the front vehicle in the right lane to change, and the display on the MHU will jump, which will not affect the use of the ACC function.</t>
  </si>
  <si>
    <t>HWA into a curve road and not control EV in  the middle lane</t>
  </si>
  <si>
    <t>no can log</t>
  </si>
  <si>
    <t>HWA into a curb road. EV don't decel and out of lane</t>
  </si>
  <si>
    <t xml:space="preserve">From 08:35:27, ACC enters the curve , curve radius ~ 166m and YSS_lat_ACC &gt; 1.7m but ACC request decel ~ -0.25m/s2
</t>
  </si>
  <si>
    <t>TV in front is being followed is flashing</t>
  </si>
  <si>
    <t>mhu20250430-084658-000067%7E1.mp4</t>
  </si>
  <si>
    <t>At 08:47:35, TV is display flashing due to distance of TV is too far, and can't display accordingly ==&gt; limitation of MHU</t>
  </si>
  <si>
    <t>HWA tend to close with TV in right lane when EV overtake TV. EV still keep EV in the middle of the lane but it make driver feel like dangrous</t>
  </si>
  <si>
    <t xml:space="preserve">From10:36:46, ACC detect a truck as obj 5 but EV don't change to off set state due to current lane width &lt; 3.5 m </t>
  </si>
  <si>
    <t>HWA decel when there's no TV in front</t>
  </si>
  <si>
    <t>VF6LHD-31398</t>
  </si>
  <si>
    <t>At 10:44:44, ACC detects TV in the next lane as object 1 to request deceleration.</t>
  </si>
  <si>
    <t>Detected TV cut-in lane and decel but MHU show detected TV with flickering</t>
  </si>
  <si>
    <t>mhu20250430-105410-000195%7E1.mp4</t>
  </si>
  <si>
    <t>At 10:55:10, Icon TV fick on MHU due to TV changes to lane ( VF6LHD-31193)</t>
  </si>
  <si>
    <t>TV in front cut out of lane and EV detect other TV, but EV decelerated even though the distance is far</t>
  </si>
  <si>
    <t>front20250430-123605-000295%7E1.mp4</t>
  </si>
  <si>
    <t>At 12:36:18s, ACC detect a car as obj with the distance ~ 30m so request decel then accelerate normally once the set gap condition is met</t>
  </si>
  <si>
    <t>None, no tag</t>
  </si>
  <si>
    <t>No issue is tagged</t>
  </si>
  <si>
    <t>The road without both lane marking but HWA shown both lane line is blue</t>
  </si>
  <si>
    <t>front20250430-124706-000306%7E1.mp4</t>
  </si>
  <si>
    <t>VF6LHD-31178</t>
  </si>
  <si>
    <t>At 12:47;12s, Still displays a blue lane on the MHU even though no actual lane is present</t>
  </si>
  <si>
    <t>x</t>
  </si>
  <si>
    <t>Jerk while follow TV in front</t>
  </si>
  <si>
    <t>mhu20250430-124958-000311%7E1.mp4</t>
  </si>
  <si>
    <t xml:space="preserve">At 12:18:50 (t=410s) Obj1 decelerates around 1.6m/s (42m to 31m Long distance in 7s) so EV decreases speed. It's normal behavior </t>
  </si>
  <si>
    <t>Light jerk in stop&amp;go</t>
  </si>
  <si>
    <t>mhu20250430-130359-000325%7E1.mp4</t>
  </si>
  <si>
    <t>VF6LHD-31320</t>
  </si>
  <si>
    <t>At 13:04:18, ACC jerk when EV is in S&amp;G mode</t>
  </si>
  <si>
    <t>Override</t>
  </si>
  <si>
    <t>HWA don't changes to override</t>
  </si>
  <si>
    <t>Stop behind TV in front &lt;3s, but EV need to be RES/CAN to go</t>
  </si>
  <si>
    <t>mhu20250430-130759-000329%7E1.mp4</t>
  </si>
  <si>
    <t>At 13:08:15,  Stop behind TV in front &gt; 3s ( 4s) so EV need to be RES/CAN to go</t>
  </si>
  <si>
    <t>Override to cancel HWA, and HWA is activated after that</t>
  </si>
  <si>
    <t>From 13:11:59, HWA changes to active suspend then active, EPS &lt; 2Nm in 200ms so don't changes to override</t>
  </si>
  <si>
    <t>FCW</t>
  </si>
  <si>
    <t>There is a warning sound but no warning icon on the MHU</t>
  </si>
  <si>
    <t>MHU20250430-184126-000061%7E1.mp4</t>
  </si>
  <si>
    <t>VF6LHD-31459</t>
  </si>
  <si>
    <t>At 18:41:56, FCW level 3 triggers but no display warning</t>
  </si>
  <si>
    <t>Detect the vehicle in the next left lane and down speed</t>
  </si>
  <si>
    <t>MHU20250430-202435-000164%7E1.mp4</t>
  </si>
  <si>
    <t>At 20:25:33, ACC wrongly detect a truck in the next lane as obj 1</t>
  </si>
  <si>
    <t>Press ACC button =&gt; increase speed</t>
  </si>
  <si>
    <t>The EV accelerates when the driver presses the HWA button</t>
  </si>
  <si>
    <t>When the driver steers out of lane. MHU show popup "giám sát hành trình thích ứng hủy". But the ACC is still operating normally</t>
  </si>
  <si>
    <t>VF6LHD-31167</t>
  </si>
  <si>
    <t>At 22:32:02, ACC trigger popup 8 when no leading vehicle ahead</t>
  </si>
  <si>
    <t>No downspeed when have TV cut-in</t>
  </si>
  <si>
    <t>MHU20250430-223830-000298%7E1.mp4</t>
  </si>
  <si>
    <t>At 22:38:31, TV cuttin in short distance, at that time start overlap with EV, ACC request decel, then driver presses brake to cancel ACC ==&gt; No issue</t>
  </si>
  <si>
    <t>Cannot active ACC in D gear</t>
  </si>
  <si>
    <t>From 23:18:52s, ACC is standby state and EV's speed = 0 so press Can/Res button ACC is still standby state ( need press MFS and brake press)</t>
  </si>
  <si>
    <t>Popup "Giám sát hành trinhd thích ứng đã hủy" on MHU</t>
  </si>
  <si>
    <t>At 23:48:25s, ACC trigger popup 8 when no leading vehicle ahead</t>
  </si>
  <si>
    <t>Show popup" Hết thời gian chuyển làn" on MHU when change to right lane</t>
  </si>
  <si>
    <t>MHU20250430-235537-000375%7E1.mp4</t>
  </si>
  <si>
    <t>At 23:56:21, ALCA auto changes from active to reject due to having TV with short distance infront, check cam rear, having TV moving near behind</t>
  </si>
  <si>
    <t>The driver does not steer but LKA always has lane keeping steering + warning sound at the same time. This leads to a very noisy feature when used.</t>
  </si>
  <si>
    <t>MHU20250430-002833-000564%7E1.mp4</t>
  </si>
  <si>
    <t>0:28:46 Only Active ACC, lane depart due to driver don't keep vehicle in centre lane==&gt; LKA/LDW active accordingly</t>
  </si>
  <si>
    <t>Duplicate the line in the left lane on MHU</t>
  </si>
  <si>
    <t>Ở ngày 2904 c2, do TQA nhảy giờ, Anhnd57 confirmed: No data</t>
  </si>
  <si>
    <t>The two left lane markings are displayed very close to each other</t>
  </si>
  <si>
    <t>mhu20250430-122156-000283%7E1.mp4</t>
  </si>
  <si>
    <t>no issue. check video and Canlog, not have issue like tag</t>
  </si>
  <si>
    <t>BSD intermittent in left</t>
  </si>
  <si>
    <t>left20250430-123013-000297%7E1.mp4</t>
  </si>
  <si>
    <t>At 12:31:10, BSD sends an intermittent warning, while the object is still in the BSD zone</t>
  </si>
  <si>
    <t>Only on LDW, but LKA activate</t>
  </si>
  <si>
    <t>Configuration_New_RBLC1671_20250430_125122_broadcastCAN.blf</t>
  </si>
  <si>
    <t>At 12:53:44, ELK active, not LKA</t>
  </si>
  <si>
    <t>ELK activate but MHU don't show popup</t>
  </si>
  <si>
    <t>mhu20250430-125458-000316%7E1.mp4</t>
  </si>
  <si>
    <t>At 12:55:11, LA_popup = 0x1 =&gt; no sends popup on MHU when ELK active. no issue</t>
  </si>
  <si>
    <t>V=47, LDW warning</t>
  </si>
  <si>
    <t>mhu20250430-140342-000386%7E1.mp4</t>
  </si>
  <si>
    <t>At 14:03:59, LKA/LDW active at 56km/h, and reduce suddenly speed, then LKA change to passive accordingly ==&gt; no issue</t>
  </si>
  <si>
    <t>Display two yellow lanes in right</t>
  </si>
  <si>
    <t>mhu20250430-141443-000397%7E1.mp4</t>
  </si>
  <si>
    <t>At 14:15:22, can not see the color of lane through video 
arroung 15:15:22 on the can log ==&gt; No abnormal behavior</t>
  </si>
  <si>
    <t>does not display the left line on the MHU</t>
  </si>
  <si>
    <t>MHU20250430-180223-000022%7E1.mp4</t>
  </si>
  <si>
    <t>VF6LHD-31492</t>
  </si>
  <si>
    <t>At 18:03:01, no display right lane on MHU</t>
  </si>
  <si>
    <t>No have Icon on HMI, only warning on the mirror when ACC is active</t>
  </si>
  <si>
    <t>No issue. when ACC is active, DOW will not display visual warning on MHU</t>
  </si>
  <si>
    <t>Warning in left lane but right lane is yellow on MHU</t>
  </si>
  <si>
    <t>MHU20250430-202635-000166%7E1.mp4</t>
  </si>
  <si>
    <t>VF6LHD-31298</t>
  </si>
  <si>
    <t>At 20:26:44, active for left but trigger yellow for right side</t>
  </si>
  <si>
    <t>not detecting the wall wall line on the MHU</t>
  </si>
  <si>
    <t>MHU20250430-221828-000278%7E1.mp4</t>
  </si>
  <si>
    <t>VF6LHD-31573</t>
  </si>
  <si>
    <t>At 22:19:00, LDW no detect left lane</t>
  </si>
  <si>
    <t>Warning yellow line in left side</t>
  </si>
  <si>
    <t>MHU20250430-222129-000281%7E1.mp4</t>
  </si>
  <si>
    <t>At 22:22:29, LKA active when deviation to the left and display yellow lane on MHU. no issue</t>
  </si>
  <si>
    <t>DDAW</t>
  </si>
  <si>
    <t>Warning without reason</t>
  </si>
  <si>
    <t>MHU20250430-223029-000290%7E1.mp4</t>
  </si>
  <si>
    <t>At 22:30:44, DDAW Active ==&gt; no issue when FCAM_DDAW_DriverAttentionLevel trigger level 7</t>
  </si>
  <si>
    <t>RPA shown the warning on the SVM but not shown in carbuddy</t>
  </si>
  <si>
    <t>mhu20250430-092306-000103%7E1.mp4</t>
  </si>
  <si>
    <t>At 09:23:32, a visual warning appeared on both CarBuddy and SVM.</t>
  </si>
  <si>
    <t>21:55:00 PM</t>
  </si>
  <si>
    <t>At 21:55:36, RPA sends a left warning even though there is no TV in the RPA warning zone.</t>
  </si>
  <si>
    <t>Đã sửa lại giờ, do TQA nhảy giờ, full data ok</t>
  </si>
  <si>
    <t>Connot use the feature</t>
  </si>
  <si>
    <t>MHU20250501-013745-000477%7E1.mp4</t>
  </si>
  <si>
    <t>At 01:37:45, Since the ambient lighting is sufficient, AHB doesn't changes to high beam</t>
  </si>
  <si>
    <t>Front20250501-014427-000486%7E1.mp4</t>
  </si>
  <si>
    <t xml:space="preserve">No issue. At 01:45:12, the lane line of host lane is lost so HWA degrade to ACC. </t>
  </si>
  <si>
    <t>Downspeed from 88 to 65 when driver press GAS pedal</t>
  </si>
  <si>
    <t>MHU20250502-021237-000593.mp4</t>
  </si>
  <si>
    <t>From 2:11 to 2:14 no time decrease speed from 88 to 65
At 2:14:17, decrease speed due to TV run with lower speed</t>
  </si>
  <si>
    <t>After change to ringt lane, driver continue turn left signal. ALCA active a moment ang then cancel</t>
  </si>
  <si>
    <t>MHU20250501-022449-000524.mp4</t>
  </si>
  <si>
    <t>No issue. at 02:25:27, ALCA can not change again because it is not cooldown 4s after the last trigger</t>
  </si>
  <si>
    <t>HWA activated when there's only right lane line</t>
  </si>
  <si>
    <t>AT 08:17:29s, HWA still detect line lane when only left side lane is detected</t>
  </si>
  <si>
    <t>No issue</t>
  </si>
  <si>
    <t>ACC popup error and ACC activated normaly</t>
  </si>
  <si>
    <t>MHU20250501-092814-000116.mp4</t>
  </si>
  <si>
    <t>At 9:38:32, popup 8 when no TV in front</t>
  </si>
  <si>
    <t>Reverse turn signal but EV not turn back the original lane</t>
  </si>
  <si>
    <t>MHU20250501-094530-000134%7E1.mp4</t>
  </si>
  <si>
    <t>At 09:45:54s, The driver turns on the turn signal in the opposite
direction ALCA changes to arbort but EV still changes lane due to EPS  ~ 1 Nm</t>
  </si>
  <si>
    <t>ALCA not turn back the original lane</t>
  </si>
  <si>
    <t>MHU20250501-094630-000135%7E1.mp4</t>
  </si>
  <si>
    <t>At 9:48:58, when driver turn opposite turn indicator, ALCA change to abort, due to driver put high steering torque, therefore EV's can't back to original lane</t>
  </si>
  <si>
    <t>ALCA change the lane completely with the dash line to solid line</t>
  </si>
  <si>
    <t>MHU20250501-094730-000136%7E1.mp4</t>
  </si>
  <si>
    <t>AT 9:48:08, the left lane is dashed line and change to solid line but ALCA don't cancel bcz EV's already passing the Pnr and fwd the sollid line a little broken</t>
  </si>
  <si>
    <t>Turn left but ALCA not lane change with popup timeout change lane</t>
  </si>
  <si>
    <t>MHU20250501-094831-000137%7E1.mp4</t>
  </si>
  <si>
    <t>At 9:48:56, ALCA enters Reject due to having fast TV moving behind</t>
  </si>
  <si>
    <t>Turn right indicator but ALCA not to change lane and turn back original lane</t>
  </si>
  <si>
    <t xml:space="preserve">At 09:49:53s, ALCA changes from active to reject due to can't detect far lane </t>
  </si>
  <si>
    <t>Can't trigger ALCA because ALCA show targetlane not unavailable</t>
  </si>
  <si>
    <t>MHU20250501-095031-000139%7E1.mp4</t>
  </si>
  <si>
    <t xml:space="preserve">At 09:50:50, ALCA changes from active to reject due to can't detect far lane </t>
  </si>
  <si>
    <t>2 sound time when press the brake pedal to cancel HWA</t>
  </si>
  <si>
    <t>VF6LHD-31438
VF6LHD-31466</t>
  </si>
  <si>
    <t>trigger 2 times SOUND</t>
  </si>
  <si>
    <t>3 sound time when press the brake pedal to cancel HWA</t>
  </si>
  <si>
    <t>trigger 3 times SOUND</t>
  </si>
  <si>
    <t>Connot active ACC in D gear</t>
  </si>
  <si>
    <t>At 16:44:24, Press MFS_cruiseon_off buttton ACC still standby due to need press brake pedal ( speed =0)</t>
  </si>
  <si>
    <t>Pess ACC button 3 times to active when have vehicle in front</t>
  </si>
  <si>
    <t>At 16:48:02s, Press MFS_cruiseon_off buttton ACC still standby due to need press brake pedal ( speed =0)</t>
  </si>
  <si>
    <t>Press ACC button 3 times to active ACC when have vehcile in front</t>
  </si>
  <si>
    <t>At 16:51:04, EV's speed = 0kph so need press MFS_CruiseOn_Off button and press brake pedal ==&gt; ACC active</t>
  </si>
  <si>
    <t>no follow speed when driver press many time to GAS pedal</t>
  </si>
  <si>
    <t>MHU20250501-165346-000034%7E1.mp4</t>
  </si>
  <si>
    <t>ADAS requests acceleration correctly but the user presses the gas pedal immediately =&gt; ADAS does not control acceleration request anymore.
When the user presses the gas pedal, ACC changes to Override state, then release it, VCU does not have time to request torque to EDS.
The user's behavior repeated too fast, ADAS and VCU cannot adapt with this (ADAS needs around 3-10s,so the vehicle speed cannot be maintained at set speed.</t>
  </si>
  <si>
    <t>Speed ​​gradually decreases when the driver presses the ACC button continuously.</t>
  </si>
  <si>
    <t>AT 17:00:09, When the driver continuously presses the CAN/RES button, EV decelerates because the ACC repeatedly switches from Active to Standby state.  when ACC is in Standby, EV's speed drops due to doesn't press gas pedal, and when ACC becomes Active again, it resumes the previously memorized speed</t>
  </si>
  <si>
    <t>ACC downspeed from 65 to 62</t>
  </si>
  <si>
    <t>Front20250501-170151-000047%7E1.mp4</t>
  </si>
  <si>
    <t>VF6LHD-31660</t>
  </si>
  <si>
    <t xml:space="preserve">At 17:02:30, Ev's speed =65kph, curve radius = 400m and ） Lateral acceleration &lt; 0.7m but ACC still request decel </t>
  </si>
  <si>
    <t>The vehicle down speed when driver keep the GAS pedal</t>
  </si>
  <si>
    <t>MHU20250501-171547-000056%7E1.mp4</t>
  </si>
  <si>
    <t>Popup" Kiểm soát hành trình thích ứng đã hủy" trên MHU. But ACC is still active</t>
  </si>
  <si>
    <t>MHU20250501-182552-000126%7E1.mp4</t>
  </si>
  <si>
    <t>At 18:26:02, popup ELK active for overtaking scenario</t>
  </si>
  <si>
    <t>Strong steer the wheel when change to right lane</t>
  </si>
  <si>
    <t>MHU20250501-201814-000239.mp4</t>
  </si>
  <si>
    <t>arround 20:19:06, ADAS request smooth, no sudden sttering on the steering wheel ==&gt; no strong at all</t>
  </si>
  <si>
    <t>Setspeed grown up when driver press ACC button many time</t>
  </si>
  <si>
    <t>No issue. when press  ACC button many times continues, ACC button as tagspeed when pressing, it will setspeed as speed at that time</t>
  </si>
  <si>
    <t>Degrade to ACC without reason</t>
  </si>
  <si>
    <t>Front20250501-225432-000400.mp4</t>
  </si>
  <si>
    <t>At 22:55:21, HWA changes from active to active suspend due to lane width less than 2.4m ( 2m)</t>
  </si>
  <si>
    <t>Line color is gray</t>
  </si>
  <si>
    <t>MHU20250501-013245-000472.mp4</t>
  </si>
  <si>
    <t>At 01:32:12, no issue, both lane detect but speed below 60kph =&gt; display gray lane line</t>
  </si>
  <si>
    <t>BSD right intermittent</t>
  </si>
  <si>
    <t>Right Camera and Rear camera timestamp is not matched</t>
  </si>
  <si>
    <t>No intervention left</t>
  </si>
  <si>
    <t>MHU20250501-091613-000104%7E1.mp4</t>
  </si>
  <si>
    <t>need cam front</t>
  </si>
  <si>
    <t>LKA no intervention right</t>
  </si>
  <si>
    <t>Right warning when the road without right line</t>
  </si>
  <si>
    <t>MHU20250501-093430-000123%7E1.mp4</t>
  </si>
  <si>
    <t>VF6LHD-31360</t>
  </si>
  <si>
    <t>At 9:35:17, trigger warning for right side</t>
  </si>
  <si>
    <t>Fake warning</t>
  </si>
  <si>
    <t>MHU20250501-093730-000126%7E1.mp4</t>
  </si>
  <si>
    <t>At 09:37:57, DDAW Active ==&gt; no issue when FCAM_DDAW_DriverAttentionLevel trigger level 7</t>
  </si>
  <si>
    <t>No warning on MHU when ACC activated. Only warning in mirror in left side</t>
  </si>
  <si>
    <t>Line lane in MHU is gray. But still warning</t>
  </si>
  <si>
    <t>MHU20250501-165546-000036%7E1.mp4</t>
  </si>
  <si>
    <t>At 16:56:00, LDW on and in stand by mode =&gt; lane line is gray. no issue</t>
  </si>
  <si>
    <t>Popup " Bạn đang mệt mỏi" apprear on MHU</t>
  </si>
  <si>
    <t>MHU20250501-175650-000097%7E1.mp4</t>
  </si>
  <si>
    <t>At 17:57:10, DDAW Active ==&gt; no issue when FCAM_DDAW_DriverAttentionLevel trigger level 6</t>
  </si>
  <si>
    <t>LKA no warning when drirver change to right lane</t>
  </si>
  <si>
    <t>MHU20250501-175950-000100%7E1.mp4</t>
  </si>
  <si>
    <t>At 17:59:50, LDW 4s warning cycle then stop for 3s then warn for 4s. no issue</t>
  </si>
  <si>
    <t>sound warning is very noise</t>
  </si>
  <si>
    <t>MHU20250501-180551-000106%7E1.mp4</t>
  </si>
  <si>
    <t>VF6LHD-31334</t>
  </si>
  <si>
    <t>At 18:06:32, sudenly louder</t>
  </si>
  <si>
    <t>Both lane is yellow color</t>
  </si>
  <si>
    <t>MHU20250501-180851-000109%7E1.mp4</t>
  </si>
  <si>
    <t>VF6LHD-31298
VF6LHD-31351</t>
  </si>
  <si>
    <t>at 18:09:03, trigger both side==&gt; same root cause with VF6LHD-31298
left side but active for left</t>
  </si>
  <si>
    <t>Not keep the lane in right side</t>
  </si>
  <si>
    <t>Front20250501-180856-000114%7E1.mp4</t>
  </si>
  <si>
    <t>At 18:09:49, lane line not clear =&gt; LKA active not correctly</t>
  </si>
  <si>
    <t>Warning in right side no reason</t>
  </si>
  <si>
    <t>MHU20250501-183653-000137.mp4</t>
  </si>
  <si>
    <t>At 19:37:28, poor lane condition =&gt; LDW/LKA can't active. no issue</t>
  </si>
  <si>
    <t>LKA is OFF on but still warning.</t>
  </si>
  <si>
    <t>MHU20250501-184553-000146.mp4</t>
  </si>
  <si>
    <t>LDW/LKA off, at 18:46:46 ELK active for solid line ==&gt; no isue</t>
  </si>
  <si>
    <t>No warning on HUD when TV overtaking on both side</t>
  </si>
  <si>
    <t>No HUD record</t>
  </si>
  <si>
    <t>Warning with TV so far</t>
  </si>
  <si>
    <t>Left20250501-211525-000299%7E1.mp4</t>
  </si>
  <si>
    <t>At 21:15:58, TV move on left warning zone =&gt; DOW sends warning is no issue</t>
  </si>
  <si>
    <t>SVM</t>
  </si>
  <si>
    <t>RVC lag after reset MHU</t>
  </si>
  <si>
    <t>MHU20250501-121022-000277.mp4</t>
  </si>
  <si>
    <t>VF6LHD-31426</t>
  </si>
  <si>
    <t>At 12:11:07, the SVM rear view freezes for a few seconds after resetting the MHU by long-pressing the hard button.</t>
  </si>
  <si>
    <t>Downgrade to ACC</t>
  </si>
  <si>
    <t>No Cam front and MHU</t>
  </si>
  <si>
    <t>Do not keep in the middle of the lane when entering a curve</t>
  </si>
  <si>
    <t>At 02:07:23, EV enters the curve but HWA cannot keep in the middle of the lanedue to driver apply high steering torque.==&gt; so HWA enters override state</t>
  </si>
  <si>
    <t>Jerky deceleration when entering curves. Not smooth.</t>
  </si>
  <si>
    <t>MHU20250502-020837-000589.mp4</t>
  </si>
  <si>
    <t>At 2:08:51, it depends on curve raidus and Lateral acel. HWA steering when depart lane, EV is not always depart during curve radius ==&gt; no issue</t>
  </si>
  <si>
    <t>When going on the curve. Need to detect the curve earrlier and down speed. Rapid deceleration leads to unsafe driving</t>
  </si>
  <si>
    <t>MHU20250502-021638-000597%7E1.mp4</t>
  </si>
  <si>
    <t>ACC request deceleration depend on  trajectory radius, not the curve radius of the road. Detect curve on affect the display in this case. if driver still keep straight the steering wheel in the curve, even ACC not trigger curve logic</t>
  </si>
  <si>
    <t>Difficult to trigger HWA</t>
  </si>
  <si>
    <t>MHU20250502-081200-000024%7E1.mp4</t>
  </si>
  <si>
    <t>From 08:11:00, HWA is standby state but the driver doesn't press MFS_M2control button so HWA doesn't changes to active</t>
  </si>
  <si>
    <t>Motorcycle is detected as a car</t>
  </si>
  <si>
    <t>MHU20250502-085303-000065%7E1.mp4</t>
  </si>
  <si>
    <t>VF6LHD-31732</t>
  </si>
  <si>
    <t>At 8:53:56, detect TV oncoming as car
At 8:53:57, detect TV oncoming as motorbike</t>
  </si>
  <si>
    <t>ACC jerk during Stop&amp;go</t>
  </si>
  <si>
    <t>MHU20250502-091304-000085%7E1.mp4</t>
  </si>
  <si>
    <t>At 09:13:55s,  Jerk when ACC is in stop and go mode</t>
  </si>
  <si>
    <t>ACC jerk</t>
  </si>
  <si>
    <t>MHU20250502-094906-000121%7E1.mp4</t>
  </si>
  <si>
    <t>At 09:50:06s,  Jerk when ACC is in stop and go mode</t>
  </si>
  <si>
    <t>The following TV is flickering.</t>
  </si>
  <si>
    <t>MHU20250502-100908-000141%7E1.mp4</t>
  </si>
  <si>
    <t>At 10:09:49, EV following tricycle object, this object is not defined as standard obj==&gt; falsshing as car and truck =&gt; limiataion</t>
  </si>
  <si>
    <t>Tricycle detected as both motorbike and car</t>
  </si>
  <si>
    <t>Tricycle is not defined in supported list, so it can be detect as motorbike or car</t>
  </si>
  <si>
    <t>ACC fails to detect tricycle; FCW don't a warning</t>
  </si>
  <si>
    <t>MHU20250502-102609-000158%7E1.mp4</t>
  </si>
  <si>
    <t>VF6LHD-31391</t>
  </si>
  <si>
    <t>At 10:26:54, ACC not detect TV in front</t>
  </si>
  <si>
    <t>MHU20250502-102909-000161%7E1.mp4</t>
  </si>
  <si>
    <t>At 10:29:31, ACC jerks when front vehicle stops</t>
  </si>
  <si>
    <t>Tricycle detected as motorbike, car, and truck</t>
  </si>
  <si>
    <t xml:space="preserve">Tricycle is not defined as standard obj==&gt; so it is limitation </t>
  </si>
  <si>
    <t>TV is being followed in front is flickering</t>
  </si>
  <si>
    <t>MHU20250502-105800-000189%7E1.mp4</t>
  </si>
  <si>
    <t>VF6LHD-31836</t>
  </si>
  <si>
    <t>At 10:58:03, ACC obj 1 is flicking on MHU when ACC is in following mode</t>
  </si>
  <si>
    <t>The activated sound is abnormally loud</t>
  </si>
  <si>
    <t>MHU20250502-115704-000248%7E1.mp4</t>
  </si>
  <si>
    <t>VF6LHD-31341</t>
  </si>
  <si>
    <t>At 11:57:51 abnormal sound ACC popup :04</t>
  </si>
  <si>
    <t>ALCA &lt;60km/h but Icon ALCA still blue</t>
  </si>
  <si>
    <t>At 12:29:20s, When the EV decelerates below 60 kph, the ALCA icon turns off on the MHU normally</t>
  </si>
  <si>
    <t>HWA tends to drift toward the left lane while the EV is maintaining the center of the current lane. The lane width is slightly narrow</t>
  </si>
  <si>
    <t>MHU20250502-123306-000284%7E1.mp4</t>
  </si>
  <si>
    <t>at arround 12:33:36, driver steering to right ==&gt; LDW active for right side ==&gt; so HWA tend to correct EV path to the centre of the lane ==&gt; no issue</t>
  </si>
  <si>
    <t>Non-standard ACC trigger sound</t>
  </si>
  <si>
    <t>MHU20250502-171545-000030.mp4</t>
  </si>
  <si>
    <t>At 17:16:02, jerk due to driver override before then release with short distance of TV
at 17:16:21, slightly jerk 
At 17:16:41 slightly jerk when in stop and go
No abnormal in whole video</t>
  </si>
  <si>
    <t>Turn on the HWA follow TV and stand still in front, when driving the house brakes, the car still moves, causing danger</t>
  </si>
  <si>
    <t>MHU20250502-203306-000229.mp4</t>
  </si>
  <si>
    <t>VF6LHD-31496</t>
  </si>
  <si>
    <t>Detect unstable ==&gt; EV moves when TV still standstill</t>
  </si>
  <si>
    <t>After the level 2 handoff detection, HWA transferred to ACC</t>
  </si>
  <si>
    <t>At 21:17;40, handsoff detect &gt; 25 so trigger warning lv 3 and HWA changes to passive</t>
  </si>
  <si>
    <t>ALCA does not change lanes to the right</t>
  </si>
  <si>
    <t>MHU20250502-212009-000276.mp4</t>
  </si>
  <si>
    <t>At 21:20:10, when the driver turned on the right indicator -&gt; ALCA was activated. However, the TV in the right lane did not meet the condition about the safety distance to changing lane -&gt; the feature was cancelled.</t>
  </si>
  <si>
    <t>Sudden deceleration from 80 to 78 for no reason</t>
  </si>
  <si>
    <t>At 22:35:30, ACC detect ghost obj 1 as car with the distance ~ 70m so request decel</t>
  </si>
  <si>
    <t>unable to activate LCC when entering the curve</t>
  </si>
  <si>
    <t>MHU20250502-224114-000357.mp4</t>
  </si>
  <si>
    <t>VF6LHD-31833</t>
  </si>
  <si>
    <t>22:41:50, Overlap lane during chaning lane
At 22:42:13, after turn off indicator, press HWA buttion when HWA in active_suspend state then HWA reactive normally</t>
  </si>
  <si>
    <t>When entering a curve, there is a car on the left that tends to encroach on the lane but the car does not slow down or have a warning</t>
  </si>
  <si>
    <t>MHU20250502-224814-000364.mp4</t>
  </si>
  <si>
    <t>At 22:48:27, TV of left side tend to cuttin in short distance (5m) ==&gt; ADAS LEVEL 2 can't control this behavior</t>
  </si>
  <si>
    <t>When entering the curve on the right, the car tends to deviate from the left lane and warn</t>
  </si>
  <si>
    <t>MHU20250502-225115-000367.mp4</t>
  </si>
  <si>
    <t>aT 22:51:32, During curve right, driver steering to left side ==&gt; touch the left lane ==&gt; no issue</t>
  </si>
  <si>
    <t>HWA reactivates late after turning off the turn signal</t>
  </si>
  <si>
    <t>MHU20250502-225415-000370-1.mp4</t>
  </si>
  <si>
    <t>At 22:54:50, after turn off indicator==&gt; HWA change to active normally</t>
  </si>
  <si>
    <t>Warning sound is very noise</t>
  </si>
  <si>
    <t>MHU20250502-003131-000492%7E1.mp4</t>
  </si>
  <si>
    <t>VF6LHD-31472</t>
  </si>
  <si>
    <t>00:31:55, BSD sound noise</t>
  </si>
  <si>
    <t>Popup" Hệ thống giám sát buồn ngủ không hoạt động" without reason</t>
  </si>
  <si>
    <t>MHU20250502-021137-000592%7E1.mp4</t>
  </si>
  <si>
    <t>VF6LHD-31170</t>
  </si>
  <si>
    <t>2:12:05, DDAW suddenly fault</t>
  </si>
  <si>
    <t>Delayed warning on the right side</t>
  </si>
  <si>
    <t>right20250502-082344-000032%7E1.mp4</t>
  </si>
  <si>
    <t>At 08:24:20 DOW sends a late warning when the TV enters the warning zone.</t>
  </si>
  <si>
    <t>https://tms.vinfast.vn/secure/attachment/1866740/right20250502-085646-000065%7E1.mp4</t>
  </si>
  <si>
    <t xml:space="preserve">At 08:56:49, right BSD is intermittent </t>
  </si>
  <si>
    <t>Level 1 warning flickers when there are many vehicles entering the left</t>
  </si>
  <si>
    <t>left20250502-170836-000024-new.mp4</t>
  </si>
  <si>
    <t>At 17:09:01, DOW sends intermittent warning</t>
  </si>
  <si>
    <t>No warning on the HMI when ACC is on</t>
  </si>
  <si>
    <t>MHU20250502-171445-000029.mp4</t>
  </si>
  <si>
    <t>When ACC is activated -&gt; the EV mode change to mode 1 ( 2 ). However, the DOW visual warning only shown at default mode or parking aid mode. --&gt; No issue</t>
  </si>
  <si>
    <t>No warning when there is a car on the right</t>
  </si>
  <si>
    <t>right20250502-172610-000045-new.mp4</t>
  </si>
  <si>
    <t>At 17:26:25, the TV ( white car ) was reaching to the DOW warning zone. However, the TV speed might lower than 5kmh --&gt; no warning -&gt; normal behavior</t>
  </si>
  <si>
    <t>Continuous alert with the right stationary TV</t>
  </si>
  <si>
    <t>right20250502-173311-000052.mp4</t>
  </si>
  <si>
    <t>From 17:33:22 to 17:33:32,DOW issued intermittent warnings because the motorbike was moving along the boundary of the warning zone.
→ The warning may not be continuous, which is considered normal behavior.</t>
  </si>
  <si>
    <t>rear20250502-173233-000044-new.mp4</t>
  </si>
  <si>
    <t>3D view of SVM is flat</t>
  </si>
  <si>
    <t>MHU20250502-195703-000193.mp4</t>
  </si>
  <si>
    <t>The 3D view of the SVM is generated by four fisheye cameras around the EV. The image quality depends on the camera hardware, which is considered a system limitation.
However, when the user rotates the 3D view, there is no laggy behavior observed.</t>
  </si>
  <si>
    <t>No automatically close SVM after 10s</t>
  </si>
  <si>
    <t>MHU20250502-200103-000197-1.mp4</t>
  </si>
  <si>
    <t>When the user click on the SVM soft button -&gt; Operation mode ( Valeo logic ), and the SVM will not be closed automatically.</t>
  </si>
  <si>
    <t>No close SVM in gear P after 10s</t>
  </si>
  <si>
    <t>MHU20250502-200204-000198.mp4</t>
  </si>
  <si>
    <t>When the user click on the SVM soft button -&gt; Operation mode ( Valeo logic ), and the SVM will not be closed automatically after 3s when change the gear to P</t>
  </si>
  <si>
    <t>HOD: after level 3 alert, HWA remains active</t>
  </si>
  <si>
    <t>MHU20250503-000019-000436.mp4</t>
  </si>
  <si>
    <t>At 0:00:57, just handsoff level 2. at that time HWA change to active_ssuspend due to bad lane quaility ==&gt; no issue</t>
  </si>
  <si>
    <t>HOD: The car still warns and downgrades when following 1 driver standing still in front</t>
  </si>
  <si>
    <t>MHU20250503-000219-000438.mp4</t>
  </si>
  <si>
    <t>VF6LHD-31455</t>
  </si>
  <si>
    <t>At 00:02:53, EV's speed = 0kph but HOD trigger warning lv 2</t>
  </si>
  <si>
    <t>*Huongltt43 need check</t>
  </si>
  <si>
    <t>HWA degrade to ACC</t>
  </si>
  <si>
    <t>MHU20250503-000620-000442-1.mp4</t>
  </si>
  <si>
    <t xml:space="preserve">At 00:06:45, HWA is Active_suspend because FCAM can not detect left solid line </t>
  </si>
  <si>
    <t>TV cut in lane but EV not decel</t>
  </si>
  <si>
    <t>MHU20250503-130216-000029%7E1.mp4</t>
  </si>
  <si>
    <t>At 13:02:02, when TV start overlap with EV, ACC detect and decel accordingly
At 13:02:30 to 32, after TV cuttin then TV stopped suddenly, when cuttin, TV's speed &gt;EV's speed ==&gt; ACC don't request decel ==&gt; No issue
At 13:02:32, TV presses the brake ==&gt; distance decrease ==&gt; ACC request decel accordingly. then 13:02:33 driver pressed the brake ==&gt; cancel ACC ==&gt; No issue</t>
  </si>
  <si>
    <t>The active sound is abnormal(too high)</t>
  </si>
  <si>
    <t>MHU20250503-134118-000068%7E1.mp4</t>
  </si>
  <si>
    <t>VF6LHD-31397</t>
  </si>
  <si>
    <t>At 13:42:02, abnormal sound when HWA reactive</t>
  </si>
  <si>
    <t>Miss icon HWA blue after press RES/CAN to move toward in case stop 3s-5m</t>
  </si>
  <si>
    <t>MHU20250503-145023-000137%7E1.mp4</t>
  </si>
  <si>
    <t>No issue, at 14:50:42, HWA change to Active suspend when enter intersection and therre is no lane line</t>
  </si>
  <si>
    <t>HWA stop&amp;go, no icon HWA</t>
  </si>
  <si>
    <t>MHU20250503-152225-000169%7E1.mp4</t>
  </si>
  <si>
    <t>At 15:22:48, Leading vehicle stops larger than 3s, the ego vehicle ACC can be activated by press Resume(ADAS shall send ADAS_ACC_Res_Feed=1 "Res_Feed" ) or press Gas Pedal, the vehicle resumes to the set speed comfortably</t>
  </si>
  <si>
    <t>HWA don’t show both lane on the MHU, but still keep icon HWA blue</t>
  </si>
  <si>
    <t>MHU20250503-152425-000171%7E1.mp4</t>
  </si>
  <si>
    <t>At 15:24:36, due to FCAM doesn't recognize the left lane line ==&gt; But MHU don't show both 
HWA is not supported for VF-ADAS-ODD-Phy_0065, so detect left side ustable is limitation</t>
  </si>
  <si>
    <t>The road without both lane but icon HWA is blue in 1s after trigger</t>
  </si>
  <si>
    <t>MHU20250503-152625-000173%7E1.mp4</t>
  </si>
  <si>
    <t>At 15:27:04 . HWA will keep active in 12m when having leading object, changing to active_suspend after that</t>
  </si>
  <si>
    <t>TV in left cutin but HWA follow between TV in front and TV in left</t>
  </si>
  <si>
    <t>front20250503-152928-000174%7E1.mp4</t>
  </si>
  <si>
    <t>At 15:29:52,  ACC can not detect front tricycle and acelerates</t>
  </si>
  <si>
    <t>HWA jerk in stop&amp;go</t>
  </si>
  <si>
    <t>MHU20250503-160227-000209%7E1.mp4</t>
  </si>
  <si>
    <t>At 16:02:20s,  Jerk when ACC is in stop and go mode</t>
  </si>
  <si>
    <t>HWA strong jerk in stop&amp;go</t>
  </si>
  <si>
    <t>MHU20250503-161428-000221%7E1.mp4</t>
  </si>
  <si>
    <t>At 16:15:25s,  Jerk when ACC is in stop and go mode</t>
  </si>
  <si>
    <t>VF6LHD-31320
VF6LHD-31326</t>
  </si>
  <si>
    <t>At 16:14:34 jerk in stop and go</t>
  </si>
  <si>
    <t>Detect between 2 TV in front, TV in front is flickering</t>
  </si>
  <si>
    <t>MHU20250503-191940-000406%7E1.mp4</t>
  </si>
  <si>
    <t>Icon flicking</t>
  </si>
  <si>
    <t>No warning in right side with motobile</t>
  </si>
  <si>
    <t>MHU20250503-001320-000449.mp4</t>
  </si>
  <si>
    <t>At 00:13:49, the TV moving direction didnt met the activate conditions of RCTA (  angle between the target direction angle and the lateral axis of the vehicle is positive/negative 30 degrees )</t>
  </si>
  <si>
    <t>DDAW not warning when out of lane</t>
  </si>
  <si>
    <t>https://tms.vinfast.vn/secure/attachment/1867670/MHU20250503-131617-000043%7E1.mp4</t>
  </si>
  <si>
    <t>At 13:16:22, normal behavior. DDAW work normally. no issue</t>
  </si>
  <si>
    <t>DDAW warning when just deviate 1 time</t>
  </si>
  <si>
    <t>https://tms.vinfast.vn/secure/attachment/1867671/MHU20250503-131717-000044%7E1.mp4</t>
  </si>
  <si>
    <t>At 13:18: normal behavior. DDAW work normally. no issue</t>
  </si>
  <si>
    <t>right20250503-151224-000156%7E1.mp4</t>
  </si>
  <si>
    <t>at 15:12:40,   DOW sends an intermittent warning while TV is still in the warning zone</t>
  </si>
  <si>
    <t>anhnd57</t>
  </si>
  <si>
    <t>Decel after press button to trigger ACC</t>
  </si>
  <si>
    <t>No video front and MHU</t>
  </si>
  <si>
    <t>The road without lane but HWA display a blue left lane</t>
  </si>
  <si>
    <t>No MHU cam for this time</t>
  </si>
  <si>
    <t>HWA stop&lt;3s but need to press RES/CAN or press gas pedal to move toward</t>
  </si>
  <si>
    <t>MHU20250504-094518-000137%7E1.mp4</t>
  </si>
  <si>
    <t>9:45:50, just stop 1s, but trigger popup 3 immediately due to ACC change to standwwait, TV moves to out, ACC lost target within 1frame ==&gt; so that why trigger popup &lt;3s</t>
  </si>
  <si>
    <t>HWA active again but not sound</t>
  </si>
  <si>
    <t>9:46:41, sound active normally
At 9:47:23, HWA reactive no sound ==&gt; no issue</t>
  </si>
  <si>
    <t>EV move to the road without no lane but HWA steering to right</t>
  </si>
  <si>
    <t>MHU20250504-094818-000140%7E1.mp4</t>
  </si>
  <si>
    <t>No lane avai, having leading object ==&gt; accordingly TJA mode ==&gt; no issue here</t>
  </si>
  <si>
    <t>HWA The HWA sound when on/off HWA abnormal(a little delay)</t>
  </si>
  <si>
    <t>https://tms.vinfast.vn/secure/attachment/1870451/MHU20250504-095719-000149%7E1.mp4</t>
  </si>
  <si>
    <t>No issue. At 09:58:15, HWA is active with the updated sound</t>
  </si>
  <si>
    <t>HWA Not detect TV in front</t>
  </si>
  <si>
    <t>MHU20250504-100019-000152%7E1.mp4</t>
  </si>
  <si>
    <t>No issue. during the video, ACC can still detect front tricycle with flicking between truck and motobike</t>
  </si>
  <si>
    <t>HWA jerk</t>
  </si>
  <si>
    <t>MHU20250504-100119-000153%7E1.mp4</t>
  </si>
  <si>
    <t>at 10:02:06, jerk in stop and go due to detect leading object (2 different leading in short time- Motorbike cutin)</t>
  </si>
  <si>
    <t>ACC popup when TV cut in</t>
  </si>
  <si>
    <t>at 10:07:33, slightly jerk due to IDB
At 10:08:02, TV cuttin with long distance 5m (actual 2m) ==&gt; dangerous sittuation ==&gt; ACC triggers popup ==&gt; no issue with this tag</t>
  </si>
  <si>
    <t>HWA Detected TV is flickering</t>
  </si>
  <si>
    <t>MHU20250504-093918-000131%7E1.mp4</t>
  </si>
  <si>
    <t>in video, no issue like tag</t>
  </si>
  <si>
    <t>The road without lane line but HWA show blue line</t>
  </si>
  <si>
    <t>MHU20250504-094018-000132%7E1.mp4</t>
  </si>
  <si>
    <t>In this time, vehicle is parking. No issue</t>
  </si>
  <si>
    <t>ACC not show a truck</t>
  </si>
  <si>
    <t>MHU20250504-094118-000133%7E1.mp4</t>
  </si>
  <si>
    <t>VF6LHD-31611</t>
  </si>
  <si>
    <t>At 09:41:34, ACC detect ghost object as Obj01 and request deceleration accordingly</t>
  </si>
  <si>
    <t>ACC decel when TV infront too far</t>
  </si>
  <si>
    <t>MHU20250504-095919-000151%7E1.mp4</t>
  </si>
  <si>
    <t>At 09:59:20, ACC detet a car as obj 1 with the distance = 13.3m so request decel</t>
  </si>
  <si>
    <t>ACC follow TV but not display TV on the MHU</t>
  </si>
  <si>
    <t>MHU20250504-112458-000235%7E1.mp4</t>
  </si>
  <si>
    <t>At 11:25:43, ACC object 1 is flicking when in following mode</t>
  </si>
  <si>
    <t>ALCA icon blue-&gt;gray</t>
  </si>
  <si>
    <t>MHU20250504-113559-000246%7E1.mp4</t>
  </si>
  <si>
    <t>At 11:36:43, continue turning indicator when ALCA in finshed state==&gt; hwa change to active_suspend ==&gt; no issue
After that to 11:38, no time ALCA icon is gray</t>
  </si>
  <si>
    <t>HWA No sound when off HWA by RES/CAN button</t>
  </si>
  <si>
    <t>No video 10:59</t>
  </si>
  <si>
    <t>Check can: 10:58:18, press can/res to cancel ACC, From 10:58 to 11:02 ==&gt; no time HWA active ==&gt; cancel ACC==&gt; no issue</t>
  </si>
  <si>
    <t>ALCA cancel when turn right indicator</t>
  </si>
  <si>
    <t>MHU20250504-115900-000269%7E1.mp4</t>
  </si>
  <si>
    <t>EV is charging in this time tag</t>
  </si>
  <si>
    <t>Both lane are solid line, but ALCA trigger to change the right lane and cancel after 1s</t>
  </si>
  <si>
    <t>DA57 confirmed: No data</t>
  </si>
  <si>
    <t>Identifying double lanes into 1 lane (1 lane for motorcycles, 1 lane for cars)</t>
  </si>
  <si>
    <t>MHU20250504-151213-000057%7E1.mp4</t>
  </si>
  <si>
    <t>At 15:12:34, right far lane too small, ACC can't detect =&gt; not display on MHU</t>
  </si>
  <si>
    <t>When switching to the right lane, do not slow down to follow the dangerous side lane</t>
  </si>
  <si>
    <t>front20250504-151721-000060%7E1.mp4</t>
  </si>
  <si>
    <t>at 15:!7:53, when changing to right lane, having TV in near distance, drivers pressed brake to cancel ACC ==&gt; no issue here</t>
  </si>
  <si>
    <t>Do not automatically change lanes to the left</t>
  </si>
  <si>
    <t>MHU20250504-154214-000087%7E1.mp4</t>
  </si>
  <si>
    <t>At 15:52:18, continue turning indicator when ALCA in finshed state==&gt; hwa change to active_suspend ==&gt; no issue</t>
  </si>
  <si>
    <t>Do not identify 2 sides of the road into lanes</t>
  </si>
  <si>
    <t>MHU20250504-154315-000088%7E1.mp4</t>
  </si>
  <si>
    <t>At 15:04:06, LDW detect roadside, no issue</t>
  </si>
  <si>
    <t>Shift to the left but there is no warning sound. Alerts on MHU only</t>
  </si>
  <si>
    <t>MHU20250504-160155-000105%7E1.mp4</t>
  </si>
  <si>
    <t xml:space="preserve">At 16:02:35,Due to HWA don't trigger takeover15 due to driver no handsoff, therefore, no sound warning </t>
  </si>
  <si>
    <t>LCC does not operate at 36km/h</t>
  </si>
  <si>
    <t>Configuration_New_RBLC1671_20250504_164525_broadcastCAN.blf</t>
  </si>
  <si>
    <t>VF6LHD-31980</t>
  </si>
  <si>
    <t>At 16:49:20, HWA auto changes from active to active suspend so HWA  can't keep EV in the middle of the lane</t>
  </si>
  <si>
    <t>Double sound when pedaling the brake cancels feature</t>
  </si>
  <si>
    <t>VF6LHD-31438</t>
  </si>
  <si>
    <t>Double sound when cancelling function</t>
  </si>
  <si>
    <t>When the car in front stops, the car brakes jerking</t>
  </si>
  <si>
    <t>MHU20250504-172500-000188%7E1.mp4</t>
  </si>
  <si>
    <t>At 17:25:04, &amp;33.ACC stops jerky when in Stop and Go mode</t>
  </si>
  <si>
    <t>Downgrade to ACC when decelerating to a vehicle stopped in front</t>
  </si>
  <si>
    <t>Configuration_New_RBLC1671_20250504_172535_broadcastCAN.blf</t>
  </si>
  <si>
    <t>VF6LHD-31278</t>
  </si>
  <si>
    <t>At 17:30:46, EV chnages lane so HWA changes to active suspend but complete lanes but HWA still active supend</t>
  </si>
  <si>
    <t>LCC operates flickering, does not keep the car in the middle of the lane</t>
  </si>
  <si>
    <t>Configuration_New_RBLC1671_20250504_181924_broadcastCAN.blf</t>
  </si>
  <si>
    <t>VF6RHD-1578</t>
  </si>
  <si>
    <t xml:space="preserve">From 18:19:23s, Lane width less than 2.4m( 2.3m) so HWA changes from active to active suspend
At 18:19:34s, HWA can't detect the curve </t>
  </si>
  <si>
    <t>Do not slow down when there is a TV encroaching on the right lane, making it dangerous</t>
  </si>
  <si>
    <t>MHU20250504-201833-000362.mp4</t>
  </si>
  <si>
    <t>At 20:18:58, when TV cutin in short distance==&gt; ACC request decel accordingly and then driver pressed the brake pedal ==&gt; no issue</t>
  </si>
  <si>
    <t>MHU show feature is not yet available. Will update later</t>
  </si>
  <si>
    <t>MHU20250504-210536-000409.mp4</t>
  </si>
  <si>
    <t>At 21:06:15 driver press ISA buttion when ACC is standby ==&gt; no issue</t>
  </si>
  <si>
    <t>ALCA show popup "lane change time is up. The target lane is not available" when driving a turn signal to change lanes to the left</t>
  </si>
  <si>
    <t>MHU20250504-211337-000417.mp4</t>
  </si>
  <si>
    <t>At 21:14:33, turn right, Have TV moving fast behind ==&gt; ALCA enters rejected</t>
  </si>
  <si>
    <t>LCC does not work after turning off the turn signal</t>
  </si>
  <si>
    <t>MHU20250504-213038-000434.mp4</t>
  </si>
  <si>
    <t>At 21:30:19s, HWA is standby state and turn on indicator so HWA changes to passive then the driver pess HWA button ==&gt; HWA doesn't active</t>
  </si>
  <si>
    <t>Death while changing lanes to the right</t>
  </si>
  <si>
    <t>MHU20250504-215740-000461.mp4</t>
  </si>
  <si>
    <t>At 21:58:03, ALCA cancel change lane bcz have TV move too fast in right lane</t>
  </si>
  <si>
    <t>Warning is raised and keep too long time--&gt;Need to hard reset to off</t>
  </si>
  <si>
    <t>Vehicles overtake on the left but warn on the right</t>
  </si>
  <si>
    <t>left20250504-152912-000078.mp4</t>
  </si>
  <si>
    <t>when the TVs are over-taking the EV, BSD send a warning in the left - &gt; No issue.
when the pedestrian is reaching to the EV, BSD does not send any warning -&gt; The TV speed might lower than 5kmh -&gt; normal behavior</t>
  </si>
  <si>
    <t>right20250504-152917-000076.mp4</t>
  </si>
  <si>
    <t>Warning when vehicles go up on the left and pedestrians go up from the right</t>
  </si>
  <si>
    <t>MHU20250504-174602-000209.mp4</t>
  </si>
  <si>
    <t>At 17:46:45, At 17:46:45, RCTA sends a left warning even though there is no TV approaching the RCTA warning zone.</t>
  </si>
  <si>
    <t>rear20250504-174628-000203%7E1.mp4</t>
  </si>
  <si>
    <t>BSD false warning on the left when the turn signal turns into the left lane</t>
  </si>
  <si>
    <t>left20250504-181322-000242%7E1.mp4</t>
  </si>
  <si>
    <t>At 18:14:00, the EV deviates to the left lane with the turn indicator on, and a motorbike behind enters the BSD warning zone → BSD sends Level 2 warning → OK
At 18:14:02, the lane change is completed, causing the motorbike to exit the BSD warning zone → BSD cancels the warning → OK</t>
  </si>
  <si>
    <t>rear20250504-181338-000230%7E1.mp4</t>
  </si>
  <si>
    <t>Right Virtual Alert</t>
  </si>
  <si>
    <t>MHU20250504-213638-000440.mp4</t>
  </si>
  <si>
    <t>At 21:36:41, RCTA sends a right warning even though there is no TV approaching the RCTA warning zone.</t>
  </si>
  <si>
    <t>rear20250504-213638-000433.mp4</t>
  </si>
  <si>
    <t>Tutv15</t>
  </si>
  <si>
    <t>Can not active ALCA</t>
  </si>
  <si>
    <t>NO20250505-144426-004234.mp4</t>
  </si>
  <si>
    <t xml:space="preserve">Can't active ALCA due to U183188	Private CAN#2 - Bus Off
</t>
  </si>
  <si>
    <t>Follow TVs to the side land and slow down</t>
  </si>
  <si>
    <t>NO20250505-194030-004530.mp4</t>
  </si>
  <si>
    <t>At 19:41:00, maybe detect ghost obj in front ==&gt; need to check cam cam, currently not available</t>
  </si>
  <si>
    <t>Unusual loud sound when activating HWA</t>
  </si>
  <si>
    <t>Sound louder when activating</t>
  </si>
  <si>
    <t>Show icon red on HUD and popup gray on MHU</t>
  </si>
  <si>
    <t xml:space="preserve">Show popup 8 and trigger red icon on HUD accordingly with curent design , issue in here: ACC trigger popup 8 when no TV </t>
  </si>
  <si>
    <t>ACC jerk during Stop &amp; Go</t>
  </si>
  <si>
    <t>MHU20250505-073714-000011%7E1.mp4</t>
  </si>
  <si>
    <t>At 07:38:02.ACC stops jerky when in Stop and Go mode</t>
  </si>
  <si>
    <t>TV in front not displayed while following</t>
  </si>
  <si>
    <t>No video</t>
  </si>
  <si>
    <t>No video MHU</t>
  </si>
  <si>
    <t>HWA icon changed from blue to gray</t>
  </si>
  <si>
    <t>MHU20250505-081716-000051%7E1.mp4</t>
  </si>
  <si>
    <t>At 08:18:14, Front lane iine is heavily worn so HWA change to Active_suspend when both lane line is not detected</t>
  </si>
  <si>
    <t>ALCA failed to change to right lane</t>
  </si>
  <si>
    <t>MHU20250505-082217-000056%7E1.mp4</t>
  </si>
  <si>
    <t>8:22:39, ALCA canceled due to front TV in Scritical zone</t>
  </si>
  <si>
    <t>No blue lane lines displayed on MHU</t>
  </si>
  <si>
    <t>MHU20250505-082717-000061%7E1.mp4</t>
  </si>
  <si>
    <t>At 08:27:18, HWA can not detect dashline in both side</t>
  </si>
  <si>
    <t>ALCA icon changed from blue to gray</t>
  </si>
  <si>
    <t>MHU20250505-083217-000066%7E1.mp4</t>
  </si>
  <si>
    <t>At 08:32:46, HWA is Active_suspend when speed decrease under 60 kph</t>
  </si>
  <si>
    <t>ALCA initiated lane change even though target lane conditions were not met</t>
  </si>
  <si>
    <t>MHU20250505-083317-000067%7E1.mp4</t>
  </si>
  <si>
    <t>At 8:33:17, ACLA canceled due to target lane is too small and don't have lane line market</t>
  </si>
  <si>
    <t>ALCA cancelled during lane change to the right</t>
  </si>
  <si>
    <t>MHU20250505-083818-000072%7E1.mp4</t>
  </si>
  <si>
    <t>At 08:28:27, ALCA is cancelled for no reason</t>
  </si>
  <si>
    <t>HWA detected TV in the left lane</t>
  </si>
  <si>
    <t>Configuration_New_RBLC1671_20250505_073622%20-%20Copy_broadcastCAN.blf</t>
  </si>
  <si>
    <t>At 07:43:01, ACC detects TV in the next lane as object 1 to request deceleration.</t>
  </si>
  <si>
    <t>Difficult to trigger HWA, pressing HWA button only activates ACC first</t>
  </si>
  <si>
    <t>MHU20250505-084618-000080%7E1.mp4</t>
  </si>
  <si>
    <t>At 8:46:31, press HWA buttion, frisst, ACC will be active, and press again ++&gt; HWA active ==&gt; normally behavior</t>
  </si>
  <si>
    <t>ALCA popup not shown when left indicator is turned on to cancel ALCA</t>
  </si>
  <si>
    <t>MHU20250505-075515-000029%7E1.mp4</t>
  </si>
  <si>
    <t>In all video, No time turning indicator, No next video</t>
  </si>
  <si>
    <t>No HWA sound warning when EV departs from lane</t>
  </si>
  <si>
    <t>MHU20250505-103025-000184%7E1.mp4</t>
  </si>
  <si>
    <t xml:space="preserve">Due to HWA don't trigger takeover15 due to driver no handsoff, therefore, no sound warning </t>
  </si>
  <si>
    <t>ACC displayed a motorcycle instead of a truck</t>
  </si>
  <si>
    <t>MHU20250505-111353-000228%7E1.mp4</t>
  </si>
  <si>
    <t>no have motorbike in road, ACC work normally</t>
  </si>
  <si>
    <t>Can't change to right lane</t>
  </si>
  <si>
    <t>MHU20250505-123210-000307%7E1.mp4</t>
  </si>
  <si>
    <t>12:32:21, can't change to right lane due to front TV in Scritical zone</t>
  </si>
  <si>
    <t>ALCA can't change to right lane</t>
  </si>
  <si>
    <t>MHU20250505-123511-000310~1.m</t>
  </si>
  <si>
    <t>At 12:35:37, have TV move fast from behind in target lane=&gt; ALCA cancel change lane</t>
  </si>
  <si>
    <t>Detect TV in right side</t>
  </si>
  <si>
    <t>VF6LHD-31739</t>
  </si>
  <si>
    <t xml:space="preserve">At 12:40:36,  ACC detect a car in the next as obj 1 </t>
  </si>
  <si>
    <t>ACC S&amp;G brakes hard when stopping</t>
  </si>
  <si>
    <t>mhu20250505-183604-000164.mp4</t>
  </si>
  <si>
    <t>at 18:36:22, due to TV stopped suddenly ==&gt; ACC request stop hard ==&gt; no issue</t>
  </si>
  <si>
    <t>FCW audible warning but no popup on MHU</t>
  </si>
  <si>
    <t>mhu20250505-191006-000198.mp4</t>
  </si>
  <si>
    <t>At 19:10:34, fcw trigger but no popup on MHU</t>
  </si>
  <si>
    <t>After the eyes change to the left lane. LCC does not work again</t>
  </si>
  <si>
    <t>mhu20250505-192707-000215.mp4</t>
  </si>
  <si>
    <t>Arround 19:27:21, HWA doesn't reactive after turning off indicator</t>
  </si>
  <si>
    <t>After the turn signal changes lanes to the right, the LCC does not work</t>
  </si>
  <si>
    <t>mhu20250505-193008-000218.mp4</t>
  </si>
  <si>
    <t>Arround 19:31:01, HWA doesn't reactive after turning off indicator</t>
  </si>
  <si>
    <t>After turning off, the LCC turn signal does not work again</t>
  </si>
  <si>
    <t>mhu20250505-193208-000220.mp4</t>
  </si>
  <si>
    <t>Arround 19:33:06, HWA doesn't reactive after turning off indicator</t>
  </si>
  <si>
    <t>After the turn signal changes to the left, the LCC does not work again</t>
  </si>
  <si>
    <t>mhu20250505-193608-000224.mp4</t>
  </si>
  <si>
    <t>ALCA cancel when changing lanes to the right</t>
  </si>
  <si>
    <t>\mhu20250505-195710-000245.mp4</t>
  </si>
  <si>
    <t>At 19:57:20, ALCA enter rejected due to target lane line is bad, no lane market in target lane</t>
  </si>
  <si>
    <t>The line is broken, the speed of the car is 64km/h but ALCA is in inactive mode</t>
  </si>
  <si>
    <t>mhu20250505-203912-000287.mp4</t>
  </si>
  <si>
    <t>AT 20:39:29, ALCA can not release changing lane on both side due to the left and right lane is not available.
Left side is Solid line and Right lane has nearby contruction =&gt; roadblock blocked stay on road</t>
  </si>
  <si>
    <t>Do not switch to the right lane when there is a TV outside the BSD area behind</t>
  </si>
  <si>
    <t>mhu20250505-205013-000298.mp4</t>
  </si>
  <si>
    <t>At 20:59:39, have TV move fast in CVW zone in target lane=&gt; ALCA cancel change lane</t>
  </si>
  <si>
    <t>Does not work when the turn signal is turned right</t>
  </si>
  <si>
    <t>mhu20250505-221753-000382.mp4</t>
  </si>
  <si>
    <t>At 22:18:27, have TV in front target lane=&gt; ALCA cancel change lane</t>
  </si>
  <si>
    <t>Currently, the popup "Adaptive Journey Monitoring is canceled", but HWA is still operating normally</t>
  </si>
  <si>
    <t>mhu20250505-222856-000392.mp4</t>
  </si>
  <si>
    <t>At 22:29:17, trigger popup 08 when no TV in front</t>
  </si>
  <si>
    <t>Setspeed =80km/h. Sudden speed reduction to 77km/h when there is no TV in front</t>
  </si>
  <si>
    <t>front20250505-223152-000394.mp4</t>
  </si>
  <si>
    <t>at 22:32:18, dettect ghost obj and decel</t>
  </si>
  <si>
    <t>Flickering LCC feature in lanes with many bright lights</t>
  </si>
  <si>
    <t>At 22:48:01, accordingly ODD support, this kind of lane lines is not mentioned. ==&gt; so HWA can active or not active ==&gt; can't expected</t>
  </si>
  <si>
    <t>hiển thị vạch vàng khi lịch làn</t>
  </si>
  <si>
    <t>MHU-NO20250505-092440-003963.mp4</t>
  </si>
  <si>
    <t>No file CANLog</t>
  </si>
  <si>
    <t>Can not active LKA on MHU</t>
  </si>
  <si>
    <t>No issue. Error feature due to shorted fcam wire, DTC error U183188</t>
  </si>
  <si>
    <t>Left intermittent warning</t>
  </si>
  <si>
    <t>20_24%20DOW%20NO20250505-202326-003532.mp4</t>
  </si>
  <si>
    <t>At 20:24:27, DOW sends an intermittent warning while TV is still in the warning zone</t>
  </si>
  <si>
    <t>20_43%20NO20250505-204228-003551.mp4</t>
  </si>
  <si>
    <t>At 20:42:34, BSD stopped the warning because the TV (big truck) moved out of the mirror boundary → normal behavior.
At 20:42:36, the TV re-entered the BSD warning zone → the warning was activated.</t>
  </si>
  <si>
    <t>Many TV overtake continuously, intermittent DOW warning on the right</t>
  </si>
  <si>
    <t>The right video data starts at 7:04 AM, so it does not include the tagged time</t>
  </si>
  <si>
    <t>Intermittent BSD warning</t>
  </si>
  <si>
    <t>left20250505-075458-000024%7E1.mp4</t>
  </si>
  <si>
    <t>At 07:55:06, TV1 out BSD zone, TV2 not in BSD zone =&gt; BSD stop warning. no issue</t>
  </si>
  <si>
    <t>DA add</t>
  </si>
  <si>
    <t>Show dashed line when touching the lane</t>
  </si>
  <si>
    <t>MHU20250505-112554-000240%7E1.mp4</t>
  </si>
  <si>
    <r>
      <rPr>
        <sz val="11"/>
        <color rgb="FF000000"/>
        <rFont val="Calibri"/>
        <scheme val="minor"/>
      </rPr>
      <t>At 11:25:57,  show dashed line when departing the lane ==&gt;</t>
    </r>
    <r>
      <rPr>
        <sz val="11"/>
        <color rgb="FFFF0000"/>
        <rFont val="Calibri"/>
        <scheme val="minor"/>
      </rPr>
      <t xml:space="preserve"> VF6LHD-31739 ==&gt; (Strong evidence)
</t>
    </r>
  </si>
  <si>
    <t xml:space="preserve">11:26:02  show dashed line when departing the lane </t>
  </si>
  <si>
    <t>Unusually loud sound warning when EV departs from lane</t>
  </si>
  <si>
    <t xml:space="preserve">11:26:09, 11:26:15, show dashed line when departing the lane ==&gt; VF6LHD-31739 ==&gt; (Strong evidence)
</t>
  </si>
  <si>
    <t>VF6LHD-31739
VF6LHD-31334</t>
  </si>
  <si>
    <t xml:space="preserve"> 11:26:21, 11:26:28  show dashed line when departing the lane ==&gt; VF6LHD-31739
11:26:47, suddenly louder</t>
  </si>
  <si>
    <t>False warning on the right</t>
  </si>
  <si>
    <t>mhu20250505-161655-000025.mp4</t>
  </si>
  <si>
    <t>At 17:16:03, RCTA sends a right warning even though there is no TV approaching the RCTA warning zone.</t>
  </si>
  <si>
    <t>rear20250505-161633-000023%7E1.mp4</t>
  </si>
  <si>
    <t>DOW does not warn level 2 when a motorcycle goes up from the right</t>
  </si>
  <si>
    <t>right20250505-175436-000118%7E1.mp4</t>
  </si>
  <si>
    <t>17:56:08, No issue due to speed of motorbike is low</t>
  </si>
  <si>
    <t>Warning when there is a parallel car from the left</t>
  </si>
  <si>
    <t>mhu20250505-183904-000167.mp4</t>
  </si>
  <si>
    <t>At 18:39:36, a pedestrian moves close to the EV with a satisfying angle and direction of movement → RCTA triggers a warning within a second → Normal behavior.</t>
  </si>
  <si>
    <t>rear20250505-183915-000165%7E1.mp4</t>
  </si>
  <si>
    <t>DDAW now pops up warning when driving a lane change turn to the right. HWA Operation</t>
  </si>
  <si>
    <t>mhu20250505-194409-000232.mp4</t>
  </si>
  <si>
    <t>VF6LHD-31479</t>
  </si>
  <si>
    <t>DDAW Don't inhibited when turning indicator before</t>
  </si>
  <si>
    <t>DDAW now warns when driving repeatedly pressing the accelerator</t>
  </si>
  <si>
    <t>At 19:44:37, DDAW warning when turning indicator before</t>
  </si>
  <si>
    <t>After switching to the right lane, the automatic lane change popup has been canceled</t>
  </si>
  <si>
    <t>mhu20250506-000002-000483%7E1.mp4</t>
  </si>
  <si>
    <t>00:00:29, ALCA canceled when changing to right side due to having TV moving fast behind on the right side</t>
  </si>
  <si>
    <t>Automatically downgrade to ACC 2 times in a row</t>
  </si>
  <si>
    <t>mhu20250506-000102-000484%7E1.mp4</t>
  </si>
  <si>
    <t>No issue, At 00:01:24, HWA is Active_suspend when driver triggers the turn indicator</t>
  </si>
  <si>
    <t>Currently, the "Adaptive Journey Monitoring" popup has been canceled, but ACC is still working normally</t>
  </si>
  <si>
    <t>Configuration_New_RBLC1671_20250506_001030_broadcastCAN.blf</t>
  </si>
  <si>
    <t>At 0:12:02s, ACC displays popup 8 when it doesn't detect the TV</t>
  </si>
  <si>
    <t>Steering to the right is dangerous when going from a marked road to a section without a marking</t>
  </si>
  <si>
    <t>mhu20250506-002704-000510.mp4</t>
  </si>
  <si>
    <t>VF6LHD-31638</t>
  </si>
  <si>
    <t>0:27:13, steering out of lane</t>
  </si>
  <si>
    <t>When driving a bicycle brakes, there are 2 times the sound cancels the feature</t>
  </si>
  <si>
    <t>mhu20250506-005706-000540.mp4</t>
  </si>
  <si>
    <t>00:57:45, 2 cycle sound</t>
  </si>
  <si>
    <t>HOD: after the level 3 warning, the HWA is still working normally.</t>
  </si>
  <si>
    <t>mhu20250506-012707-000570.mp4</t>
  </si>
  <si>
    <t>At 1:28:06, when Handsoff level 3 trigger, HWA cancel accrodingly. before that, Handsoff just level 2, and driver touches their hands , count handsoff again</t>
  </si>
  <si>
    <t>When the turn signal changes lanes to the left. MHU show popup "Lane change timeout-Target lane unavailable"</t>
  </si>
  <si>
    <t>mhu20250506-025413-000657.mp4</t>
  </si>
  <si>
    <t>At 02:55:06 (2s earlier than log file) of MHU video, ALCA is triggers when Driving steering torque = 1.94 Nm &gt;1.7Nm</t>
  </si>
  <si>
    <t>Degrade to ACC</t>
  </si>
  <si>
    <t>mhu20250506-030914-000672.mp4</t>
  </si>
  <si>
    <t>At 03:10:04, OBJ01 is slow down ==&gt; ACC slown down is normally</t>
  </si>
  <si>
    <t>Can't activate the feature while running on the highway with ACC</t>
  </si>
  <si>
    <t>/Configuration_New_RBLC1671_20250506_031055_broadcastCAN.blf</t>
  </si>
  <si>
    <t>At 3:13;47, turn on indicator so HWA changes from active to active suspend but lane change completed successfully HWA is still active suspend so press HWA button HWA doesn't active</t>
  </si>
  <si>
    <t>hiện cảnh báo ảo trên MHU</t>
  </si>
  <si>
    <t>MHU-NO20250506-090419-000187.mp4</t>
  </si>
  <si>
    <t>At 9:04:38,  trigger popup 8 when no TV in front</t>
  </si>
  <si>
    <t>Red icon warning on HUD and gray icon on MHU</t>
  </si>
  <si>
    <t>MHU_NO20250506-142748-000426%20%5BOptimum%20quality%20and%20size%5D.mp4</t>
  </si>
  <si>
    <t>6A1.13.2v3</t>
  </si>
  <si>
    <t>ACC show popup error many time</t>
  </si>
  <si>
    <t>mhu20250506-080727-000022-new.mp4</t>
  </si>
  <si>
    <t>At 8:07:53, trigger popup 08 when no TV in front</t>
  </si>
  <si>
    <t>HWA blue-&gt; gray, both lane clear</t>
  </si>
  <si>
    <t>/mhu20250506-080727-000022-new.mp4</t>
  </si>
  <si>
    <t>At 08:08:18, HWA auto changes from active to active suspend</t>
  </si>
  <si>
    <t>Blue-&gt;gray-&gt;blue with sound</t>
  </si>
  <si>
    <t>mhu20250506-082028-000035-new.mp4</t>
  </si>
  <si>
    <t>At 08:20:50, Abnormal sound when HWA change to active from active_suspend</t>
  </si>
  <si>
    <t>Motorbike overtake but MHU show car first(9/10 rate)</t>
  </si>
  <si>
    <t>mhu20250506-083829-000053-new.mp4</t>
  </si>
  <si>
    <t>At 8:39:24, detect motorbike as Car</t>
  </si>
  <si>
    <t>TV in right tend to cut-in, EV not detec, not decel</t>
  </si>
  <si>
    <t>mhu20250506-084729-000062-new.mp4</t>
  </si>
  <si>
    <t>At 8:47:37, due to this TV is still not overlap with EV's path, so ACC will not detect it as Leading objc and reduce speed. after that, deiver cancel ACC function</t>
  </si>
  <si>
    <t>ALCA cancel during in Initiating</t>
  </si>
  <si>
    <t>mhu20250506-084930-000064-new.mp4\</t>
  </si>
  <si>
    <t>At 08:49:43, lane width not enogh to ALCA active and have truck in behind. no issue</t>
  </si>
  <si>
    <t>The target lane with one lane line, but icon ALCA gray-&gt;blue when there're TV overtake</t>
  </si>
  <si>
    <t>https://tms.vinfast.vn/secure/attachment/1879875/mhu20250506-092132-000096-new.mp4</t>
  </si>
  <si>
    <t>At 9:21:36, lane line in target lane is not good=&gt;ALCA can't detect far lane so can't change lane to the left</t>
  </si>
  <si>
    <t>HWA sitll keep icon gray after on-&gt;off indicator, can't reactive HWA</t>
  </si>
  <si>
    <t>/mhu20250506-093132-000106-new.mp4</t>
  </si>
  <si>
    <t>At 09:32:30, turn left indicator, HWA changes from active to active suspend then turn off ìdicator but HWA keep active suspend state</t>
  </si>
  <si>
    <t>Road without lane but HWA still blue</t>
  </si>
  <si>
    <t>front20250506-100428-000141-new.mp4</t>
  </si>
  <si>
    <t>in video, EV move on road have clear lane line. no issue</t>
  </si>
  <si>
    <t>All TV in front flickering</t>
  </si>
  <si>
    <t>mhu20250506-104937-000184-new.mp4</t>
  </si>
  <si>
    <t>At 10:49:53, TV in front is flicker</t>
  </si>
  <si>
    <t>Not active again after override</t>
  </si>
  <si>
    <t>mhu20250506-094333-000118-new.mp4</t>
  </si>
  <si>
    <t>At 09:44:01, turn left indicator, HWA changes from active to active suspend then turn off ìdicator but HWA keep active suspend state</t>
  </si>
  <si>
    <t>Not active again after on/off turn indicator</t>
  </si>
  <si>
    <t>mhu20250506-094533-000120-new.mp4</t>
  </si>
  <si>
    <t>At 9:46:04, HWA don't re-active when turn off indicator</t>
  </si>
  <si>
    <t>mhu20250506-094633-000121-new.mp4</t>
  </si>
  <si>
    <t>At 9:47:33, HWA don't re-active when turn off indicator</t>
  </si>
  <si>
    <t>mhu20250506-095834-000133-new.mp4</t>
  </si>
  <si>
    <t>at 9:59:26, HWA don't re-active when turn off indicator</t>
  </si>
  <si>
    <t>Configuration_New_RBLC1671_20250506_100557_broadcastCAN.blf</t>
  </si>
  <si>
    <t>At 10:07:28, turn left indicator, HWA changes from active to active suspend then turn off ìdicator but HWA keep active suspend state</t>
  </si>
  <si>
    <t>AHB icon turns yellow on MHU</t>
  </si>
  <si>
    <t>Configuration_New_RBLC1671_20250506_182942_broadcastCAN.blf</t>
  </si>
  <si>
    <t>At 18:30:00, Icon AHB changes to yellow due to "the camera was blocked due to the rain</t>
  </si>
  <si>
    <t>Deactive on ACC always when turning on the turn signal for a long time</t>
  </si>
  <si>
    <t>mhu20250506-195105-000089.mp4</t>
  </si>
  <si>
    <t>At 19:51:16, turn left indicator, HWA changes from active to active suspend then turn off ìdicator but HWA keep active suspend state</t>
  </si>
  <si>
    <t>19:59 or 20:59</t>
  </si>
  <si>
    <t>Sudden deceleration from 80 to 78</t>
  </si>
  <si>
    <t>mhu20250506-195905-000097.mp4</t>
  </si>
  <si>
    <t>At 19:59:41, decrease from 80 to 78 , seem detect ghost object during short time</t>
  </si>
  <si>
    <t>Does not automatically switch to the right lane</t>
  </si>
  <si>
    <t>mhu20250506-200105-000099.mp4</t>
  </si>
  <si>
    <t>At 337s, Left and right far lane is not detected=&gt; ALCA is rejected</t>
  </si>
  <si>
    <t>When driving with your hands off, there is a yellow icon on the HUD, a red MHU popup</t>
  </si>
  <si>
    <t>refer: VF6RHD-1324</t>
  </si>
  <si>
    <t>Known issue. wait system feedback ==&gt; refer: VF6RHD-1324</t>
  </si>
  <si>
    <t>The icon turns yellow. it is spitting</t>
  </si>
  <si>
    <t>/mhu20250506-200606-000104.mp4</t>
  </si>
  <si>
    <t>At 20:06:21, Icon AHB changes to yellow due to "the camera was blocked due to the rain</t>
  </si>
  <si>
    <t>mhu20250506-204208-000140.mp4</t>
  </si>
  <si>
    <t>At 20:42:22, HWA keeps Active_suspend when the turn indicator is off</t>
  </si>
  <si>
    <t>Unable to switch right 2 times in a row</t>
  </si>
  <si>
    <t>mhu20250506-204609-000144.mp4</t>
  </si>
  <si>
    <t>At 20:46:19,  20:47:04  ALCA canceled due to near TV in front</t>
  </si>
  <si>
    <t>Downgrade to ACC for a moment</t>
  </si>
  <si>
    <t>mhu20250506-231018-000288-new.mp4</t>
  </si>
  <si>
    <t>Still automaticcally change to right lane during the driver press GAS pedal</t>
  </si>
  <si>
    <t>ACLA don't cancel when pressing accelerator pedal</t>
  </si>
  <si>
    <t>After 38s warning HWA still works</t>
  </si>
  <si>
    <t>Configuration_New_RBLC1671_20250506_231957_broadcastCAN.blf</t>
  </si>
  <si>
    <t>At 22:26:22, Handsoff level 3 trigger, but at that time, HWA is in active_suspend state, therefore will reset the timer(HWA enter active suspend before Handsoff level 3)</t>
  </si>
  <si>
    <t>ALCA does not work when turning left</t>
  </si>
  <si>
    <t>mhu20250506-232719-000305.mp4</t>
  </si>
  <si>
    <t>At 23:27:24, ALCA enters rejected, no cam rear and front to check vehicle arround and lane</t>
  </si>
  <si>
    <t>mhu20250506-233020-000308.mp4</t>
  </si>
  <si>
    <t>at 23:30:21, ALCA enters rejected when turning left indicator , need cam front and rear to check further</t>
  </si>
  <si>
    <t>Show fake TV on the left</t>
  </si>
  <si>
    <t>At 23:55:53, Need cam front</t>
  </si>
  <si>
    <t>Late warning right</t>
  </si>
  <si>
    <t>RIGHT_NO20250506-153048-002479%20%5BOptimum%20quality%20and%20size%5D.mp4</t>
  </si>
  <si>
    <t>At 15:30:49, DOW triggers late warning when TV already enter warning zone</t>
  </si>
  <si>
    <t>Right warning international</t>
  </si>
  <si>
    <t>https://tms.vinfast.vn/secure/attachment/1878294/RIGHT_NO20250506-162151-002530%20%5BOptimum%20quality%20and%20size%5D.mp4</t>
  </si>
  <si>
    <t>At 16:22:36, DOW sends intermittent warning in the right</t>
  </si>
  <si>
    <t>Left Flicker Alert</t>
  </si>
  <si>
    <t>https://tms.vinfast.vn/secure/attachment/1875394/LEFT_NO20250506-162923-004237.mp4</t>
  </si>
  <si>
    <t>No issue, no DOW warning is found</t>
  </si>
  <si>
    <t>Right flicker</t>
  </si>
  <si>
    <t>RIGHT_NO20250506-163252-002541%20%5BOptimum%20quality%20and%20size%5D.mp4</t>
  </si>
  <si>
    <t>At 16:32:58, BSD sends an intermittent warning, while the object is still in the BSD zone</t>
  </si>
  <si>
    <t>Right Flicker Warning</t>
  </si>
  <si>
    <t>RIGHT_NO20250506-175057-002619.mp4</t>
  </si>
  <si>
    <t>At 17:50:59, DOW sends an intermittent warning while TV is still in the warning zone</t>
  </si>
  <si>
    <t>RIGHT_NO20250506-175857-002627%20%5BOptimum%20quality%20and%20size%5D.mp4</t>
  </si>
  <si>
    <t>VF6LHD-31404
VF6LHD-31265</t>
  </si>
  <si>
    <t>At 17:59:00,DOW sends late warning 
At 17:59:02, DOW stops warning early while TV is still in the warning zone</t>
  </si>
  <si>
    <t>Virtual alert when the TV is overtaking from behind</t>
  </si>
  <si>
    <t>https://tms.vinfast.vn/secure/attachment/1875382/MHU_NO20250506-181156-000649.mp4</t>
  </si>
  <si>
    <t>At 18:12:15, TV enters warning zone and EV depart to the right =&gt; no issue</t>
  </si>
  <si>
    <t>RIGHT_NO20250506-183600-002664%20%5BOptimum%20quality%20and%20size%5D.mp4</t>
  </si>
  <si>
    <t>Issue. At 18:36:55, Intermittent_BSD</t>
  </si>
  <si>
    <t>right20250506-080024-000018-new.mp4</t>
  </si>
  <si>
    <t>At 08:00:36, BSD stops the warning because the motorbike moves out of warning zone. After 1s, At 08:00:37, BSD sends a warning again as the black car enters the warning zone.</t>
  </si>
  <si>
    <t>RCTA warning both side</t>
  </si>
  <si>
    <t>https://tms.vinfast.vn/secure/attachment/1880071/mhu20250506-105838-000193-new.mp4</t>
  </si>
  <si>
    <t>no issue, check in video, canlog, no have issue like tag</t>
  </si>
  <si>
    <t>The TV is far ahead but slows down abruptly from 75 to 64</t>
  </si>
  <si>
    <t>/mhu20250507-000122-000339.mp4</t>
  </si>
  <si>
    <t>At 00:01:37s, ACC detect truck as obj 1 with the distance ~ 73m so request decel but no camera front to check</t>
  </si>
  <si>
    <t>HOD: after 38 seconds of warning. HWA is still active</t>
  </si>
  <si>
    <t>Configuration_New_RBLC1671_20250506_235819_broadcastCAN.blf</t>
  </si>
  <si>
    <t>At 0:3:59, Handsoff level 3 trigger, but at that time, HWA is in active_suspend state, therefore will reset the timer (HWA enter active suspend before Handsoff level 3)</t>
  </si>
  <si>
    <t>No front TV but reduced from 80 to 76</t>
  </si>
  <si>
    <t>mhu20250507-000922-000347.mp4
NO CAM FRONT</t>
  </si>
  <si>
    <t>At 0:09:30, decrease from 80 to 76 , may be is ticket: VF6LHD-31611</t>
  </si>
  <si>
    <t>Left turn signal of the popup show "Lane change time expired - Target lane is not available"</t>
  </si>
  <si>
    <t>mhu20250507-001022-000348.mp4</t>
  </si>
  <si>
    <t>0:10:40, cancel due to driver cancel indicator instead of Hazard</t>
  </si>
  <si>
    <t>Slow down when TVs are far away</t>
  </si>
  <si>
    <t xml:space="preserve">No MHU cam </t>
  </si>
  <si>
    <t>Set gap lv4 but distance TVs about 20m</t>
  </si>
  <si>
    <t>VF6LHD-31454</t>
  </si>
  <si>
    <t>not keep in correct distance</t>
  </si>
  <si>
    <t>Show popup gray on Mhu and icon red on Hud</t>
  </si>
  <si>
    <t>Follow TVs reverse</t>
  </si>
  <si>
    <t>No front cam video. SSD is already format</t>
  </si>
  <si>
    <t>Follow intermittent TVs in front</t>
  </si>
  <si>
    <t>20_12%20NO20250507-201137-000771.mp4</t>
  </si>
  <si>
    <t>At 20:11:53, flicker TV in front bcz OBJ01 change lane to the left. no issue</t>
  </si>
  <si>
    <t>Detect follow TV next land</t>
  </si>
  <si>
    <t>VF6_8805_2025-05-07_20-29-30__L042.blf</t>
  </si>
  <si>
    <t>At 20:33:42, ACC doesn't detect a motorbike as obj 1 , detect as obj 5</t>
  </si>
  <si>
    <t>AnhND57</t>
  </si>
  <si>
    <t>Popup ACC error</t>
  </si>
  <si>
    <t>/mhu20250507-080852-000023-new-1.mp4</t>
  </si>
  <si>
    <t>At 08:09:15s, ACC display popup when doesn't detect the TV</t>
  </si>
  <si>
    <t>Icon HWA change from blue-&gt;gray after turn indicator to trigger ALCA</t>
  </si>
  <si>
    <t>mhu20250507-090756-000082-new-1.mp4</t>
  </si>
  <si>
    <t>VF6LHD-31854</t>
  </si>
  <si>
    <t>Have sound when trigger ALCA ==&gt; VF6LHD-31854
At9:08:12, ALCA is in passive state due to both lane is blocked, left is solid, right have TV moves//, so when turing indicator, HWA change to active suspend</t>
  </si>
  <si>
    <t>Detect TV in front and decel when TV is too far, after that EV accel</t>
  </si>
  <si>
    <t>/mhu20250507-092457-000099-new-1.mp4</t>
  </si>
  <si>
    <t>At 09:25:43, ACC detect a car as obj 1 with the distance ~ 80m , timegap lv 3 and EV's speed = 70kph so request decel</t>
  </si>
  <si>
    <t>HWA decel the speed when into a road dip</t>
  </si>
  <si>
    <t>Configuration_New_RBLC1671_20250507_102228_broadcastCAN.blf</t>
  </si>
  <si>
    <t>At 10:24:13s, ACC detect a car as obj 1 with the distance ~ 80m, timegap lv 2 EV's speed = 70kph so request decel due to the target vehicle is decelerating</t>
  </si>
  <si>
    <t>ALCA cancel during change lane</t>
  </si>
  <si>
    <t>mhu20250507-104903-000183-new-1.mp4</t>
  </si>
  <si>
    <t>At 10:49:46, ALCA cancel due to having TV moving fast behind</t>
  </si>
  <si>
    <t>Display 2 TV in front but there're one TV</t>
  </si>
  <si>
    <t>front20250507-113618-000229-new.mp4</t>
  </si>
  <si>
    <t>VF6LHD-31831</t>
  </si>
  <si>
    <t>11:37:11 (Can log) &amp; 11:37:10 Video</t>
  </si>
  <si>
    <t>ALCA auto cancel after turn left indicator, popup timeout</t>
  </si>
  <si>
    <t>mhu20250507-115407-000248-new-1.mp4</t>
  </si>
  <si>
    <t>At 11:54:58, show red dashed line ==&gt; VF6LHD-31739
At 11:54:59, turn left, ALCA enters rejected due to having TV moving fast behind</t>
  </si>
  <si>
    <t>ALCA auto cancel</t>
  </si>
  <si>
    <t>rear20250507-115806-000259-new.mp4</t>
  </si>
  <si>
    <t>At 11:58:56, ALCA enters rejected due to due to having TV moving fast behind</t>
  </si>
  <si>
    <t>Still change to left lane when  speed reduce to 54kmh and handoff</t>
  </si>
  <si>
    <t>mhu20250507-113306-000227-new.mp4</t>
  </si>
  <si>
    <t>AT 11:33:33, ACLA enters finished at 55km/h then 54km./h</t>
  </si>
  <si>
    <t>ALCA show wrong popup when driver lane change and driver hand-off</t>
  </si>
  <si>
    <t>mhu20250507-115207-000246-new-1.mp4</t>
  </si>
  <si>
    <t>ALCA not cancel by handsoff ==&gt; no issue
Show dashed line when touching the lane</t>
  </si>
  <si>
    <t>6B.1.13.2v3</t>
  </si>
  <si>
    <t>Brake jerks when following TV in front</t>
  </si>
  <si>
    <t>MHU_15h18.MP4</t>
  </si>
  <si>
    <t>AT 7s of video MHU, jerk in stop &amp; go
At 15:58:53 on log</t>
  </si>
  <si>
    <t>TV on MHU flickers. There is a tricycle cut in but not detected.</t>
  </si>
  <si>
    <t>MHU_15h19.MP4</t>
  </si>
  <si>
    <t>*The TV is flickering on the MHU: Traffic jams and OEM limitations—such as detection distance and response time for data processing—can impact the MHU visualization. Continuous changes in signal values may cause the MHU to display various TVs rapidly
*MHU doesn't display a tricyle: At 14:16:48,a tricyle is displayed on the MHU by the car animation</t>
  </si>
  <si>
    <t>Can't keep lane when cornering</t>
  </si>
  <si>
    <t>/Configuration_New_RBLC1671_20250507_152951_broadcastCAN.blf</t>
  </si>
  <si>
    <t>From 15:30:59, HWA cannot keep the vehicle centered in the lane when EV enters the curve but cannot match the video with the CAN log</t>
  </si>
  <si>
    <t>No warning sound when drifting to the right. Only red lane warning on MHU</t>
  </si>
  <si>
    <t>/MHU_16h26.MP4</t>
  </si>
  <si>
    <t xml:space="preserve">At16:26, can't check the audio </t>
  </si>
  <si>
    <t>LCC does not work when entering curve</t>
  </si>
  <si>
    <t>/MHU_15h29.MP4</t>
  </si>
  <si>
    <t>At 16:27:22, HWA changes from active to active suspend but can't check cam front</t>
  </si>
  <si>
    <t>sound cancel feature broken</t>
  </si>
  <si>
    <t>MHU_16h29.MP4</t>
  </si>
  <si>
    <t>VIDEO NO SOUND</t>
  </si>
  <si>
    <t>FCW no warning</t>
  </si>
  <si>
    <t xml:space="preserve">Show warning flashing </t>
  </si>
  <si>
    <t>Right-NO20250507-073811-000092-1.mp4</t>
  </si>
  <si>
    <t>At 07:38:35, BSD sends an intermittent warning, while the object is still in the BSD zone</t>
  </si>
  <si>
    <t>Early stop warning in the right</t>
  </si>
  <si>
    <t>https://tms.vinfast.vn/secure/attachment/1882470/15_05%20NO20250507-150409-004563.mp4</t>
  </si>
  <si>
    <t>At 15:04:57, TV move in CVW zone and TTC&gt;3.5s =&gt; BSD stop warning. no issue</t>
  </si>
  <si>
    <t>left intermittent warning</t>
  </si>
  <si>
    <t>15_23%20NO20250507-152201-000451.mp4</t>
  </si>
  <si>
    <t>At 15:22:52, DOW stopped the warning because the TV speed was lower than 5kmh -&gt; normal behavior</t>
  </si>
  <si>
    <t>Right intermittent warning</t>
  </si>
  <si>
    <t>15_27%20NO20250507-152711-004586.mp4</t>
  </si>
  <si>
    <t>At 15:27:24, DOW sends an intermittent warning while TV is still in the warning zone</t>
  </si>
  <si>
    <t>At 15:27:17, DOW sends an intermittent warning while TV is still in the warning zone</t>
  </si>
  <si>
    <t>Right late warning</t>
  </si>
  <si>
    <t>https://tms.vinfast.vn/secure/attachment/1882478/16_47%20NO20250507-164615-004665.mp4</t>
  </si>
  <si>
    <t>At 16;46:44, TV not enter BSD zone=&gt; BSD no send warning</t>
  </si>
  <si>
    <t>NO20250507-172918-004708.mp4</t>
  </si>
  <si>
    <t>At 17:29:46, brown motorbike stop =&gt; not enough speed to active DOW. no issue</t>
  </si>
  <si>
    <t>sai</t>
  </si>
  <si>
    <t>no issue</t>
  </si>
  <si>
    <t>LKA not work</t>
  </si>
  <si>
    <t>19_49%20NO20250507-194836-000748.mp4</t>
  </si>
  <si>
    <t>At 19:48:32, driving torque &gt;2Nm =&gt; LKA can't active when EV deviation lane</t>
  </si>
  <si>
    <t>No intervention</t>
  </si>
  <si>
    <t>mhu20250507-080051-000015-new.mp4</t>
  </si>
  <si>
    <t>At 08:11:35, EV's speed below 55kph =&gt; LKA can't active when deviation lane. no issue</t>
  </si>
  <si>
    <t>mhu20250507-081352-000028-new.mp4</t>
  </si>
  <si>
    <t>At 08:14:30, LKA active when deviation to te right. no issue</t>
  </si>
  <si>
    <t>LDW keep sound warning</t>
  </si>
  <si>
    <t>VF6LHD-31314</t>
  </si>
  <si>
    <t>keep sound waring in long time</t>
  </si>
  <si>
    <t>The warning sound abnormal</t>
  </si>
  <si>
    <t>mhu20250507-082153-000036-new-1.mp4</t>
  </si>
  <si>
    <t>8:22:26, Abnormal sound</t>
  </si>
  <si>
    <t>9:55:12, Abnormal sound</t>
  </si>
  <si>
    <t>The sound is very noisy when the BSD level 2 warning on the right side is triggered repeatedly as vehicles enter</t>
  </si>
  <si>
    <t>MHU_15h11.MP4</t>
  </si>
  <si>
    <t>Video no sound</t>
  </si>
  <si>
    <t>Low speed pedestrians from the left still have warning</t>
  </si>
  <si>
    <t>MHU_16h39.MP4</t>
  </si>
  <si>
    <t>Mismatch time</t>
  </si>
  <si>
    <t>Right Late Shutdown Warning</t>
  </si>
  <si>
    <t>right20250507-172157-000149-new.mp4</t>
  </si>
  <si>
    <t>DOW: NO Issue
BSD: At 17:22:55, BSD sends an intermittent warning while TV is still in the warning zone</t>
  </si>
  <si>
    <t>xe tăng tốc khi chuyển làn vào phía sau TV</t>
  </si>
  <si>
    <t>MHU-NO20250508-090201-000027.mp4</t>
  </si>
  <si>
    <t>At 9:02:30, tag speed 89, speed 75, when changing lane, New TV is far than current TV ==&gt; leads to increase speed during changing lane ==&gt; no issue</t>
  </si>
  <si>
    <t>TV in front is flickering</t>
  </si>
  <si>
    <t>MHU%2009H32.MP4</t>
  </si>
  <si>
    <t>TV is display flashing due to distance of TV is too far, and can't display accordingly ==&gt; limitation of MHU</t>
  </si>
  <si>
    <t>Not decel with 2 motorbike in front</t>
  </si>
  <si>
    <t>MHU%2009H46.MP4</t>
  </si>
  <si>
    <t>At 09:46:33, ACC detect motorbike as obj 1 with the distance ~ 15m , EV's speed = 25ph but ACC don't request decel so the driver press brake pedal==&gt; ACC inhibited state ==&gt; seem same root cause with : VF6LHD-31454</t>
  </si>
  <si>
    <t>Difficult press RES/CAN to active ACC</t>
  </si>
  <si>
    <t>At 10:01:02, the driver press brake pedal so ACC changes from active to inhibited state , when short press CAN/RES button so ACC don't changes to active</t>
  </si>
  <si>
    <t>ACC slow reaction when in stop&amp;go + popup ACC error</t>
  </si>
  <si>
    <t>MHU%2010H07.MP4</t>
  </si>
  <si>
    <t>At 25s of video, 10:07:27, due to moving in the city, and turn vehicle, sudden detect TV in front with short distnance ==&gt; ACC trigger popup to remind customer ==&gt; no issue</t>
  </si>
  <si>
    <t>Stop&amp;go &lt;3s, ACC show need to press RES/CAN to go</t>
  </si>
  <si>
    <t>MHU%2010H13.MP4</t>
  </si>
  <si>
    <t>At 10:13:43, ACC is standstill active in 3s so MHU show popup and changes from standstill active to standstill wait</t>
  </si>
  <si>
    <t>Don't show popup "Press RES/CAN or gas to go"</t>
  </si>
  <si>
    <t>MHU%2010H30.MP4</t>
  </si>
  <si>
    <t>ât 20s of video, show normally
At end of video due to Stop and go &lt;3s</t>
  </si>
  <si>
    <t>ALCA not standly when v&gt;60km/h</t>
  </si>
  <si>
    <t>rear20250508-104259-000196-new.mp4</t>
  </si>
  <si>
    <t>ALCA not in standby due to left lane having TV moving fast, right lane is solid line</t>
  </si>
  <si>
    <t>ALCA start innitiating change lane then cancel after turn indicator
Icon ALCA still gray when v&gt;60</t>
  </si>
  <si>
    <t>https://tms.vinfast.vn/secure/attachment/1885641/MHU%2010H43.MP4</t>
  </si>
  <si>
    <t>At 10:44:02, need cam front to check</t>
  </si>
  <si>
    <t>ACC strong jerk</t>
  </si>
  <si>
    <t>MHU%2010H59.MP4</t>
  </si>
  <si>
    <t>12s &amp; 19s,31s   of video ==&gt; jerk in stop and go</t>
  </si>
  <si>
    <t>Popup ACC error when Stop&amp;go</t>
  </si>
  <si>
    <t>At 55s of video ==&gt; popup 08,seem same root cause with ticket: VF6LHD-31167</t>
  </si>
  <si>
    <t>Stop when TV in front is moving</t>
  </si>
  <si>
    <t>MHU%2011H07.MP4</t>
  </si>
  <si>
    <t>At 26s of video, due to TV stop then move ==&gt; therefore, EV stoped and moves accordingly</t>
  </si>
  <si>
    <t>Not detect a car when a motorbike cut out</t>
  </si>
  <si>
    <t>Currently, can;t match time</t>
  </si>
  <si>
    <t>Detect xe 3 bánh thành xe đạp</t>
  </si>
  <si>
    <t>the  tricycle is not defined in the kind of object</t>
  </si>
  <si>
    <t>Jerk when perdestrian cross in front</t>
  </si>
  <si>
    <t>MHU%2011H50.MP4</t>
  </si>
  <si>
    <t>At 20s of video, when perdestrian passing by, ACC is not in active state. jerk not come from adas</t>
  </si>
  <si>
    <t>front20250508-131005-000330-new.mp4</t>
  </si>
  <si>
    <t>at 13:10:32,  jerk in stop &amp; go</t>
  </si>
  <si>
    <t>ACC S&amp;G, decel delay lead to driver press the brake pedal</t>
  </si>
  <si>
    <t>mhu20250509-131604-000286-new.mp4</t>
  </si>
  <si>
    <t>ACC request decelration normally, then driver cancel ACC by brake. No delay at that time</t>
  </si>
  <si>
    <t>No cam MHU, through cam front, can't define what time is jerk</t>
  </si>
  <si>
    <t>The system incorrectly classifies motorcycles as cars and bicycles.</t>
  </si>
  <si>
    <t>mhu20250508-151651-000029-1.mp4</t>
  </si>
  <si>
    <t>At15:16:51, detect motorbike as Car in urban area, this is limitation, and already mentioned in the OM. Anw, same with ticket: VF6LHD-31184</t>
  </si>
  <si>
    <t>When the driver presses CAN/RES multiple times, HWA degrades to ACC.</t>
  </si>
  <si>
    <t>Configuration_New_RBLC1671_20250508_163050_broadcastCAN.blf</t>
  </si>
  <si>
    <t>At 16:34:17, HWA is standby state then the driver press CAN/RES button ACC changes from active to standby so HWA changes to passive then standby</t>
  </si>
  <si>
    <t>LCC does not activate when pressing CAN/RES.</t>
  </si>
  <si>
    <t>/mhu20250508-164657-000119-new.mp4</t>
  </si>
  <si>
    <t xml:space="preserve">At 16:47:17, the driver press CAN/Res button but signal CAN/RES </t>
  </si>
  <si>
    <t>ACC Stop &amp; Go brakes harshly</t>
  </si>
  <si>
    <t>mhu20250508-165557-000128-new.mp4</t>
  </si>
  <si>
    <t>At 16:56:11, jerk in stop and go</t>
  </si>
  <si>
    <t>Both lane markings turn yellow.</t>
  </si>
  <si>
    <t>VF6LHD-31479
VF6LHD-31681
VF6LHD-31298
VF6LHD-31691</t>
  </si>
  <si>
    <t>At 17:37:14 DDAW trigger when turning indicator before==&gt; VF6LHD-31479
17:37:40, 18:38:15 DDAW active while HWA active
1738:40, LKA active for left but trigger yellow for both side ==&gt; VF6LHD-31298
But are in the centre lane, LKA activated ==&gt; VF6LHD-31691</t>
  </si>
  <si>
    <t>Warning lane markings are shown in yellow.</t>
  </si>
  <si>
    <t>mhu20250508-174400-000176-new.mp4</t>
  </si>
  <si>
    <t>At 17:44:30, show yellow because LKA active, HWA is not in active state</t>
  </si>
  <si>
    <t>Vehicle decelerates abruptly when following a vehicle that slows down quickly – creates a jerky feeling.</t>
  </si>
  <si>
    <t>mhu20250508-174700-000179-new.mp4</t>
  </si>
  <si>
    <t>At 17:47:23, TV stopped suddenly, ACC request sharply decel accordingly ==&gt; safety first ==&gt; can't expected no jerk occurs</t>
  </si>
  <si>
    <t>After steering to the left and returning to the lane, HWA does not reactivate.</t>
  </si>
  <si>
    <t>/front20250508-180522-000203.mp4</t>
  </si>
  <si>
    <t>At 18:05:40, HWA cháng from active to override due to EPS &gt; 2 Nm but pos left = -0.6m, pos right = 2.6m ( same changes lane ) so HWA changes from override to standby</t>
  </si>
  <si>
    <t>No collision warning when a vehicle suddenly cuts in from the right.</t>
  </si>
  <si>
    <t>mhu20250508-211307-000385.mp4</t>
  </si>
  <si>
    <t>VF6LHD-31833
VF6LHD-31991</t>
  </si>
  <si>
    <t>aT 21:13:05, Overlap lane ==&gt; VF6LHD-31833
fcw don't trigger when TV cuttin with short distance</t>
  </si>
  <si>
    <t>After lane change is completed, LCC does not reactivate.</t>
  </si>
  <si>
    <t>1889071/mhu20250508-215209-000424.mp4</t>
  </si>
  <si>
    <t>At 21:52:11, After a successful lane change , EPS &gt; 2 Nm so HWA changes to override state then the driver turn left indicator so HWA changes to standby state</t>
  </si>
  <si>
    <t>While driving at 36 km/h in the city, the driver drifts left; HWA switches to ACC S&amp;G and follows a stationary target vehicle on the left roadside, braking to a stop in the middle of the road.</t>
  </si>
  <si>
    <t>MHU20250508-222211-000454.mp4</t>
  </si>
  <si>
    <t>22:22:13 detect TV on left side (id 02) as Obj01 and request deceleration</t>
  </si>
  <si>
    <t>xe vào bên trái nhưng cảnh báo bên phải</t>
  </si>
  <si>
    <t>Right-NO20250508-084429-000012.mp4</t>
  </si>
  <si>
    <t>DOW_FP</t>
  </si>
  <si>
    <t>At 08:45:03, DOW sends a false positive warning while TV is not in the warning zone.</t>
  </si>
  <si>
    <t>Rear-NO20250508-084452-000016.mp4
AnhNHT6: KPI-cannot raise new issue bcz it only occur 1 time /whole test process</t>
  </si>
  <si>
    <t>âm thanh cảnh báo quá to</t>
  </si>
  <si>
    <t>MHU-NO20250508-090802-000033.mp4</t>
  </si>
  <si>
    <t>At 09:08:39, The LDW sound warning suddenly became louder</t>
  </si>
  <si>
    <t>cảnh báo chập chờn bên trái</t>
  </si>
  <si>
    <t>Left-NO20250508-091254-000043.mp4</t>
  </si>
  <si>
    <t>At 09:13:31, BSD sends an intermittent warning while the TV is still in the warning zone.</t>
  </si>
  <si>
    <t>lka không hoạt động</t>
  </si>
  <si>
    <t>đánh lái 2 lần khi đã chuyển làn</t>
  </si>
  <si>
    <t>không đưa ra Cảnh báo khi lệch làn</t>
  </si>
  <si>
    <t>No sound warning</t>
  </si>
  <si>
    <t>https://tms.vinfast.vn/browse/VFM-379639</t>
  </si>
  <si>
    <t>intermittent in right with continueoustly TV</t>
  </si>
  <si>
    <t>right20250508-122848-000105-new.mp4</t>
  </si>
  <si>
    <t>VF6LHD-31265
VF6LHD-31373</t>
  </si>
  <si>
    <t>At 12:29:00, DOW stop warning early
At 12:29:03, DOW send intermittent warning</t>
  </si>
  <si>
    <t>The MHU does not display the right lane marking of the adjacent lane.</t>
  </si>
  <si>
    <t>front20250508-160114-000079-new.mp4</t>
  </si>
  <si>
    <t>At 16:01:14, right lane too small and lane marking not clear. no issue</t>
  </si>
  <si>
    <t>Lane keeping assist is not supported</t>
  </si>
  <si>
    <t>mhu20250508-163056-000103-new.mp4</t>
  </si>
  <si>
    <t>At 16:31:13, driving torque =1.94Nm =&gt; LKA can't change to stand by mode =&gt; LKA no active. no issue</t>
  </si>
  <si>
    <t>Warning appears only on the MHU, no audible alert is provided.</t>
  </si>
  <si>
    <t>mhu20250508-181002-000202-new.mp4</t>
  </si>
  <si>
    <t>At 18:10:38, LDW no send warning sound when EV is still deviation lane and warning repeat after 3s pause</t>
  </si>
  <si>
    <t>When drifting left close to a wall, there is no steering intervention.</t>
  </si>
  <si>
    <t>mhu20250508-203104-000343.mp4</t>
  </si>
  <si>
    <t>At 20:31:11, steeringTorque = -3.19Nm =&gt; LKA/ELK change to passive and can't take EV back to host lane</t>
  </si>
  <si>
    <t>Despite continuous lane departure, DDAW does not issue a warning.</t>
  </si>
  <si>
    <t>mhu20250508-205005-000362.mp4</t>
  </si>
  <si>
    <t>At 20:50:35, normal behavior. DDAW work normally. no issue</t>
  </si>
  <si>
    <t>Audible warning and yellow right-lane indication on MHU triggered, although only ELK is enabled, no vehicle is approaching from behind, and it’s not the road edge.</t>
  </si>
  <si>
    <t>Front20250508-210647-000384.mp4</t>
  </si>
  <si>
    <t>At 21:06:48, ELK active with solid line when EV deviation to the right. no issue</t>
  </si>
  <si>
    <t>ELK activates continuously even when there is no emergency.</t>
  </si>
  <si>
    <t>mhu20250508-213508-000407.mp4</t>
  </si>
  <si>
    <t>At 21:35:56, ELK active with solid line when deviation to the left. no issue</t>
  </si>
  <si>
    <t>Warning still appears on the right side even when the turn signal is on.</t>
  </si>
  <si>
    <t>mhu20250508-215509-000427.mp4</t>
  </si>
  <si>
    <t>At 21:55:37, ELK active before turning indicator</t>
  </si>
  <si>
    <t> 6A.1.14.0v2</t>
  </si>
  <si>
    <t>Follow TV next land</t>
  </si>
  <si>
    <t>MHU_16_43_34_NO20250509-164250-000534.mp4</t>
  </si>
  <si>
    <t>At 16;43:35, ACC detects TV in the next lane as object 1</t>
  </si>
  <si>
    <t>Simulates TV as a motorbike into a car</t>
  </si>
  <si>
    <t>MHU_19_50_NO20250509-194903-000720.mp4</t>
  </si>
  <si>
    <t xml:space="preserve">At 19:49:43,  anw, detect car then motorbike on the highway.  same with ticket: VF6LHD-31184 </t>
  </si>
  <si>
    <t>Show icon red on HUD and gray on  MHU</t>
  </si>
  <si>
    <t>Follow TV next land when auto change land.</t>
  </si>
  <si>
    <t>MHU_19_46_28_NO20250509-194602-000717.mp4</t>
  </si>
  <si>
    <t>At 19:46:27, ACC detect obj1 in host lane with lat dis = 2.8m. Oncoming using high beam =&gt; can't check Front TV due to flare</t>
  </si>
  <si>
    <t>ACC jerk in S&amp;G</t>
  </si>
  <si>
    <t>mhu20250509-083445-000005-new.mp4</t>
  </si>
  <si>
    <t>8:35:35, jerk in stop and go</t>
  </si>
  <si>
    <t>Always detects many motorbikes but displays them as a car for the first 1 second</t>
  </si>
  <si>
    <t>ACC auto decel when TV in front too far</t>
  </si>
  <si>
    <t>front20250509-094753-000079-new.mp4</t>
  </si>
  <si>
    <t>At 09:48:05s, the Tv cut in with the distance 57m so ACC detect as obj 1 and requesst decel from 70kph to 65kph</t>
  </si>
  <si>
    <t>Target lane without right lane, ACLA change to lane completly</t>
  </si>
  <si>
    <t>front20250509-100154-000093-new.mp4</t>
  </si>
  <si>
    <t>At 10:02:25, ALCA changing to new lane, having lane line marker but quality is poor, may ME still can detect it normally. ==&gt; no issue</t>
  </si>
  <si>
    <t>ALCA icon remains blue when EV speed is 50 km/h</t>
  </si>
  <si>
    <t>mhu20250509-102653-000117-new.mp4</t>
  </si>
  <si>
    <t>at 10:27:41, due to ALCA in finished state and reduce speed &lt;50km/h ==&gt; no issue. when ALCA exit finished state ==&gt; change to gray accordingly</t>
  </si>
  <si>
    <t>ALCA auto cancel after change to lane with TV in front</t>
  </si>
  <si>
    <t>mhu20250509-112357-000174-new.mp4</t>
  </si>
  <si>
    <t>At 11:24:10, ALCA cancel due to TV in next lane reduce speed , distance decrease ==&gt; so, TV is in front S critcal zone ==&gt; ALCA cancel</t>
  </si>
  <si>
    <t>Jerk ACC in S&amp;G</t>
  </si>
  <si>
    <t>mhu20250509-130203-000272-new.mp4</t>
  </si>
  <si>
    <t>At 13:02:33, jerk in stop and go</t>
  </si>
  <si>
    <t>Detect a motorbike as a truck, not decel</t>
  </si>
  <si>
    <t>front20250509-131507-000286-new.mp4</t>
  </si>
  <si>
    <t>No motobike is found in the whole video</t>
  </si>
  <si>
    <t>Fails to detect the motorbike cutting in</t>
  </si>
  <si>
    <t>https://tms.vinfast.vn/secure/attachment/1889436/mhu20250509-131604-000286-new.mp4</t>
  </si>
  <si>
    <t>At 13:16:32, ACC can detect motorbike but driver break =&gt; ACC not auto break</t>
  </si>
  <si>
    <t>ACC S&amp;G not decel when TV in front stop, driver press the brake pedal</t>
  </si>
  <si>
    <t>front20250509-131607-000287-new.mp4</t>
  </si>
  <si>
    <t>At 13:16:32, due to motorbike cuttout, then ACC detect car stopping, and decel accordingly. driver pressed brake parrallel</t>
  </si>
  <si>
    <t>Only audio warning is triggered, no popup on MHU.</t>
  </si>
  <si>
    <t>MHU20250509-161955-000100-new.mp4</t>
  </si>
  <si>
    <t>16:20:41, No popup</t>
  </si>
  <si>
    <t>Cancel feature sound plays twice when the driver releases the brake pedal.</t>
  </si>
  <si>
    <t>/MHU20250509-164957-000130.mp4</t>
  </si>
  <si>
    <t>At 16:50:48s, HWA triggers more sound when cancelling the function (txt:02).</t>
  </si>
  <si>
    <t>Motorcycle is incorrectly recognized as a car.</t>
  </si>
  <si>
    <t>MHU20250509-165858-000139-new.mp4</t>
  </si>
  <si>
    <t>At16:59:42 , detect motorbike as Car in urban area, this is limitation, and already mentioned in the OM. Anw, same with ticket: VF6LHD-31184</t>
  </si>
  <si>
    <t>No cancel sound when ACC is deactivated.</t>
  </si>
  <si>
    <t>When Cancel ACC, ==&gt; no sound occurs ==&gt; this is MHU sys design</t>
  </si>
  <si>
    <t>ON/OFF sound does not match the new UI/UX guidelines.</t>
  </si>
  <si>
    <t>due to CCB [CCB-4214] is not release in this FRS==&gt; No issue</t>
  </si>
  <si>
    <t>Gap setting is at level 3, but following distance is still too close when decelerating behind a vehicle, causing unsafe feeling.</t>
  </si>
  <si>
    <t>MHU20250509-201511-000335.mp4</t>
  </si>
  <si>
    <t xml:space="preserve">At 20:15:59, following in shorter distance arround 13m with v=43m, no can to check further but can judge same as ticket: </t>
  </si>
  <si>
    <t>No warning is issued when drifting into the right lane.</t>
  </si>
  <si>
    <t>MHU20250509-203612-000356.mp4</t>
  </si>
  <si>
    <t>At 20:36:14, when HWA re-active, EV already touch the lane =&gt; LDW don't active ==&gt; no issue here</t>
  </si>
  <si>
    <t>No lane departure warning sound at 50 km/h.</t>
  </si>
  <si>
    <t>MHU20250509-205013-000370.mp4</t>
  </si>
  <si>
    <t>At 20:50:45, HWA don;t trigger takeover15, due to takeover15 only trgigger when handsoff &lt;60km/h</t>
  </si>
  <si>
    <t>When passing over road markings with text (e.g., lane with letters), HWA degrades to ACC.</t>
  </si>
  <si>
    <t>MHU20250509-210614-000386.mp4</t>
  </si>
  <si>
    <t>At 21:06:16, HWA change to Active_suspend for no reason when lane witdh =2.6m &gt;2.4m</t>
  </si>
  <si>
    <t>Only audio warning is provided.</t>
  </si>
  <si>
    <t>MHU20250509-233123-000531.mp4</t>
  </si>
  <si>
    <t>At 23:32:15, Don't display popup when FCW triggers warning level 3</t>
  </si>
  <si>
    <t>cảnh báo không liên tiếp khi có 2 TV</t>
  </si>
  <si>
    <t>Left-NO20250509-085732-000172.mp4</t>
  </si>
  <si>
    <t>At 08:57:34, BSD sends an intermittent warning while the TV is still in the warning zone.</t>
  </si>
  <si>
    <t>Rear-NO20250509-085704-000174.mp4</t>
  </si>
  <si>
    <t>cảnh báo chập chờn bên phải</t>
  </si>
  <si>
    <t>Right-NO20250509-092704-000198.mp4</t>
  </si>
  <si>
    <t>At 09:27:23, DOW sends an intermittent warning while TV is still in the warning zone</t>
  </si>
  <si>
    <t>ngắt cảnh báo muộn bên phải</t>
  </si>
  <si>
    <t>Right-NO20250509-102408-000255.mp4</t>
  </si>
  <si>
    <t>BSD_Stop warning late</t>
  </si>
  <si>
    <t>At 10:25:06, TV moves out of the warning zone ( mirror boundary )
At 10:25:08, BSD stops the warning</t>
  </si>
  <si>
    <t>Right-NO20250509-102508-000256.mp4
AnhNHT6: KPI-cannot raise new issue bcz it only occur 1 time /whole test process</t>
  </si>
  <si>
    <t>Warning when have not TV</t>
  </si>
  <si>
    <t>MHU_15-29-30-NO20250509-152845-000460.mp4</t>
  </si>
  <si>
    <t>At 15:29:11, RCTA sends a right warning even though there is no TV approaching the RCTA warning zone.</t>
  </si>
  <si>
    <t>No warning when have TV warning zone</t>
  </si>
  <si>
    <t>MHU_15-35-NO20250509-153445-000466.mp4</t>
  </si>
  <si>
    <t>At 15:35:30, The angle between EV and TV is greater than 30 degrees=&gt;RCTA no send warning. no issue</t>
  </si>
  <si>
    <t>Intermittent warning</t>
  </si>
  <si>
    <t>At 15:24:50, RCTA sends warning level 2 --&gt; no issue</t>
  </si>
  <si>
    <t>No warning in the left side</t>
  </si>
  <si>
    <t>MHU_15_38_NO20250509-153746-000469.mp4</t>
  </si>
  <si>
    <t>At 15:37:59, RCTA does not need send any warning with person when they moving in the warning zone. no issue</t>
  </si>
  <si>
    <t>MHU_NO20250509-154046-000472.mp4</t>
  </si>
  <si>
    <t>At 15:41:10, The angle between EV and TV is greater than 30 degrees=&gt;RCTA no send warning. no issue</t>
  </si>
  <si>
    <t>MHU_NO20250509-154146-000473.mp4</t>
  </si>
  <si>
    <t>At 15:42:26, RCTA sends an intermittent warning</t>
  </si>
  <si>
    <t>At 15:34:00, The angle between EV and TV is greater than 30 degrees=&gt;RCTA no send warning. no issue</t>
  </si>
  <si>
    <t>No intervention in right</t>
  </si>
  <si>
    <t>mhu20250509-094650-000077-new.mp4</t>
  </si>
  <si>
    <t>At 09:47:45, EV deviation to the right, LKA active and take EV back to host lane. no issue</t>
  </si>
  <si>
    <t>No sound warning lv2 in right</t>
  </si>
  <si>
    <t>https://tms.vinfast.vn/secure/attachment/1888999/mhu20250509-100251-000093-new.mp4</t>
  </si>
  <si>
    <t>VF6LHD-31589</t>
  </si>
  <si>
    <t>at 10:03:21, no BSD warning sound</t>
  </si>
  <si>
    <t>No audio warning is played.</t>
  </si>
  <si>
    <t>MHU20250509-194308-000303.mp4</t>
  </si>
  <si>
    <t>tdb</t>
  </si>
  <si>
    <r>
      <rPr>
        <sz val="11"/>
        <color rgb="FF000000"/>
        <rFont val="Calibri"/>
        <scheme val="minor"/>
      </rPr>
      <t xml:space="preserve">At 19:43:33, ELK active with ovetaking scenario, but </t>
    </r>
    <r>
      <rPr>
        <sz val="11"/>
        <color rgb="FFFF0000"/>
        <rFont val="Calibri"/>
        <scheme val="minor"/>
      </rPr>
      <t>MHU no record this time</t>
    </r>
  </si>
  <si>
    <t>Continuous beeping while the vehicle is drifting out of the lane.</t>
  </si>
  <si>
    <t>https://tms.vinfast.vn/secure/attachment/1892967/MHU20250509-200310-000323.mp4</t>
  </si>
  <si>
    <t>At 20:03:15, have many sound when EV deviation lane</t>
  </si>
  <si>
    <t>FPA</t>
  </si>
  <si>
    <t>MHU-NO20250509-075412-000107.mp4</t>
  </si>
  <si>
    <t>Wrong coding</t>
  </si>
  <si>
    <t>Warning is triggered even when no target vehicle is present behind.</t>
  </si>
  <si>
    <t>MHU20250509-182603-000226.mp4</t>
  </si>
  <si>
    <t>At 18:26:40, RPA sends a left warning even though there is no TV in the RPA warning zone --&gt; front bumper view is activated</t>
  </si>
  <si>
    <t>No obstacle warning is displayed when approaching closely.</t>
  </si>
  <si>
    <t>MHU20250509-215217-000432.mp4</t>
  </si>
  <si>
    <t>VF6LHD-31613</t>
  </si>
  <si>
    <t>At 21:53:01, FPA does not provide any warning, even though the obstacle is in the warning zone and SVM is active</t>
  </si>
  <si>
    <t>Warning sound does not comply with new UI/UX requirements.</t>
  </si>
  <si>
    <t>No right-side lane departure warning sound.</t>
  </si>
  <si>
    <t>due to driver doesn't handsoff when depart lane at speed &lt;60km/h, adas no trigger takeover15 ==&gt; no sound as following design</t>
  </si>
  <si>
    <t>Motorcycle is misclassified as a bicycle.</t>
  </si>
  <si>
    <t>MHU20250510-000826-000568.mp4</t>
  </si>
  <si>
    <t>At 0:09:09 , detect motorbike as Car in urban area, this is limitation, and already mentioned in the OM. Anw, same with ticket: VF6LHD-31184</t>
  </si>
  <si>
    <t>System degrades to ACC unexpectedly.</t>
  </si>
  <si>
    <t>https://tms.vinfast.vn/secure/attachment/1893312/MHU20250510-001126-000571.mp4</t>
  </si>
  <si>
    <t>At 00:11:52, driver torque &gt; 2Nm =&gt; HWA change to abort</t>
  </si>
  <si>
    <t>Jerky deceleration when following a motorcycle as target vehicle.</t>
  </si>
  <si>
    <t>MHU20250510-001826-000578.mp4</t>
  </si>
  <si>
    <t>at arround 00:18:23, following motorbike then car during city due to TV decrease speed suddenly in short distance lead to ACC request a little sharp ==&gt; felt jerk ==&gt; ACC can't request smoothly, ==&gt; this is acceptable</t>
  </si>
  <si>
    <t>Right lane marking is not detected.</t>
  </si>
  <si>
    <t>MHU20250510-012331-000643.mp4</t>
  </si>
  <si>
    <t>At 01:24:13, right lane is disapeared on the MHU because the white lane is covered by the mud -&gt; compare at the same time with the front camera</t>
  </si>
  <si>
    <t>front20250510-012350-000649-1.mp4</t>
  </si>
  <si>
    <t>After the target vehicle cuts out, LCC fails to reactivate.</t>
  </si>
  <si>
    <t>front20250510-013050-000656.mp4</t>
  </si>
  <si>
    <t>From 01:31:09, HWA changes from active to active suspend due to the lane quality is not good</t>
  </si>
  <si>
    <t>Switching to low beam is slightly delayed.</t>
  </si>
  <si>
    <t xml:space="preserve"> in the spec 66page, if bad detection, can be turn off late</t>
  </si>
  <si>
    <t>TV in front is flashing in S&amp;G</t>
  </si>
  <si>
    <t>due to the system detection limitation ( TV is too far or not standard ) --&gt; MHU can't not display accordingly.</t>
  </si>
  <si>
    <t>MHU20250510-084258-000070-new.mp4</t>
  </si>
  <si>
    <t>At 8:42:58 &amp;8:43:22 , jerk in stop &amp; go</t>
  </si>
  <si>
    <t>ACC strong jerk in S&amp;G</t>
  </si>
  <si>
    <t>MHU20250510-084358-000071-new.mp4</t>
  </si>
  <si>
    <t>At 8:44:15 jerk in stop &amp; go</t>
  </si>
  <si>
    <t>Strong jerk + popup ACC error</t>
  </si>
  <si>
    <t xml:space="preserve">At 8:44:55 jerk in stop &amp; go and trigger popup 08, </t>
  </si>
  <si>
    <t>ACC stop when TV in front is far. Stop&lt;3s but the popup still shows "Press RES/CAN to go.."</t>
  </si>
  <si>
    <t>At 8:44:55, trigger popup 8 due to TV in front stoopped suddenly in short distance</t>
  </si>
  <si>
    <t>Fails to detect the TV in front</t>
  </si>
  <si>
    <t>MHU20250510-085159-000079-new.mp4</t>
  </si>
  <si>
    <t>At 08:52:20, OBJ01 is flicker</t>
  </si>
  <si>
    <t>In S&amp;G, the EV roll back</t>
  </si>
  <si>
    <t>MHU20250510-090259-000090.mp4</t>
  </si>
  <si>
    <t>At 9:03:23, EV roll back in stop and go mode due to driver press to little, and in the slope ==&gt; lead to roll back ==&gt; no issue VF6LHD-31584</t>
  </si>
  <si>
    <t>Fails to detect the standstill TV in front to decel</t>
  </si>
  <si>
    <t>MHU20250510-091100-000098-new.mp4</t>
  </si>
  <si>
    <t>At 9:11:35, ACC detect normally, then driver pressed brake pedal</t>
  </si>
  <si>
    <t>Auto cancel when there's TV infront</t>
  </si>
  <si>
    <t>ACC is active on all raw</t>
  </si>
  <si>
    <t>Can't active HWA by pressing button</t>
  </si>
  <si>
    <t>front20250510-093132-000074-new.mp4</t>
  </si>
  <si>
    <t>At 9:31:52, EV changes lane , HWA changes from active to active suspend, lane change completed successfully but HWA is still active suspend state so press MFS_M2Control button HWA is still active suspend</t>
  </si>
  <si>
    <t>HWA decel when the TV is too far, detects a car as a motorbike on the highway</t>
  </si>
  <si>
    <t>MHU20250510-093302-000120-new.mp4</t>
  </si>
  <si>
    <t>VF6LHD-31398
VF6LHD-31986</t>
  </si>
  <si>
    <t>At 09:33:21, ACC detect truck from right lane as object 1
At 09:33:25, ACC detect front car as motobike Object 1</t>
  </si>
  <si>
    <t>VF6LHD-31986</t>
  </si>
  <si>
    <t>ACC does not decel with the TV in front</t>
  </si>
  <si>
    <t>https://tms.vinfast.vn/secure/attachment/1892640/MHU20250510-111021-000216-new.mp4</t>
  </si>
  <si>
    <t xml:space="preserve">No issue, </t>
  </si>
  <si>
    <t>No audio warning when drifting into the right lane.</t>
  </si>
  <si>
    <t>mhu20250510-180450-000189-new.mp4</t>
  </si>
  <si>
    <t>aT 18:05:06, Due to driver handson v&lt;60km/h==&gt; hwa don't trigger takeover15</t>
  </si>
  <si>
    <t>High beam activates despite an oncoming motorcycle in front.</t>
  </si>
  <si>
    <t>DA57 confirmed: No log available</t>
  </si>
  <si>
    <t>High beam activates slowly after oncoming vehicle passes.</t>
  </si>
  <si>
    <t>mhu20250510-214505-000409.mp4</t>
  </si>
  <si>
    <t>21:46:04, sound without popup bcz of only 1 cycles</t>
  </si>
  <si>
    <t>No lane departure warning when drifting over solid left lane marking, even when green lane lights are on.</t>
  </si>
  <si>
    <t>MHU20250510-014332-000663.mp4</t>
  </si>
  <si>
    <t>At 1:43:34, ELK no active due to curve radius  arround 400m &lt;1200m</t>
  </si>
  <si>
    <t>No warning when drifting into the left lane with active green lane light.</t>
  </si>
  <si>
    <t>MHU20250510-015433-000674.mp4</t>
  </si>
  <si>
    <t>At 1:54:18, ELK active normally
1:54:36 ELK not active due to Curve radius = 538  is less than 250m
1200m</t>
  </si>
  <si>
    <t>Warning is issued when crossing a dashed lane marking.</t>
  </si>
  <si>
    <t>front20250510-015652-000682.mp4</t>
  </si>
  <si>
    <t>At 1:57:21, ELK active for solid line scenario before entering the dashed line road</t>
  </si>
  <si>
    <t>Warning sound and popup are triggered when drifting across a solid left lane marking, even though no vehicle is in the adjacent lane.</t>
  </si>
  <si>
    <t>MHU20250510-020133-000681.mp4</t>
  </si>
  <si>
    <t>At 2:01:54, ELK active for for oncoming scenario</t>
  </si>
  <si>
    <t>Driver drowsiness monitoring system does not work.</t>
  </si>
  <si>
    <t>mhu20250510-210202-000366.mp4</t>
  </si>
  <si>
    <t>At 21:03:00, normal behavior. DDAW work normally. no issue</t>
  </si>
  <si>
    <t>ELK does not provide warning on solid lane markings.</t>
  </si>
  <si>
    <t>mhu20250510-213304-000397.mp4</t>
  </si>
  <si>
    <t>At 21:33:39, EV deviation to the left solid line, but curve radius &lt;250=&gt; Can't active. no issue</t>
  </si>
  <si>
    <t>No lane departure warning on left-side curve.</t>
  </si>
  <si>
    <t>mhu20250510-214105-000405.mp4</t>
  </si>
  <si>
    <t>At 21:41:54, radius curve &lt;200 =&gt; LDW change to passive mode. no issue</t>
  </si>
  <si>
    <t>False warning triggered when no vehicle is present on the left.</t>
  </si>
  <si>
    <t>mhu20250510-224909-000473.mp4</t>
  </si>
  <si>
    <t>At 22:49:12, RCTA sends a right warning even though there is no TV approaching the RCTA warning zone.</t>
  </si>
  <si>
    <t>rear20250510-224836-000474-new.mp4</t>
  </si>
  <si>
    <t>Left-NO20250510-091932-000136.mp4</t>
  </si>
  <si>
    <t>At 09:20:17, DOW sends late warning. However, the EV may place in the boundary warning zone  -&gt; can't check exactly via video70mai. It can be considered a normal case.</t>
  </si>
  <si>
    <t>không đánh lái khi lệch làn</t>
  </si>
  <si>
    <t>https://tms.vinfast.vn/secure/attachment/1894932/MHU-NO20250510-114252-000276.mp4</t>
  </si>
  <si>
    <t>In video, LKA work normally when EV deviation lane</t>
  </si>
  <si>
    <t>When activating HWA for the first time with a vehicle ahead, unusual sound occurs on MHU and HWA cannot be activated, although the HUD shows a blinking green/white HWA icon.</t>
  </si>
  <si>
    <t>mhu20250511-094931-000049-new.mp4</t>
  </si>
  <si>
    <t>At 9:50:27, active HWA at 0km/h but no press brake ==&gt; HWa trigger popup 04 accordingly. MHU play sound accordingly</t>
  </si>
  <si>
    <t>ACC S&amp;G behaves jerky.</t>
  </si>
  <si>
    <t>mhu20250511-112637-000146-new.mp4</t>
  </si>
  <si>
    <t>At 11:26:49, jerk in stop and go</t>
  </si>
  <si>
    <t>While following a vehicle on a slight curve, vehicle stays in lane but deviates too far to the right.</t>
  </si>
  <si>
    <t>mhu20250511-115139-000171-new.mp4</t>
  </si>
  <si>
    <t>VF6LHD-31910
VF6LHD-31913</t>
  </si>
  <si>
    <t>At 11:52:15, show TV in next lane when going on curve and can't keep vehicle in curve</t>
  </si>
  <si>
    <t>System does not decelerate early enough when a vehicle cuts in, causing unsafe situation.</t>
  </si>
  <si>
    <t>front20250511-115438-000179-new.mp4</t>
  </si>
  <si>
    <t>at 11:55:14, start overlap with EV, ACC will request decel ==&gt; but driver cancel ACC</t>
  </si>
  <si>
    <t>Warning sound is too noisy and no popup is displayed on MHU.</t>
  </si>
  <si>
    <t>mhu20250511-115639-000176-new.mp4</t>
  </si>
  <si>
    <t>VF6LHD-31459
VF6LHD-31662</t>
  </si>
  <si>
    <t>At 11:56:55 nosie + no popup</t>
  </si>
  <si>
    <t>LCC does not activate even when HWA is enabled.</t>
  </si>
  <si>
    <t>mhu20250511-121741-000197-new.mp4</t>
  </si>
  <si>
    <t>At 12:18:24, press HWA buttion, enable ACC, hwa no active due to ACC is in standby state ==&gt; no issue</t>
  </si>
  <si>
    <t>Warning sound is noisy.</t>
  </si>
  <si>
    <t>mhu20250511-123542-000215-new.mp4</t>
  </si>
  <si>
    <t>VF6LHD-31662</t>
  </si>
  <si>
    <t>At 12:35:46, normal sound ==&gt; no noise
At 12:35:58 , noise
Both time has popup</t>
  </si>
  <si>
    <t>Fails to maintain lane when cornering.</t>
  </si>
  <si>
    <t>mhu20250511-131544-000255-new.mp4</t>
  </si>
  <si>
    <t>At 13:16:29, HWA change to active suspend before entering sharp curve = 57 &lt;125m (supported) ==&gt; HWA can't control it</t>
  </si>
  <si>
    <t>Audio warning is delayed.</t>
  </si>
  <si>
    <t>mhu20250511-131744-000257-new.mp4</t>
  </si>
  <si>
    <t>audible warning accoridngly to takeover 15 request ==&gt; no issue
At 13:17:44,dhow dashed line when touching the lane</t>
  </si>
  <si>
    <t>Popup 'Adaptive Cruise Control Canceled' appears even after ELK is already turned off.</t>
  </si>
  <si>
    <t>At 13:18:19, show popup 8 when no TV in front</t>
  </si>
  <si>
    <t>Vehicle decelerates too late when approaching detected vehicle, causing danger.</t>
  </si>
  <si>
    <t>front20250511-131944-000264-new.mp4</t>
  </si>
  <si>
    <t>At 13:20:31 due to tricycle is not supported, leads fo fail detection lately when this vehicle cuts in ==&gt; decel late</t>
  </si>
  <si>
    <t>On downhill road, ACC set speed is 28km/h but actual speed reaches 32km/h.</t>
  </si>
  <si>
    <t>mhu20250511-135447-000294-new.mp4</t>
  </si>
  <si>
    <t>At 13:55:36 over +_2 due to press gas pedal</t>
  </si>
  <si>
    <t>Fails to maintain lane.</t>
  </si>
  <si>
    <t>mhu20250511-135647-000296-new.mp4</t>
  </si>
  <si>
    <t>Arrround 13:57, HWA often drop due to bad quality</t>
  </si>
  <si>
    <t>No sound when canceling the feature.</t>
  </si>
  <si>
    <t>mhu20250511-152600-000358-new.mp4</t>
  </si>
  <si>
    <t>At 15:26:30, off when HWA is in active_suspend ==&gt; no sound</t>
  </si>
  <si>
    <t>LCC does not operate.</t>
  </si>
  <si>
    <t>mhu20250511-153401-000366-new.mp4</t>
  </si>
  <si>
    <t>At 15:34:43, HWA don't reactive from active_suspend</t>
  </si>
  <si>
    <t>Right lane marking is not displayed.</t>
  </si>
  <si>
    <t>mhu20250511-091629-000016-new.mp4</t>
  </si>
  <si>
    <t>At 09:16:40, lane marking not display on MHU</t>
  </si>
  <si>
    <t>No warning when drifting over the solid left lane marking.</t>
  </si>
  <si>
    <t>mhu20250511-114338-000163-new.mp4</t>
  </si>
  <si>
    <t>At 11:44:11, LDW is off=&gt; can't warning when EV deviation lane. no issue</t>
  </si>
  <si>
    <t>Popup 'Driver Drowsiness Monitoring System Not Working' is displayed.</t>
  </si>
  <si>
    <t>mhu20250511-131845-000258-new.mp4</t>
  </si>
  <si>
    <t>19:19:12, DDAW suddenly changed to fault</t>
  </si>
  <si>
    <t>6A.1.14.0v2</t>
  </si>
  <si>
    <t>Show popup ACC cancelled</t>
  </si>
  <si>
    <t>MHU_250512-151846-000072-new.mp4</t>
  </si>
  <si>
    <t>At 15:18:51, ACC trigger popup 8 when doesn't detect obj</t>
  </si>
  <si>
    <t>Show fake TV on lane EV on MHU</t>
  </si>
  <si>
    <t>MHU_250512-163551-000149-new.mp4</t>
  </si>
  <si>
    <t>At 16:35:56, the TV ( truck ) is placed in the ACC/HWA detection zone -&gt; MHU displays the TV during the ACC/HWA activation.</t>
  </si>
  <si>
    <t>FRONT_0512-163458-000152-new.mp4</t>
  </si>
  <si>
    <t>Not folow TV changing to lane EV</t>
  </si>
  <si>
    <t>No cam front for this time, can't check further</t>
  </si>
  <si>
    <t>Follow fake TV</t>
  </si>
  <si>
    <t>No cam front</t>
  </si>
  <si>
    <t>Show popup Acc cancelled</t>
  </si>
  <si>
    <t>VF6_8805_2025-05-12_19-09-16_L108.blf</t>
  </si>
  <si>
    <t>At 19:12:42, ACC trigger popup 8 when doesn't detect obj</t>
  </si>
  <si>
    <t>Decel without TV in front</t>
  </si>
  <si>
    <t>mhu20250512-081211-000063-new.mp4</t>
  </si>
  <si>
    <t>AT 08:13:28, The ACC requests deceleration when entering a curve while the lateral acceleration conditions are not met</t>
  </si>
  <si>
    <t>ACC popup error</t>
  </si>
  <si>
    <t>mhu20250512-082045-000071-new.mp4</t>
  </si>
  <si>
    <t>At 08:21:17s, There is a car ahead, but it's far but ACC triggers popup 8</t>
  </si>
  <si>
    <t>Decel when TV cutout</t>
  </si>
  <si>
    <t>front20250512-104034-000217-new.mp4</t>
  </si>
  <si>
    <t>VF6LHD-32038</t>
  </si>
  <si>
    <t>Decel when TV cutout, new leading obj is moving fast</t>
  </si>
  <si>
    <t>ACC detected TV in front but still accel then decel</t>
  </si>
  <si>
    <t>mhu20250512-110412-000234-new.mp4</t>
  </si>
  <si>
    <t>At 11:04:28, speed increase due to slope, ACC already request decel</t>
  </si>
  <si>
    <t>Followed TV in front is flickering</t>
  </si>
  <si>
    <t>mhu20250512-112113-000251.mp4</t>
  </si>
  <si>
    <t>ACC auto decel</t>
  </si>
  <si>
    <t>mhu20250512-114314-000273-new.mp4</t>
  </si>
  <si>
    <t>At 11:44:02, decel due to EV's speed &gt;tag speed</t>
  </si>
  <si>
    <t>ALCA don't show popup when initiating change lane</t>
  </si>
  <si>
    <t>mhu20250512-115015-000280-new.mp4</t>
  </si>
  <si>
    <t>Currently, UI/UX remove popup 1.2 when ALCA chaning lane</t>
  </si>
  <si>
    <t>Change to right lane not success</t>
  </si>
  <si>
    <t>mhu20250512-115603-000286-new.mp4</t>
  </si>
  <si>
    <t>At 11:05:27, during the lane change process, the right lane was not detected within one second, leading to a feature state change to handover.</t>
  </si>
  <si>
    <t>/rear20250512-115548-000296-new.mp4</t>
  </si>
  <si>
    <t>front20250512-115553-000289-new.mp4</t>
  </si>
  <si>
    <t>ALCA cancel after turn right indicator</t>
  </si>
  <si>
    <t>mhu20250512-115503-000285-new-1.mp4</t>
  </si>
  <si>
    <t>At 11:55:11, driver turn on indicator when speed = 57kph=&gt; ALCA can't active. no issue</t>
  </si>
  <si>
    <t>There is no follow TV infront when EV cut-in the right lane</t>
  </si>
  <si>
    <t>MHU20250512-153322-000025-new.mp4</t>
  </si>
  <si>
    <t>At 15:33:39, driver presed brake when EV cutin the right lane ==&gt; so ACC don't have time to request decel</t>
  </si>
  <si>
    <t>ACC automatically deactivate. Have many ADAS issue apprear on MDU</t>
  </si>
  <si>
    <t>MHU20250512-155623-000048-new.mp4</t>
  </si>
  <si>
    <t xml:space="preserve">AT 15:56:23, AEB change fault first, then ACC, LA fault ==&gt; Check FD03.04 B115E97 is raised due to Weather Disturbance ==&gt; failsafe </t>
  </si>
  <si>
    <t>ACC S&amp;G is jerk</t>
  </si>
  <si>
    <t>MHU20250512-155924-000051-new.mp4</t>
  </si>
  <si>
    <t>At16:00:14 jerk in stop &amp; go</t>
  </si>
  <si>
    <t>There is no down speed when have TV cut in from right side</t>
  </si>
  <si>
    <t>MHU20250512-160024-000052-new.mp4 MHU20250512-160124-000053-new.mp4</t>
  </si>
  <si>
    <t xml:space="preserve">At 16:01:11, TV cuttin, ACC request deceleration accordingly
At 16:01:31 when TV cuttin with short distance, Driver pressed brake immediately </t>
  </si>
  <si>
    <t>Jerk without reason. Need to check</t>
  </si>
  <si>
    <t>MHU20250512-160224-000054-new.mp4</t>
  </si>
  <si>
    <t>VF6LHD-32059</t>
  </si>
  <si>
    <t>16:03:17 regenerative braking error</t>
  </si>
  <si>
    <t>No down speed when have TV standstill in front</t>
  </si>
  <si>
    <t>front20250512-161912-000069-new.mp4</t>
  </si>
  <si>
    <t>At 16:19:34, due to this kind of object (tricycle) so, ACC may not detect it when it stopped in front. and in the OM is mentioned that stopped vehicle may can't detected</t>
  </si>
  <si>
    <t>Dont have sound warning when departs to left lane</t>
  </si>
  <si>
    <t>MHU20250512-162125-000073-new.mp4</t>
  </si>
  <si>
    <t>At 16:21:51, HWA will not trigger takeover15 when departs lane due to V&lt;60km and driver keep handson. only trigger when handsoff at speed &lt;60</t>
  </si>
  <si>
    <t>There is no sound warning when departs to right lane</t>
  </si>
  <si>
    <t>MHU20250512-162625-000078-new.mp4</t>
  </si>
  <si>
    <t>At 16:26:53, due to handsoff with speed &lt;60km/h, HWA will not trigger takevoer15 ==&gt; therefore, no sound</t>
  </si>
  <si>
    <t>No reactive after departs the lane on the curve</t>
  </si>
  <si>
    <t>MHU20250512-163026-000082-new.mp4</t>
  </si>
  <si>
    <t>16:30:43, HWA don't reactive</t>
  </si>
  <si>
    <t>Detect motor as car on HMI</t>
  </si>
  <si>
    <t>MHU20250512-190036-000232.mp4</t>
  </si>
  <si>
    <t>VF6LHD-31320
VF6LHD-31184</t>
  </si>
  <si>
    <t>At 19:01:16, Jerk in stop and go ==&gt; VF6LHD-31320
At 19:01:28, detect motorbike as Car, seem in the urban area</t>
  </si>
  <si>
    <t>6A 1.14.0V2</t>
  </si>
  <si>
    <t>cannot switch to the right lane</t>
  </si>
  <si>
    <t>8_51%20MHU%20NO20250512-085039-000887.mp4</t>
  </si>
  <si>
    <t>The road is not classified as a highway (based on Valeo's internal signal), which prevents the feature from activating when the driver turns on the right indicator</t>
  </si>
  <si>
    <t>cannot turn right without a TV</t>
  </si>
  <si>
    <t>9_06%20MHU%20%20NO20250512-090540-000902.mp4</t>
  </si>
  <si>
    <t>Same as the raw above</t>
  </si>
  <si>
    <t>do not display pop-up when turning on the blinkers with a solid line</t>
  </si>
  <si>
    <t>ACLA will not show popup when turning indicator same side with solid line</t>
  </si>
  <si>
    <t>The vehicle still successfully changes lanes when the driver steps on the gas.</t>
  </si>
  <si>
    <t>Press gas pedal don't cancel ALCA ==&gt; invalid TC</t>
  </si>
  <si>
    <t>HWA is downgraded when ALCA successfully changes lanes.</t>
  </si>
  <si>
    <t>9_31%20MHU%20NO20250512-093042-000927.mp4</t>
  </si>
  <si>
    <t>VF6LHD-31948</t>
  </si>
  <si>
    <t>At 09:30:52, turn left indicator but ALCA changes from active to handover due to far lane left not detect but don'r show popup 4 on MHU</t>
  </si>
  <si>
    <t>Follow the car next to you.</t>
  </si>
  <si>
    <t>VF6_8805__2025-05-12_09-48-36__L035.blf</t>
  </si>
  <si>
    <t>At 09:51:48, ACC wrongly detect a truck in the next lane as obj 1 with latdis ~ 5.2m</t>
  </si>
  <si>
    <t>lost ALCA icon</t>
  </si>
  <si>
    <t>10_11%20MHU%20NO20250512-101044-000967.mp4</t>
  </si>
  <si>
    <t>In all the video, HWA only detects 2 lane. At 10:11:11, ALCA icon is unavailable due to there is a TV in other lane --&gt; ADAS_Seg_NumOfLaneDrvDir change to value " Only one lane in the direction the vehicles are driving" within 1 second and icon is hidden</t>
  </si>
  <si>
    <t>HWA downgraded when turning.</t>
  </si>
  <si>
    <t>VF6_8805__2025-05-12_10-23-48__L040.blf</t>
  </si>
  <si>
    <t>At 10:25:00, HWA changes from active to override due to EPS &gt; 2Nm</t>
  </si>
  <si>
    <t>cancel ALCA when changing to the left lane without a TV</t>
  </si>
  <si>
    <t>10_30%20MHU%20NO20250512-102945-000986.mp4</t>
  </si>
  <si>
    <t>10:29:53 AM
Chờ tester upload RearCAM</t>
  </si>
  <si>
    <t>Front_NO20250512-102909-000122%20%5BOptimum%20quality%20and%20size%5D.mp4</t>
  </si>
  <si>
    <t>follow flickering when the TV is changing lanes</t>
  </si>
  <si>
    <t>11_04%20MHU%20NO20250512-110348-001020.mp4</t>
  </si>
  <si>
    <t>No issue. At 11:04:10, TV is flicking when changing lane is normal behavior</t>
  </si>
  <si>
    <t>Follow TV on the side</t>
  </si>
  <si>
    <t>VF6_8805__2025-05-12_11-05-52__L046.blf</t>
  </si>
  <si>
    <t>At 11:08:33, ACC detects the car ahead, not the motorbike in the next lane</t>
  </si>
  <si>
    <t>Off warning in left side soon</t>
  </si>
  <si>
    <t>LEFT_50512-144850-000045-new.mp4</t>
  </si>
  <si>
    <t xml:space="preserve">At 14:48:59, BSD stops warning early because of the significant difference in height btw EV and TV -&gt; system limitation </t>
  </si>
  <si>
    <t>Turn off warning late in right side</t>
  </si>
  <si>
    <t>RIGHT_0512-143938-000034-new.mp4</t>
  </si>
  <si>
    <t>At 14:40:05, BSD stops the warning the the truck moves out of the warning zone.</t>
  </si>
  <si>
    <t>LKA trigger and show popup yellow on MHU although feature off</t>
  </si>
  <si>
    <t>MHU_250512-170353-000177-new.mp4</t>
  </si>
  <si>
    <t>At 17:04:18, LDW/ELK active before turning indicator</t>
  </si>
  <si>
    <t>Intermitten warning in left side</t>
  </si>
  <si>
    <t>LEFT_50512-173238-000210-new.mp4</t>
  </si>
  <si>
    <t>At 17:32:48, BSD sends an intermittent warning, while the object is still in the BSD zone</t>
  </si>
  <si>
    <t>Show popup LKA trigger when right deviative and turn right signal</t>
  </si>
  <si>
    <t>MHU_250512-191902-000312-new.mp4</t>
  </si>
  <si>
    <t>at 19:19:19, ELK active with overtaking mode</t>
  </si>
  <si>
    <t>BSD intermittent in right</t>
  </si>
  <si>
    <t>right20250512-072925-000024-new.mp4</t>
  </si>
  <si>
    <t>At 07:29:44, BSD sends an intermittent warning, while the object is still in the BSD zone</t>
  </si>
  <si>
    <t>RCTA no sound warning</t>
  </si>
  <si>
    <t>Configuration_New_RBLC1671_20250512_075400_broadcastCAN.blf</t>
  </si>
  <si>
    <t>At 8:01:09, RCTA triggers wwarning level 1 for lefft side ==&gt; so no audible warning</t>
  </si>
  <si>
    <t>ELK intervention with solid line</t>
  </si>
  <si>
    <t>mhu20250512-081011-000061-new.mp4</t>
  </si>
  <si>
    <t>At 08:10:45, ELK active with solid line when EV deviation to the right</t>
  </si>
  <si>
    <t>ELK intervention but don't show popup</t>
  </si>
  <si>
    <t>mhu20250512-071351-000006-new.mp4</t>
  </si>
  <si>
    <t>At 07:14:18, ELK active with TV overtaking when deviation to the right and display popup on MHU. no issue</t>
  </si>
  <si>
    <t>right20250512-110739-000242-new.mp4</t>
  </si>
  <si>
    <t>At 11:08:18, BSD sends an intermittent warning, while the object is still in the BSD zone</t>
  </si>
  <si>
    <t>Intermittent DOW in left when open the right door</t>
  </si>
  <si>
    <t>left20250512-111533-000249-new.mp4</t>
  </si>
  <si>
    <t>At 11:16:02, BSD sends an intermittent warning, while the object is still in the BSD zone -- not related to the other doors.</t>
  </si>
  <si>
    <t>rear20250512-111545-000256-new.mp4</t>
  </si>
  <si>
    <t>right20250512-114741-000282-new.mp4</t>
  </si>
  <si>
    <t>At 11:47:49, BSD sends an intermittent warning, while the object is still in the BSD zone</t>
  </si>
  <si>
    <t>Icon ELK  intervention</t>
  </si>
  <si>
    <t>mhu20250512-132609-000376-new.mp4</t>
  </si>
  <si>
    <t>In video and canlog, no issue like tag, ELK work normally</t>
  </si>
  <si>
    <t>There is no warning when departs to yellow solid line</t>
  </si>
  <si>
    <t>MHU20250512-163426-000086-new.mp4</t>
  </si>
  <si>
    <t>At 16:35:20, ELK don't warning due to curve radius &lt;1200m</t>
  </si>
  <si>
    <t>Not show the lane in HMI</t>
  </si>
  <si>
    <t>MHU20250512-163526-000087-new.mp4</t>
  </si>
  <si>
    <t>In all the video, when the EV speed &lt; 60kmh -&gt; ELK passive
when the EV speed &gt; 60kmh but can't detect both of 2 lanes -&gt; ELK standby
EV speed &gt; 60kmh + there are 2 detection lane --&gt; ELK changes from standby to Active -&gt; correct behavior</t>
  </si>
  <si>
    <t>Waning in right side with TV so far in the behind</t>
  </si>
  <si>
    <t>AnhND57 confirmed: No video at that time</t>
  </si>
  <si>
    <t>Still have warning with dashed line</t>
  </si>
  <si>
    <t>No can log, no video MHU</t>
  </si>
  <si>
    <t>Still have warning with dashed line in right side</t>
  </si>
  <si>
    <t>Popup " Drowsiness Monitoring inoperative" on MDU</t>
  </si>
  <si>
    <t>MHU20250512-194739-000279.mp4</t>
  </si>
  <si>
    <t>At 19:47:52, DDAW change to fault during charging</t>
  </si>
  <si>
    <t>False warning</t>
  </si>
  <si>
    <t>https://tms.vinfast.vn/secure/attachment/1904355/MHU20250512-210644-000358.mp4</t>
  </si>
  <si>
    <t>Camera not focus MHU. can't check</t>
  </si>
  <si>
    <t>Warring Lv2 without TV behind</t>
  </si>
  <si>
    <t>https://tms.vinfast.vn/browse/VFM-380274</t>
  </si>
  <si>
    <t>No video MHU at 15h23 ( start from 15h31 )</t>
  </si>
  <si>
    <t>Identify 3-wheeled vehicle as truck</t>
  </si>
  <si>
    <t>Follow TV next lane</t>
  </si>
  <si>
    <t>/MHU_6_49.mp4</t>
  </si>
  <si>
    <t xml:space="preserve">At 06:49:04, ACC wrongly detect a truck in the next lane as obj 1 </t>
  </si>
  <si>
    <t>Follow TV next lane when in to the curve</t>
  </si>
  <si>
    <t>MHU_6_54.mp4</t>
  </si>
  <si>
    <t>No issur. At 06:54:30, when TV entering small radius curve, TV stay at Obj1 position =&gt; it is acceptable</t>
  </si>
  <si>
    <t>Follow the motorcycle but still accelerate to level 4.</t>
  </si>
  <si>
    <t>VF6_8805_2025-05-13_06-29-19_L2162025-05-13_08-06-23.blf</t>
  </si>
  <si>
    <t>At 8:10:20, still increase speed while setgap 4 with didsstance &lt;desired distance. Same root cause with VF6LHD-31454</t>
  </si>
  <si>
    <t>No follow TV is motorbike in EV lane</t>
  </si>
  <si>
    <r>
      <rPr>
        <sz val="11"/>
        <color rgb="FF000000"/>
        <rFont val="Calibri"/>
        <scheme val="minor"/>
      </rPr>
      <t xml:space="preserve">At 08:26:09, ACC can't detect a motobike
in spec mentioned: The driver must intervene if the system does not detect a vehicle in front.The adaptive cruise control does not brake for humans or animals, and not forsmall vehicles such as bicycles and </t>
    </r>
    <r>
      <rPr>
        <b/>
        <sz val="12"/>
        <color rgb="FF000000"/>
        <rFont val="Calibri"/>
        <scheme val="minor"/>
      </rPr>
      <t>will not detect all motorcycle types</t>
    </r>
  </si>
  <si>
    <t>Flick follow TV</t>
  </si>
  <si>
    <t>MHU_NO20250513-111812-000293.mp4</t>
  </si>
  <si>
    <t>At 11:18:16, ACC detect and follow flicking TV</t>
  </si>
  <si>
    <t>Flick icon ALCA</t>
  </si>
  <si>
    <t>MHU_NO20250513-113614-000311.mp4</t>
  </si>
  <si>
    <t>At 11:36:50, MHU displays 3 lanes, the EV is moving on the left lane and the TV is in the middle lane ( right side of EV ) --&gt; ALCA changes to passive --&gt; Icon is flicked within a second</t>
  </si>
  <si>
    <t>Sound warning  abnormal</t>
  </si>
  <si>
    <t>MHU_NO20250513-113814-000313.mp4</t>
  </si>
  <si>
    <t>VF6LHD-31713</t>
  </si>
  <si>
    <t>11:39:09 Abnormal sound when active HWA through buttion</t>
  </si>
  <si>
    <t>HWA can not reactive when turn off signal</t>
  </si>
  <si>
    <t>MHU_NO20250513-114915-000324.mp4</t>
  </si>
  <si>
    <t>11:49:32, HWA can't active again after turning off indicator</t>
  </si>
  <si>
    <t>Show icon ACC red in HUD</t>
  </si>
  <si>
    <t>20_13_12-03-45.blf</t>
  </si>
  <si>
    <t>12:03:53, trigger popup 08 when no TV in front ==&gt; VF6LHD-31167
show red icon is following current design of HUD ==&gt; no issue with this description</t>
  </si>
  <si>
    <t>kết thúc quá trình chuyển làn không đi vào giữa làm</t>
  </si>
  <si>
    <t>MHU-NO20250513-151557-000033.mp4</t>
  </si>
  <si>
    <t>At 15:16:41, turn left indicator ALCA changes from active to reject due to  have rear TV and HWA changes to active suspend then the driver press CAN/Res button cancel HWA so HWA can't keep lane center</t>
  </si>
  <si>
    <t>tự hủy khi đang chuyển làn</t>
  </si>
  <si>
    <t>MHU-NO20250513-151757-000035.mp4</t>
  </si>
  <si>
    <t>At 15:18:46, when the driver turned on the right indicator and ALCA was activated, a TV was detected in the adjacent lane, causing the feature to cancel immediately</t>
  </si>
  <si>
    <t>trong lúc chuyển làn xe có tăng tốc nhẹ vượt quá setspeed</t>
  </si>
  <si>
    <t>MHU-NO20250513-153458-000052.mp4</t>
  </si>
  <si>
    <t>At 15:35:09, during changing to new lane, ACC increase speed to run with setspeed ==&gt; no issue</t>
  </si>
  <si>
    <t>trong lúc chuyển làng xe tự tăng tốc nhẹ vượt quá setspeed</t>
  </si>
  <si>
    <t>MHU-NO20250513-153558-000053.mp4</t>
  </si>
  <si>
    <t>At 15:36:22, Speed = 121, while tag =120, it is acceptable when moving on the flat road ==&gt; ACC can be fluctuate +-1km/h</t>
  </si>
  <si>
    <t>MHU20250513-105426-000014-new.mp4</t>
  </si>
  <si>
    <t>At 10:54:41, TV changes lane so ACC detect so ACC detects the EV at too close a distance, therefore it triggers popup 8</t>
  </si>
  <si>
    <t>HWA icon changes from blue to gray while the driver handoff for 3 seconds</t>
  </si>
  <si>
    <t>MHU20250513-105927-000019-new.mp4</t>
  </si>
  <si>
    <t>At 10:59:37, lane width = 2.4m =&gt; HWA can't active. no issue</t>
  </si>
  <si>
    <t>Stop &amp; Go but tends to stop even when the TV in front is moving, there is a delay in following the TV</t>
  </si>
  <si>
    <t>ront20250513-110009-000027-new.mp4</t>
  </si>
  <si>
    <t>At 11:00:38, jerk in stop and go, then TV moves, EV move accordingly.  the delay is already mention</t>
  </si>
  <si>
    <t>ACC makes a strong stop in the middle of the lane</t>
  </si>
  <si>
    <t>At 11:13:10, detect ghost car at 8m</t>
  </si>
  <si>
    <t>ACC jerks in Stop &amp; Go, delayed response when needing to move while the TV in front moves</t>
  </si>
  <si>
    <t>MHU20250513-111828-000038.mp4</t>
  </si>
  <si>
    <t>At 11:18:35, jerk in stop and go mode, at 11:19:05 EV moves or not depends on driver. at that time, driver pressed gas to follow</t>
  </si>
  <si>
    <t>ACC follows the TV in front with a dangerously close gap</t>
  </si>
  <si>
    <t>MHU20250513-112428-000044-new.mp4</t>
  </si>
  <si>
    <t>No time found as the description</t>
  </si>
  <si>
    <t>ACC does not detect the TV in front</t>
  </si>
  <si>
    <t>front20250513-112510-000052-new.mp4</t>
  </si>
  <si>
    <t>VF6LHD-32004</t>
  </si>
  <si>
    <t>At 11:26:00, ACC can not detect front cars</t>
  </si>
  <si>
    <t>ACC detects and decelerates with the TV in front too far or oncoming TV</t>
  </si>
  <si>
    <t>MHU20250513-152548-000074B.MP4</t>
  </si>
  <si>
    <t>At 15:26:39, ACC detect a motobike with the distance 55m so request decel</t>
  </si>
  <si>
    <t>ACC detects a bus as a motorbike</t>
  </si>
  <si>
    <t>MHU20250513-154207-000060-new.mp4</t>
  </si>
  <si>
    <t>At 15:42:57, Incorrect Object Classification – Motorcycle Misidentified as Car</t>
  </si>
  <si>
    <t>ACC Stop &amp; Go with a long gap with the TV in front</t>
  </si>
  <si>
    <t>MHU20250513-161710-000095.mp4</t>
  </si>
  <si>
    <t>At 16:17:52, distance: 7.5 - 3.5 = 4m  ==&gt; meet spec. distance from 2 to 4 m</t>
  </si>
  <si>
    <t>MHU20250513-162410-000102-new.mp4</t>
  </si>
  <si>
    <t>At 10:24:10 due to red car is obj1, when driver steering, red car is located on EV's path, AEB trigger</t>
  </si>
  <si>
    <t>MHU20250513-171013-000148.mp4</t>
  </si>
  <si>
    <t>At 17:10:43, ACC object 1 is flicking when in following mode</t>
  </si>
  <si>
    <t>ACC detect TV and decelerates with an FCW warning</t>
  </si>
  <si>
    <t>At 10:10:47, when truck cutout, new Leading obj stopped in front, ACC may not request engough to stop ==&gt; therefore FCW trigger</t>
  </si>
  <si>
    <t>ACC detects the TV but maintains a dangerous distance</t>
  </si>
  <si>
    <t>MHU20250513-171513-000153-new.mp4</t>
  </si>
  <si>
    <t>VF6LHD-31532</t>
  </si>
  <si>
    <t>At 17:!5:46, detect straight lane as curve ==&gt; VF6LHD-31532
At 17:16:05, when detect motorbike in near distance ==&gt;, ACC request decel, then driver pressed brake</t>
  </si>
  <si>
    <t>vẫn hiển thị vạch vàng khi chuyển làn có xi nhan</t>
  </si>
  <si>
    <t>MHU-NO20250513-154859-000066.mp4</t>
  </si>
  <si>
    <t>At 16:49:20, HWA show yellow lane marking when deviation to the left</t>
  </si>
  <si>
    <t>LKA not working on the right</t>
  </si>
  <si>
    <t>MHU-NO20250513-163502-000112.mp4</t>
  </si>
  <si>
    <t>At 16:35:06, steeringTorque =-1.85Nm=&gt;LKA can't take EV back to host lane. no issue</t>
  </si>
  <si>
    <t>MHU-NO20250513-173406-000171.mp4</t>
  </si>
  <si>
    <t>At 17:05:35, SteeringTorque = -1.91Nm =&gt; LKA can't change from passive to stand by =&gt; LKA not active is no issue</t>
  </si>
  <si>
    <t>https://tms.vinfast.vn/secure/attachment/1905114/MHU-NO20250513-203118-000348.mp4</t>
  </si>
  <si>
    <t>At 20:11:53, lateral speed &lt;0.1ms and pos_right = 1.1m =&gt; LKA not active. no issue</t>
  </si>
  <si>
    <t>Canh bao nhap nhay ben phai</t>
  </si>
  <si>
    <t>Right-NO20250513-204442-000405.mp4</t>
  </si>
  <si>
    <t>At 20:44:52, DOW sends an intermittent warning while TV is still in the warning zone</t>
  </si>
  <si>
    <t>DOW canh bao khong lien tiep khi nhieu TV vao ben phai</t>
  </si>
  <si>
    <t>Right-NO20250513-204542-000406.mp4</t>
  </si>
  <si>
    <t>At 20:45:47, BSD sends an intermittent warning, while the object is still in the BSD zone</t>
  </si>
  <si>
    <t>VFM-380310</t>
  </si>
  <si>
    <t>No right camera at 11h15</t>
  </si>
  <si>
    <t>MHU20250513-151627-000036-new.mp4</t>
  </si>
  <si>
    <t>At 15:17:21, speed not enough for LDW active</t>
  </si>
  <si>
    <t>Intermittent BSD in right</t>
  </si>
  <si>
    <t>right20250513-152452-000045-new.mp4</t>
  </si>
  <si>
    <t>At 15:25:24, BSD sends an intermittent warning, while the object is still in the BSD zone</t>
  </si>
  <si>
    <t>Wrong TV display</t>
  </si>
  <si>
    <t>6_22%20MHU%20NO20250514-062139-000011.mp4</t>
  </si>
  <si>
    <t>06:21:45, the MHU displays wrong TV classification - car instead of truck</t>
  </si>
  <si>
    <t>6_22%20Front%20%20NO20250514-062127-000481.mp4</t>
  </si>
  <si>
    <t>Follow Tv is a motorbike but still speeds up</t>
  </si>
  <si>
    <t>MHUNO20250514-062339-000013.mp4</t>
  </si>
  <si>
    <t>6:24:20, short distance but still speed up</t>
  </si>
  <si>
    <t>Jerk when front TV stops</t>
  </si>
  <si>
    <t>MHU%20NO20250514-075245-000102.mp4</t>
  </si>
  <si>
    <t xml:space="preserve">At 7:52:44 &amp; 48 jerk in stop &amp; go and trigger popup 08, </t>
  </si>
  <si>
    <t>HWA icon missing when in mode stop and go.</t>
  </si>
  <si>
    <t>No CANlog</t>
  </si>
  <si>
    <t>Can not auto change lane when have not TV</t>
  </si>
  <si>
    <t>9_35%20MHU%20NO20250514-093351-000203.mp4</t>
  </si>
  <si>
    <t>Need rearCAM to check ( only have MHU )</t>
  </si>
  <si>
    <t>Still auto change lane when have to TV front</t>
  </si>
  <si>
    <t>11_00%20MHU%20NO20250514-105857-000288.mp4</t>
  </si>
  <si>
    <t>At 10:59:02, ALCA is activated by turn right indicator. All the conditions are met, including the safety distance ---&gt; lane change successful</t>
  </si>
  <si>
    <t>11_00%20front%20NO20250514-105845-000758.mp4</t>
  </si>
  <si>
    <t>Sound cancel HWA abnormal</t>
  </si>
  <si>
    <t>11_06%20MHU%20NO20250514-110557-000295.mp4</t>
  </si>
  <si>
    <t>Video don't have sound but from descrption, seem it is same with ticket VF6LHD-31438</t>
  </si>
  <si>
    <t>TV hasn't completely changed lanes but the ACC has already disengaged.</t>
  </si>
  <si>
    <t>/MHU-NO20250514-182253-000231.mp4</t>
  </si>
  <si>
    <t>At 18:23:27, TV changes lane with latdis = 2.3m so ACC detect the TV as obj 3</t>
  </si>
  <si>
    <t>accelerate when not fully change to the lane</t>
  </si>
  <si>
    <t>MHU-NO20250514-191357-000282.mp4</t>
  </si>
  <si>
    <t>At 19:14:50s, turn left indicator , ACC request accelerate due to ACC changes to overtake assist state</t>
  </si>
  <si>
    <t>ALCA not working</t>
  </si>
  <si>
    <t>MHU-NO20250514-201801-000346.mp4</t>
  </si>
  <si>
    <t>At 8:18:54 PM in the video, the driver activated the right indicator immediately after the ALCA left-lane change was completed. According to the CAN log, when the signal BCM_TurnIndicator == "Right", the ADAS_ALC_State was still "Finish", which led to a misinterpretation by the system — resulting in ALCA not being triggered.</t>
  </si>
  <si>
    <t>feature auto cancle but do not turn off the indicator</t>
  </si>
  <si>
    <t>MHU-NO20250514-204403-000372.mp4</t>
  </si>
  <si>
    <t>At 20:44:58s, ALCA changes from active to reject due to have rear TV so don't turn off indicator</t>
  </si>
  <si>
    <t>AHB turn on slow, intermittent</t>
  </si>
  <si>
    <t>Front-NO20250514-204614-000381.mp4</t>
  </si>
  <si>
    <t>VF6LHD-32069</t>
  </si>
  <si>
    <t xml:space="preserve">At 20:46:43  20:47:06, </t>
  </si>
  <si>
    <t>AHB working when have TV</t>
  </si>
  <si>
    <t>Front-NO20250514-204715-000382.mp4</t>
  </si>
  <si>
    <t>At 20:47:28, Still triggeer HB with Tv in next lane. in the spec 66page, if bad detection, can be turn off late</t>
  </si>
  <si>
    <t>don't keep in the lane when completed change lane</t>
  </si>
  <si>
    <t>VF6_PHL_8805__L1432025-05-14_20-48-13.blf</t>
  </si>
  <si>
    <t>At 20:53:03, EV deviated to the right as the driver applied a steering torque &gt; -1 Nm</t>
  </si>
  <si>
    <t>Icon AEB off</t>
  </si>
  <si>
    <t>MHU20250514-073357-000024-new.mp4</t>
  </si>
  <si>
    <t>7:34:33, FCW/AEB change to not avai due to lost coneect with MRR: U190087</t>
  </si>
  <si>
    <t>Detected TV is flickering, flashing</t>
  </si>
  <si>
    <t>ACC jerk when following</t>
  </si>
  <si>
    <t>https://tms.vinfast.vn/secure/attachment/1908878/MHU20250514-094627-000154-new.mp4</t>
  </si>
  <si>
    <t>VF6LHD-31732
VF6LHD-32004</t>
  </si>
  <si>
    <t>At 09:47:19, ACC detect obj1 on oncoming lane and follow
At 09:47:20, ACC jerk deceleration because of late detection obj1 =&gt; have to suddenly decelerate.</t>
  </si>
  <si>
    <t>Not detect a truck in front but detect a motorbike</t>
  </si>
  <si>
    <t>https://tms.vinfast.vn/secure/attachment/1909116/front20250514-095001-000161-new.mp4</t>
  </si>
  <si>
    <t>No issue, from 09:50:38, motobike is moving nearby the truck so the object 1  is set to motorbike due to the closer distance.</t>
  </si>
  <si>
    <t>ACC not detect TV in standstill</t>
  </si>
  <si>
    <t>MHU20250514-100255-000172-new.mp4</t>
  </si>
  <si>
    <t xml:space="preserve">At 10:03:54, detect TV stopped accordingly, driver pressed brake at that time. No issue </t>
  </si>
  <si>
    <t>ACC decel without TV infront</t>
  </si>
  <si>
    <t>https://tms.vinfast.vn/secure/attachment/1908887/MHU20250514-101450-000184-new.mp4</t>
  </si>
  <si>
    <t>At 10:15:36, ACC request to decelerate when OBJ 1 distance jump from 68 to 40 in 2s in sudden</t>
  </si>
  <si>
    <t>MANY ADAS FAULT</t>
  </si>
  <si>
    <t>VF6LHD-31877</t>
  </si>
  <si>
    <t>Many ADAS Functions Fault due to B115E96: Camara_Module-Component_internal_Failure</t>
  </si>
  <si>
    <t>ELK still works when at 50km/h</t>
  </si>
  <si>
    <t>6_38%20MHU%20NO20250514-063740-000027.mp4</t>
  </si>
  <si>
    <t>At 06:38:10, ELK active with TV overtaking when deviation to the right</t>
  </si>
  <si>
    <t>LKA not working right</t>
  </si>
  <si>
    <t>MHU-NO20250514-154641-000075.mp4</t>
  </si>
  <si>
    <t>At 15:47:01, EV deviation lane but speed below 55kph=&gt; LKA can't active</t>
  </si>
  <si>
    <t>LKA not working left</t>
  </si>
  <si>
    <t>MHU-NO20250514-192758-000296.mp4</t>
  </si>
  <si>
    <t>At 19:28:24, SteeringTorque&gt; 1.8Nm =&gt; LKA can't change mode from passive to stand by=&gt;LKA no active</t>
  </si>
  <si>
    <t>right20250514-072925-000020-new-1.mp4</t>
  </si>
  <si>
    <t>At 07:30:24, BSD stops warning bcz EV speed up, TV slown down=&gt; no issue</t>
  </si>
  <si>
    <t>Intervention when without a right line</t>
  </si>
  <si>
    <t>https://tms.vinfast.vn/secure/attachment/1908869/MHU20250514-074358-000034-new-1.mp4</t>
  </si>
  <si>
    <t>At 07:44:20, LKA active when EV deviation to the right, no issue</t>
  </si>
  <si>
    <t>LDW raised sound abnormal(too big)</t>
  </si>
  <si>
    <t>MHU20250514-115357-000283-new.mp4</t>
  </si>
  <si>
    <t>At 11:54:07, LDW trigger sound louder</t>
  </si>
  <si>
    <t>The right yellow line is jumping</t>
  </si>
  <si>
    <t>https://tms.vinfast.vn/secure/attachment/1909119/MHU20250514-143202-000442-new.mp4</t>
  </si>
  <si>
    <t>At 14:32:43, lane marking not show on MHU</t>
  </si>
  <si>
    <t>Fake warning when there're no OBJ behind</t>
  </si>
  <si>
    <t>MHU20250514-093126-000140-new-1.mp4</t>
  </si>
  <si>
    <t>At 09:32:19, RPA sends a left warning even though there is no TV in the RPA warning zone --&gt; front bumper view is activated</t>
  </si>
  <si>
    <t>6_21%20MHU%20NO20250514-062039-000010.mp4</t>
  </si>
  <si>
    <t>At 06:21:32, ACC detect ghost object as Obj01 and request deceleration accordingly</t>
  </si>
  <si>
    <t>At 17:52:47, Jerk i nstop &amp; go</t>
  </si>
  <si>
    <t>MHU%201%20NO20250514-075745-000107.mp4</t>
  </si>
  <si>
    <t>At 7:59:43, HWA change to standby state ==&gt; no log to check further</t>
  </si>
  <si>
    <t>At 09:34:44, driver hands off=&gt; ALCA cancel change lane</t>
  </si>
  <si>
    <t>https://tms.vinfast.vn/secure/attachment/1907261/11_00%20MHU%20NO20250514-105857-000288.mp4</t>
  </si>
  <si>
    <t>At 10:58:08, all condition all met=&gt; ALCA change lane is no issue</t>
  </si>
  <si>
    <t>Front-NO20250514-182305-000238.mp4</t>
  </si>
  <si>
    <t>At 18:23:28, EV changes lane so ACC detect a truck as obj 3 with latdis ~ 2m</t>
  </si>
  <si>
    <t>At 19:14:10, turn left indicator , ACC changes to overtaking mode so request accelerate</t>
  </si>
  <si>
    <t>/VF6_PHL_8805__L1372025-05-14_20-18-07.blf</t>
  </si>
  <si>
    <t>At 20:18:53, ALCA is finish state but the driver turn on indicator so ALCA not works</t>
  </si>
  <si>
    <t>at 20:45:00, ALCA enters rejected==&gt; adas will not request turn off indicator</t>
  </si>
  <si>
    <t>MHU-NO20250514-205203-000380.mp4</t>
  </si>
  <si>
    <t>AT 20:53:01, Driver still put high steering torque o nthe right side, lead to touch the lane of target lane of right lane</t>
  </si>
  <si>
    <t>https://tms.vinfast.vn/secure/attachment/1909109/MHU20250514-094527-000153-new.mp4</t>
  </si>
  <si>
    <t>At 09:45:42, ACC shows flicking Object 1 on MHU</t>
  </si>
  <si>
    <t>MHU20250514-094627-000154-new.mp4</t>
  </si>
  <si>
    <t>At 9:47:22, jerk due to suddenly request decel when detecting truck as obj01 in the left</t>
  </si>
  <si>
    <t>front20250514-100402-000175-new-1.mp4</t>
  </si>
  <si>
    <t>No time having TV stopped in front arround this time</t>
  </si>
  <si>
    <t>MHU20250514-101450-000184-new.mp4</t>
  </si>
  <si>
    <t>At 10:15:26, decel due to detect motorbike in front</t>
  </si>
  <si>
    <t>right20250514-073025-000021-new-1.mp4</t>
  </si>
  <si>
    <t>in video, BSD works correctly, no íntermittent</t>
  </si>
  <si>
    <t>At 11:54:07, suddenly louder</t>
  </si>
  <si>
    <t>HWA no sound when driver handsoff &gt;15s, only 1 bip sound</t>
  </si>
  <si>
    <t>MHU20250515-074932-000033-new.mp4</t>
  </si>
  <si>
    <t xml:space="preserve">At 7:50:08, handsoff lv2, 1 bip accordingly VF_UI_01. </t>
  </si>
  <si>
    <t>Icon HWA blue-&gt;gray</t>
  </si>
  <si>
    <t>MHU20250515-081303-000056-new.mp4</t>
  </si>
  <si>
    <t>VF6LHD-31833
VF6LHD-31980</t>
  </si>
  <si>
    <t>At 8:12:34, overlap lane when chaning lane 
At 8:13:06, HWa change to active_suspend without reason</t>
  </si>
  <si>
    <t>ALCA change to gray after turn right indicator</t>
  </si>
  <si>
    <t>https://tms.vinfast.vn/secure/attachment/1913148/MHU20250515-081804-000061-new.mp4</t>
  </si>
  <si>
    <t>At 08:18:35, ALCA cann't detect right far lane=&gt; change to passive when turn right indicator</t>
  </si>
  <si>
    <t>ALCA cancel because the speed  &lt;60km/h but MHU show the target lane not available</t>
  </si>
  <si>
    <t>MHU20250515-081904-000062-new.mp4</t>
  </si>
  <si>
    <t>AT 8:19:14, alca enters rejected state ==&gt; will trigger this popup, don't depend on what reason</t>
  </si>
  <si>
    <t>HWA detect TV in the right adjacent lane and decel the speed when EV cut out</t>
  </si>
  <si>
    <t>MHU20250515-082304-000066-new.mp4</t>
  </si>
  <si>
    <t>At 8:23:57, detect TV in right lane as obj 01</t>
  </si>
  <si>
    <t>ACC fault, ELK fault with popup+sound within 3s, ACC cancel after that</t>
  </si>
  <si>
    <t xml:space="preserve"> ALL ADAS FUNCTION FAULT</t>
  </si>
  <si>
    <t>Icon ALCA gray when the left lane is met condition with both lane line</t>
  </si>
  <si>
    <t>MHU20250515-114151-000266-new.mp4</t>
  </si>
  <si>
    <t>At 11:42:49, right is solid line, left is blocking by TV moving fast behine</t>
  </si>
  <si>
    <t>Icon AEB off, FCW+AEB not available</t>
  </si>
  <si>
    <t>MHU20250515-122453-000309-new.mp4</t>
  </si>
  <si>
    <t>At 12:25:52, AEB/FCW not avai due to, ACC keep active, due to B115E97</t>
  </si>
  <si>
    <t>Can't active HWA, LA system not working</t>
  </si>
  <si>
    <t>MHU20250515-122954-000314-new.mp4</t>
  </si>
  <si>
    <t>due to FCAm blocked before</t>
  </si>
  <si>
    <t>TV is the motorbike in front still accelerating</t>
  </si>
  <si>
    <t>MHU_NO20250515-064703-000466%7E1.mp4</t>
  </si>
  <si>
    <t>at 6:47:14, at lgtdiss = 5, still request acceleration ==&gt; strong evidence</t>
  </si>
  <si>
    <t>MHU_NO20250515-064903-000468%7E1.mp4</t>
  </si>
  <si>
    <t>at 6:49:09, at lgtdiss is short but still request acceleration ==&gt; strong evidence</t>
  </si>
  <si>
    <t>Error 1 series of features</t>
  </si>
  <si>
    <t xml:space="preserve"> almost ADAS FUNCTION FAULT</t>
  </si>
  <si>
    <t>The sound of the feature canceling is unusually loud.</t>
  </si>
  <si>
    <t>MHU_NO20250515-065303-000472~1.mp4</t>
  </si>
  <si>
    <t>VF6LHD-31953</t>
  </si>
  <si>
    <t>6:53:52, ALCA canel louder</t>
  </si>
  <si>
    <t>Roads without lines can still activate the feature</t>
  </si>
  <si>
    <t>LEFT%202%20NO20250515-070506-001330.mp4</t>
  </si>
  <si>
    <t>At 7:05:51, when active HWA, left sill has dashed line with bad quality ==&gt; HWA still can active ==&gt; no issue</t>
  </si>
  <si>
    <t>Selvan - Anhnd58 (17h)</t>
  </si>
  <si>
    <t>While changing lane TV show in different lane for some time</t>
  </si>
  <si>
    <t>MHU-NO20250515-150257-000029.mp4</t>
  </si>
  <si>
    <t>At 15:03:39, overap lane when chaning lane</t>
  </si>
  <si>
    <t>Unintended deceleration</t>
  </si>
  <si>
    <t>Front-NO20250515-150541-000033.mp4</t>
  </si>
  <si>
    <t>VF6LHD-32064</t>
  </si>
  <si>
    <t>At 15:06:12, ACC request decel when detect a motobike with the distance ~ 120m</t>
  </si>
  <si>
    <t>Chime noise high when ACC cancel and resume</t>
  </si>
  <si>
    <t>MHU-NO20250515-160601-000092.mp4</t>
  </si>
  <si>
    <t>At 16:06:56, noise when canceling HWA function ==&gt; VF6LHD-31438</t>
  </si>
  <si>
    <t>Display "ACC fault" on MHU</t>
  </si>
  <si>
    <t>MHU-NO20250515-170205-000148.mp4</t>
  </si>
  <si>
    <t>At 17:02:56 when TV in front is far</t>
  </si>
  <si>
    <t>Unintended deceleration when no TV</t>
  </si>
  <si>
    <t>MHU-NO20250515-173107-000177.mp4</t>
  </si>
  <si>
    <t>At 17:31:51, detect ghost object in front and request deceleration</t>
  </si>
  <si>
    <t>LDW sound warning abnormal(too big)</t>
  </si>
  <si>
    <t>MHU20250515-091641-000121-new.mp4</t>
  </si>
  <si>
    <t>9:17:30, sound louder</t>
  </si>
  <si>
    <t>No icon yellow while LKA intervention</t>
  </si>
  <si>
    <t>MHU20250515-095844-000163-new.mp4</t>
  </si>
  <si>
    <t>At 9:58:59, LKA active and show icon normally, at 9:59:37 only LDW active</t>
  </si>
  <si>
    <t>Right side flicker warning</t>
  </si>
  <si>
    <t>https://tms.vinfast.vn/secure/attachment/1911787/6_46%20RIGHT%20NO20250515-064504-000480.mp4</t>
  </si>
  <si>
    <t>can't check bcz can't see TV in video</t>
  </si>
  <si>
    <t xml:space="preserve">    </t>
  </si>
  <si>
    <t>MHU_NO20250515-065604-000475%7E1.mp4</t>
  </si>
  <si>
    <t>6:56:58, 6:57:17, no audible warning due to only LKA active, LDW is not activated</t>
  </si>
  <si>
    <t>Left side flicker warning</t>
  </si>
  <si>
    <t>Virtual warning</t>
  </si>
  <si>
    <t>https://tms.vinfast.vn/secure/attachment/1919460/MHU_NO20250515-071105-000490-1.mp4</t>
  </si>
  <si>
    <t>At 07:11:47, fake warning</t>
  </si>
  <si>
    <t>https://tms.vinfast.vn/secure/attachment/1911775/7_13%20LEFT%201%20NO20250515-071207-001337.mp4</t>
  </si>
  <si>
    <t>DDAW warning popup observed</t>
  </si>
  <si>
    <t>MHU-NO20250515-155701-000083.mp4</t>
  </si>
  <si>
    <t>At 15:57:17, DDAW fault when parking</t>
  </si>
  <si>
    <t>LKA not steering wheel ( drive confirm ) right</t>
  </si>
  <si>
    <t>no Canlog file</t>
  </si>
  <si>
    <t>MHU-NO20250515-170605-000152.mp4</t>
  </si>
  <si>
    <t>At 17:06:07, steeringTorque = -2.8Nm =&gt; LKA change from active to passive so can't take EV back to host lane</t>
  </si>
  <si>
    <t>MHU-NO20250515-170705-000153.mp4</t>
  </si>
  <si>
    <t>At 17:07:47, SterringTorque =1.82Nm, based on co-driving logic, LKA can't take EV back to host lane</t>
  </si>
  <si>
    <t>LKA working with dashed line ( LKA off )</t>
  </si>
  <si>
    <t>MHU-NO20250515-174908-000195.mp4</t>
  </si>
  <si>
    <t>At 17:49:12, LKA is still ON and active when EV deviation to the right, no issue</t>
  </si>
  <si>
    <t>The warning sound is raised keeping too long time</t>
  </si>
  <si>
    <t>MHU20250516-080133-003931B-new.mp4</t>
  </si>
  <si>
    <t>8:02:51, start keep chime when HWA active, maydue to privous trgiger, due to can't hear clearly</t>
  </si>
  <si>
    <t>Popup handsoff when don''t lock seatbelt</t>
  </si>
  <si>
    <t>MHU20250516-080333-003933B-new.mp4</t>
  </si>
  <si>
    <t>VF6LHD-31964</t>
  </si>
  <si>
    <t>At 8:03:54, trigger popup 8,ddue to remove driver seat belt</t>
  </si>
  <si>
    <t>Full adas relative Fcam is fault in 2s</t>
  </si>
  <si>
    <t>ALCA &lt;55km/h but icon still blue</t>
  </si>
  <si>
    <t>MHU20250516-082333-003953B-new.mp4</t>
  </si>
  <si>
    <t>At 8:24:16, when ACLA enters finished state, speed reduce &lt;55km/h, ==&gt; still show blue icon, ==&gt; no issue. when ALCA exit finshed state, icon change accordingly</t>
  </si>
  <si>
    <t>https://tms.vinfast.vn/secure/attachment/1918580/MHU20250516-105817-004106B-new.mp4</t>
  </si>
  <si>
    <t>At 19:58:22, ALCA cancel change lane bcz have TV in target lane</t>
  </si>
  <si>
    <t>daitv4</t>
  </si>
  <si>
    <t>Identify motorcycles on MHU but do not reduce speed while following</t>
  </si>
  <si>
    <t>MHU%20NO20250516-063722-000289.mp4</t>
  </si>
  <si>
    <t>At 6:38:22, don't keep correct distance with leading obj
speed 78, with short distance</t>
  </si>
  <si>
    <t>Stop when there is a TV that flickers in front</t>
  </si>
  <si>
    <t>MHU%20NO20250516-071525-000327.mp4</t>
  </si>
  <si>
    <t>At 7:!6:19, filcking detectobj  in front when stopping, same with issue: VF6LHD-31836</t>
  </si>
  <si>
    <t>No detection when there is a TV in front entering the lane</t>
  </si>
  <si>
    <t>MHU%20NO20250516-071725-000329.mp4</t>
  </si>
  <si>
    <t>At 7:18:18, when motorbike entering the lane, ACC detect normally, then driver pressed brake but don't decrease the speed ==&gt; seem root cause same with VF6LHD-31454</t>
  </si>
  <si>
    <t>Still able to move in the lane when there is a TV in front on the right.</t>
  </si>
  <si>
    <t>https://tms.vinfast.vn/secure/attachment/1916596/7_32%20MHU%20NO20250516-073126-000343.mp4</t>
  </si>
  <si>
    <t>At 07:32:06, ALCA cancel change lane bcz have TV in target lane</t>
  </si>
  <si>
    <t>lost icon HWA on MHU</t>
  </si>
  <si>
    <t>MHU%20NO20250516-074427-000356.mp4</t>
  </si>
  <si>
    <t>At 7:44:56, ALCA change lane successfully but HWA changes frm active to active suspend</t>
  </si>
  <si>
    <t>Lost icon ALCA on MHU</t>
  </si>
  <si>
    <t>https://tms.vinfast.vn/secure/attachment/1916704/7_50%20MHU%20NO20250516-074927-000361.mp4</t>
  </si>
  <si>
    <t>need cam front to check</t>
  </si>
  <si>
    <t>Reduce to ACC when entering the curve</t>
  </si>
  <si>
    <t>MHU%20NO20250516-075027-000362.mp4</t>
  </si>
  <si>
    <t>At 07:51:10, HWA changes from active to override due to EPS &gt; 2 Nm in 200ms</t>
  </si>
  <si>
    <t>abnormal activation loud noise</t>
  </si>
  <si>
    <t>MHU%20NO20250516-081529-000387.mp4</t>
  </si>
  <si>
    <t>8:!5:55, abnormal sound when active HWA</t>
  </si>
  <si>
    <t>Cancel ALCA when changing lanes to the left without traffic signs.</t>
  </si>
  <si>
    <t>https://tms.vinfast.vn/secure/attachment/1916709/10_30%20MHU%20NO20250516-102938-000521.mp4</t>
  </si>
  <si>
    <t>At 10:30:23, ALCA cann't detect target lane =&gt; ALCA change to abort. no issue</t>
  </si>
  <si>
    <t>Currently, there is a gray icon on MHU and a red icon on HUD.</t>
  </si>
  <si>
    <t>Cancel ALCA when changing lanes and there is only one TV  in the 1 next lane.</t>
  </si>
  <si>
    <t>9_30%20MHU%20NO20250516-092934-000461.mp4</t>
  </si>
  <si>
    <t>At 09:29:48, driver turn On ACC not HWA/ALCA and in video, not turn on indicator. no issue</t>
  </si>
  <si>
    <t>Selvan</t>
  </si>
  <si>
    <t>HWA de-active short time and active again. when Vehicle is in lateral offset HWA de-active short time.</t>
  </si>
  <si>
    <t>MHU-NO20250516-150633-000033.mp4</t>
  </si>
  <si>
    <t>At 15:06:41,  HWA automatically changes state to Active suspend from Active</t>
  </si>
  <si>
    <t>ACC hear different chime sound when cancel and res</t>
  </si>
  <si>
    <t>MHU-NO20250516-151333-000040.mp4</t>
  </si>
  <si>
    <t>when cancel HWA is VF_UI_04, on is VF_UI_03 ==&gt; no issue</t>
  </si>
  <si>
    <t>2 Wheeler in adjacent but show in blue color as a target</t>
  </si>
  <si>
    <t>/MHU-NO20250516-152434-000051.mp4</t>
  </si>
  <si>
    <t xml:space="preserve">At 15:25:29, ACC detects TV in the next lane as object 1 </t>
  </si>
  <si>
    <t>ACC stopped the vehicle even though front vehicle is moving</t>
  </si>
  <si>
    <t>MHU-NO20250516-153535-000062.mp4</t>
  </si>
  <si>
    <t>No time on video vehicle stop. no previous video</t>
  </si>
  <si>
    <t>ACC doesnt accelerate the vehicle to achive the set gap even though there is some distance</t>
  </si>
  <si>
    <t>MHU-NO20250516-154135-000068.mp4</t>
  </si>
  <si>
    <t>At 15:41:51, due to TV decrease speed, so ACC request deceleration accordingly</t>
  </si>
  <si>
    <t>Turn indicator on left side there is quick acceleration observed</t>
  </si>
  <si>
    <t>MHU-NO20250516-155136-000078.mp4</t>
  </si>
  <si>
    <t>At 15:51:42 &amp; 15:52:27 , speed increase to 76, while setspeed: 75. ACC allow fluctuation +-1 on flat road ==&gt; no issue</t>
  </si>
  <si>
    <t>Steering automatically steer to right just double check it is issue or not</t>
  </si>
  <si>
    <t>MHU-NO20250516-155436-000081.mp4</t>
  </si>
  <si>
    <t>At 15:55:30, depart left, steering to right==&gt; no issue (LKA)</t>
  </si>
  <si>
    <t>Two wheeler show as 4 wheeler</t>
  </si>
  <si>
    <t>https://tms.vinfast.vn/secure/attachment/1927487/MHU-NO20250516-160237-000089.mp4</t>
  </si>
  <si>
    <t>At 16:03:00, ACC detect motorbike as car when TV overtaking</t>
  </si>
  <si>
    <t>ACC ,all 2 and &amp; 4 wheeler object disappear and appear again</t>
  </si>
  <si>
    <t>https://tms.vinfast.vn/secure/attachment/1927610/MHU-NO20250516-160337-000090.mp4</t>
  </si>
  <si>
    <t>in video, ACC work normally, detect and display TV on MHU</t>
  </si>
  <si>
    <t>TV moving in front of SV but ACC stop the vehicle</t>
  </si>
  <si>
    <t>MHU-NO20250516-160537-000092.mp4</t>
  </si>
  <si>
    <t>At 16:05:27, TV stopped, and ACC request to stop. at 16:05:28, TV moves, EV moves accordingly
Same with 16:06:05
At 16:06:10 to 13, Leading ob stop then move, therefore ACC request stop then move accordingly</t>
  </si>
  <si>
    <t>Truck shown as car</t>
  </si>
  <si>
    <t>https://tms.vinfast.vn/secure/attachment/1927430/MHU-NO20250516-160637-000093.mp4</t>
  </si>
  <si>
    <t>At 16:07:30, ACC detect truck in OBJ05 as car, have many car in road</t>
  </si>
  <si>
    <t>Driver override but ACC decelerate the SV</t>
  </si>
  <si>
    <t>MHU-NO20250516-160937-000096.mp4</t>
  </si>
  <si>
    <t>At 16:09:28, speed decrease from 7 to 6 and increase to 7 due to override from driver is not enough- driving force &lt; resistance (Refer ticket: VF6LHD-18213): ==&gt; no issue</t>
  </si>
  <si>
    <t>ACC popup Press or release Gas pedal observed more than 3 sec</t>
  </si>
  <si>
    <t>VF6LHD-32075</t>
  </si>
  <si>
    <t>At 16:10:31, ACC changes from standstill active to standstill wait in 10s</t>
  </si>
  <si>
    <t>ACC cancelled popup observed</t>
  </si>
  <si>
    <t>MHU-NO20250516-161138-000098.mp4</t>
  </si>
  <si>
    <t xml:space="preserve">At 16:11:57, show popup 8 </t>
  </si>
  <si>
    <t>ACC decelerating when driver override gas pedal</t>
  </si>
  <si>
    <t>At 16:12:14,16:12:17 &amp; 16:!2:25 due to override from driver is not enough- driving force &lt; resistance (Refer ticket: VF6LHD-18213): ==&gt; no issue</t>
  </si>
  <si>
    <t>Object in adjacent lane is appearing and disappearing not always contact</t>
  </si>
  <si>
    <t>MHU-NO20250516-161338-000100.mp4</t>
  </si>
  <si>
    <t>At 16:14:05s, Object 5 detection is intermittent due to dense traffic conditions</t>
  </si>
  <si>
    <t>ACLA no hand off pop up when hand off</t>
  </si>
  <si>
    <t>MHU-NO20250516-163139-000118.mp4</t>
  </si>
  <si>
    <t>At 16:32:00, ACLA cancel when handsoff level 1 still not trigger, no issue</t>
  </si>
  <si>
    <t>ACLA popup was too short</t>
  </si>
  <si>
    <t>At 16:32:23, ALCCA combine popup duration follow the duration and priority of ADAS_handsoff_Warning_Mode_2 == 0x1. at that time, handsoff just arround 0.5s. show popup display will was too short</t>
  </si>
  <si>
    <t>not activated by steering wheel</t>
  </si>
  <si>
    <t>MHU-NO20250516-181346-000220.mp4</t>
  </si>
  <si>
    <t>At 18:13:45, The driver press CAN/RES button , EV's speed = 0kph so need press brake pedal to ACC changes to active</t>
  </si>
  <si>
    <t>Automatic cancel change lane</t>
  </si>
  <si>
    <t>/MHU-NO20250516-190649-000273.mp4</t>
  </si>
  <si>
    <t xml:space="preserve">At 19:07:23, ALCA cancel changes lane due to have rear TV </t>
  </si>
  <si>
    <t>slow automatic activation of HWA</t>
  </si>
  <si>
    <t>MHU-NO20250516-191050-000277.mp4</t>
  </si>
  <si>
    <t>At 19:11:24, The lane change was successfully completed but HWA is still active suspend</t>
  </si>
  <si>
    <t>not automatic turn off indicator</t>
  </si>
  <si>
    <t>https://tms.vinfast.vn/secure/attachment/1927449/MHU-NO20250516-191250-000279.mp4</t>
  </si>
  <si>
    <t>At 19:13:21, ALCA cancel change lane bcz have TV in target lane, and not turn off indicator. no issue</t>
  </si>
  <si>
    <t>At 19:20:59, ALCA cancel change lane bcz have TV in target lane</t>
  </si>
  <si>
    <t>/MHU-NO20250516-192250-000289.mp4</t>
  </si>
  <si>
    <t>At 19:23:50, The lane change was successfully completed but HWA is still active suspend</t>
  </si>
  <si>
    <t>The car is driving in the lane, the steering wheel suddenly pulls to the right.</t>
  </si>
  <si>
    <t>https://tms.vinfast.vn/secure/attachment/1926888/Front-NO20250516-193116-000301.mp4</t>
  </si>
  <si>
    <t>VF6LHD-31691</t>
  </si>
  <si>
    <t>At 19:32:12, LKA active when EV in centure lane</t>
  </si>
  <si>
    <t>The yellow line is shown in adjacent right lane</t>
  </si>
  <si>
    <t>MHU20250516-091217-004000B-new.mp4</t>
  </si>
  <si>
    <t>At 09:11:30, EV deviation to the right, LDW active and display yellow lane line. no issue</t>
  </si>
  <si>
    <t>Warning when the road without left line</t>
  </si>
  <si>
    <t>https://tms.vinfast.vn/secure/attachment/1918719/MHU20250516-111817-004126B-new.mp4</t>
  </si>
  <si>
    <t>At 11:19:45, LDW warning with road side in the left</t>
  </si>
  <si>
    <t>steering twice</t>
  </si>
  <si>
    <t>https://tms.vinfast.vn/secure/attachment/1927432/MHU-NO20250516-185749-000264.mp4</t>
  </si>
  <si>
    <t>At 18:58:00, no BLF file</t>
  </si>
  <si>
    <t>20251225/VF8FL2_US_LS0320/142424304296/raw_rtmaps/20251225_154557_VF8FL2_US_LS0320@20251225_175058216727</t>
  </si>
  <si>
    <t>20251225/VF8FL2_US_LS0320/142424304296/raw_rtmaps/20251225_154557_VF8FL2_US_LS0320@20251225_193058224739</t>
  </si>
  <si>
    <t>Total</t>
  </si>
  <si>
    <t>Total DA</t>
  </si>
  <si>
    <t>Progress</t>
  </si>
  <si>
    <t>The rest</t>
  </si>
  <si>
    <t>Total Ticket</t>
  </si>
  <si>
    <t>FMEA</t>
  </si>
  <si>
    <t>Function</t>
  </si>
  <si>
    <t>DA- check</t>
  </si>
  <si>
    <t>Issue</t>
  </si>
  <si>
    <t>KPI issue</t>
  </si>
  <si>
    <t>Vehicle issue</t>
  </si>
  <si>
    <t>Total events</t>
  </si>
  <si>
    <t>Total bugs found</t>
  </si>
  <si>
    <t>Current FRS</t>
  </si>
  <si>
    <t>Feature</t>
  </si>
  <si>
    <t>Issue NO</t>
  </si>
  <si>
    <t>Origin of Issue</t>
  </si>
  <si>
    <t>Origin of FRS</t>
  </si>
  <si>
    <t>Issue owner</t>
  </si>
  <si>
    <t>Severity</t>
  </si>
  <si>
    <t>Occurrence</t>
  </si>
  <si>
    <t xml:space="preserve">Issue Description </t>
  </si>
  <si>
    <t>Times</t>
  </si>
  <si>
    <t>Assessment</t>
  </si>
  <si>
    <t>Issue ticket status</t>
  </si>
  <si>
    <t>Source of Issue</t>
  </si>
  <si>
    <t>Note</t>
  </si>
  <si>
    <t>Severity2</t>
  </si>
  <si>
    <t>Occurrence2</t>
  </si>
  <si>
    <t>Detection</t>
  </si>
  <si>
    <t>RPN</t>
  </si>
  <si>
    <t>FMEA AP</t>
  </si>
  <si>
    <t>Verify Result - DA confirmed</t>
  </si>
  <si>
    <t>New</t>
  </si>
  <si>
    <t>ADAS</t>
  </si>
  <si>
    <t>B</t>
  </si>
  <si>
    <t>Sometimes</t>
  </si>
  <si>
    <t>[CTF VN_VF6LHD_Philippines_FRS 6A.1.13.2 TPV3]Unexpected “Take Over Riding Now!” Warning During ACC Speed Adjustment</t>
  </si>
  <si>
    <t>Must Fix</t>
  </si>
  <si>
    <t>Known issue: Already occurs at VF67 VN: VF7LHD-16485</t>
  </si>
  <si>
    <t>Rarely</t>
  </si>
  <si>
    <t>[VF6_PH_PLUS] [FRS 6A.1.13.2v3] ACC detects TV in the next lane as object 1 to request deceleration.</t>
  </si>
  <si>
    <t>Known issue: Already occurs at VF67 VN: VF7LHD-15438, VF6LHD-26171</t>
  </si>
  <si>
    <t>IDB</t>
  </si>
  <si>
    <t>[VF6_PH_PLUS] [6A.1.13.2v3] Jerk when ACC is in stop and go mode</t>
  </si>
  <si>
    <t>Known issue: Already occurs at VF67 VN: VF7LHD-16988</t>
  </si>
  <si>
    <t>VF6LHD-31326</t>
  </si>
  <si>
    <t>VCU</t>
  </si>
  <si>
    <t>[VF6_PH_PLUS] [6A.1.13.2v3] Have jerk when ACC enters Override from Active (Accelerator pedal)</t>
  </si>
  <si>
    <t>Known issue: Already occurs at VF67 VN: VF6LHD-30155 &amp; VF7LHD-18958</t>
  </si>
  <si>
    <t>[VF6_PH_PLUS] [6A.1.14.0v1] ACC doesn't keep distance matching with the leading object at setgap 4.</t>
  </si>
  <si>
    <t>New issue: Don't occur before (Blocking issue)</t>
  </si>
  <si>
    <t>[VF6_PH_PLUS] [6A.1.13.2v3] ACC detects the leading object's LgtDis being unstable, leading the EV to move forward when the TV is still stationary.</t>
  </si>
  <si>
    <t>[VF6_PH_PLUS] [6A.1.14.0v2] Many ADAS Functions Fault due to B115E96: Camara_Module-Component_internal_Failure</t>
  </si>
  <si>
    <t>Same DTC raise with ticket: VF9F-1328</t>
  </si>
  <si>
    <t>[CTF VN_VF6LHD_Philippines_FRS 6A.1.13.2 TPV3] Driver Drowsiness Monitoring System Unavailable” Warning Displayed Unexpectedly While Driving</t>
  </si>
  <si>
    <t>Known issue: Already occurs at VF67 VN: VF7LHD-18127</t>
  </si>
  <si>
    <t>FCW/AEB/ACC/LDW/LKA/HWA</t>
  </si>
  <si>
    <t>[VF6_PH_PLUS] [6A.1.13.2v3] Many ADAS fault during charging</t>
  </si>
  <si>
    <t xml:space="preserve">New issue: Don't occur before </t>
  </si>
  <si>
    <t>[CTF VN_VF6LHD_Philippines_FRS 6A.1.13.2 TPV3] HWA Does Not Reactivate After Turn Signal Cancellation</t>
  </si>
  <si>
    <t>May same root cause with ticket: VF8F-2581, VF67 VN don't occur before</t>
  </si>
  <si>
    <t>MHU</t>
  </si>
  <si>
    <t>[VF6_PH_PLUS] [6A.1.14.0v1]RPA don't trigger sound warning</t>
  </si>
  <si>
    <t xml:space="preserve">Due to MHU adding the priority for sound of gear feedback is higher than PA function </t>
  </si>
  <si>
    <t>[VF6_PH_PLUS] [6A.1.13.2v3] Abnormal sound when ACC trigger popup 4</t>
  </si>
  <si>
    <t>Preferred Fix</t>
  </si>
  <si>
    <t>Audible issue</t>
  </si>
  <si>
    <t>[VF6_PH_PLUS] [6A.1.13.2v3] ACC can not detect front tricycle and acelerates</t>
  </si>
  <si>
    <t>New kind of Object, Tricycle is not defined as motorbike or car, but have to detect it as TV</t>
  </si>
  <si>
    <t>[VF6_PH_PLUS] [6A.1.13.2v3] ACC detect ghost object as Obj01 and request deceleration accordingly</t>
  </si>
  <si>
    <t>[VF6_PH_PLUS] [FRS 6A.1.13.2v3] The ACC requests deceleration when entering a curve while the lateral acceleration conditions are not met</t>
  </si>
  <si>
    <t>Often</t>
  </si>
  <si>
    <t>[CTF VN_VF6LHD_Philippines_FRS 6A.1.13.2 TPV3] Incorrect Object Classification – Motorcycle Misidentified as Car</t>
  </si>
  <si>
    <t>C</t>
  </si>
  <si>
    <t>[VF6_PH_PLUS][6A.1.13.2v3] ACC detects oncoming vehicle as object 3 and display it on MHU</t>
  </si>
  <si>
    <t>[VF6_PHL_PLUS][FRS 6A.1.13.2v3] ACC object 1 is flicking when in following mode</t>
  </si>
  <si>
    <t>[VF6_PH_PLUS] [6A.1.13.2v3] ACC detects 2 objects while only having 1 object in the main lane.</t>
  </si>
  <si>
    <t>VF6LHD-31910</t>
  </si>
  <si>
    <t>[VF6_PH_PLUS] [6A.1.13.2v3] The leading object is displayed on the next lane when going on the curve.</t>
  </si>
  <si>
    <t>[VF6_PHL_PLUS][FRS 6A.1.13.2v3] ACC detects Object 1 from Car into Motorbike</t>
  </si>
  <si>
    <t>[VF6_PH_PLUS] [6A.1.14.0v2] ACC continues request deceleration when Leading object cuts out</t>
  </si>
  <si>
    <t>[VF6_PH_PLUS] [FRS 6A 1.14.0v2] ACC requests deceleration when a target vehicle is detected at a long distance</t>
  </si>
  <si>
    <t>Severity B</t>
  </si>
  <si>
    <t>[VF6_PH_PLUS] [FRS 6A 1.14.0v2] ACC doesn't changes to Standstill Active state when the EV is in S&amp;G mode</t>
  </si>
  <si>
    <t>Severity C</t>
  </si>
  <si>
    <t>[VF6_PH_PLUS] [FRS 6A 1.14.0v2] AHB turns to Low Beam when all conditions are not met</t>
  </si>
  <si>
    <t>HUD</t>
  </si>
  <si>
    <t>Always</t>
  </si>
  <si>
    <t>Icon on HUD is Yellow instead of RED when ALCA cancelled due to Handsoff</t>
  </si>
  <si>
    <t>[VF6_PH_PLUS] [FRS 6A 1.14.0v2] Popup 4 is not shown on MHU when ALCA is cancelled</t>
  </si>
  <si>
    <t>[VF6_PH_PLUS] [FRS 6A 1.14.0v2] Sound when ALCA enters Rejected state suddenly become louder.</t>
  </si>
  <si>
    <t>[VF6_PH_PLUS] [6A.1.14.0v1] BSD sends an intermittent warning, while the object is still in the BSD zone</t>
  </si>
  <si>
    <t xml:space="preserve">Known issue: Already occurs at VF67 VN: VF7LHD-15882, VF6LHD-18036	</t>
  </si>
  <si>
    <t>[VF6_PH_PLUS] [6A.1.13.2v3] The BSD sound warning suddenly became louder</t>
  </si>
  <si>
    <t>[VF6_PH_PLUS] [6A.1.13.2v3] Don't have sound warning when BSD triggers warning level 2</t>
  </si>
  <si>
    <t>[VF6_PH_PLUS] [6A.1.13.2v3] DDAW Activated when turning indicator ON</t>
  </si>
  <si>
    <t>VF6LHD-31681</t>
  </si>
  <si>
    <t>[VF6_PH_PLUS] [6A.1.13.2v3] DDAW don't change to inhibited when HWA is active</t>
  </si>
  <si>
    <t>[VF6_PH_PLUS] [6A.1.14.0v1] DOW stop warning early while TV is still in the warning zone</t>
  </si>
  <si>
    <t>Known issue: Already occurs at VF67 VN: VF6LHD-18028, VF7LHD-12270</t>
  </si>
  <si>
    <t>[VF6_PH_PLUS] [6A.1.14.0v1] DOW sends an intermittent warning while TV is still in the warning zone</t>
  </si>
  <si>
    <t>Known issue: Already occurs at VF67 VN: VF6LHD-25414	
 &amp; VF7LHD-16586</t>
  </si>
  <si>
    <t>[VF6_PH_PLUS] [6A.1.14.0v1] DOW sends a late warning when the TV enters the warning zone.</t>
  </si>
  <si>
    <t>Known issue: Already occurs at VF67 VN: VF7LHD-12103	
&amp; VF6LHD-18535</t>
  </si>
  <si>
    <t>[VF6_PH_PLUS] [6A.1.13.2v3] ELK function is activated with solid lane at a vehicle speed of 58 km/h</t>
  </si>
  <si>
    <t>Known issue: Already occurs at VF67 VN: VF7LHD-12608</t>
  </si>
  <si>
    <t>[VF6_PH_PLUS] [6A.1.13.2v3] Don't display popup when FCW triggers warning level 3</t>
  </si>
  <si>
    <t>MHU issue</t>
  </si>
  <si>
    <t>[VF6_PH_PLUS] [6A.1.13.2v3] Abnormal sound when FCW triggers warning level 3</t>
  </si>
  <si>
    <t>[VF6_PH_PLUS] [6A.1.14.0v2] HWA display popup==6 too short</t>
  </si>
  <si>
    <t>[VF6_PH_PLUS] [6A.1.13.2v3] Abnormal sound when HWA change to active from active_suspend</t>
  </si>
  <si>
    <t>[VF6_PH_PLUS][6A.1.13.2v3] HWA can not detect left solid line</t>
  </si>
  <si>
    <t>New issue, may due to lane detection</t>
  </si>
  <si>
    <t>[VF6_PH_PLUS] [6A.1.13.2v3] HWA triggers more sound when cancelling the function (txt:02).</t>
  </si>
  <si>
    <t>[VF6_PH_PLUS] [FRS 6A.1.13.2v3] HWA still triggers a handsoff warning when the EV is at a standstill</t>
  </si>
  <si>
    <t>[VF6_PH_PLUS] [6A.1.13.2v3] HWA steers out of lane (lane geometry changed).</t>
  </si>
  <si>
    <t>VF6LHD-31913</t>
  </si>
  <si>
    <t>[VF6_PH_PLUS] [6A.1.13.2v3] HWA can't keep the vehicle within the lane when going onto the curve &gt;125m.</t>
  </si>
  <si>
    <t>[VF6_PH_PLUS] [FRS 6A.1.13.2v3] HWA automatically changes state to Active suspend from Active.</t>
  </si>
  <si>
    <t>Done</t>
  </si>
  <si>
    <t>Not done</t>
  </si>
  <si>
    <t>[VF6_PH_PLUS] [6A.1.14.0v2] The HWA sound suddenly became louder (Active HWA)</t>
  </si>
  <si>
    <t>[VF6_PH_PLUS] [6A.1.13.2v3] The red warning line is displayed as dashed line when touching the lane</t>
  </si>
  <si>
    <t>[CTF VN_VF6LHD_Philippines_FRS 6A.1.13.2 TPV3] Lane Markings Displayed on CarBuddy Screen in Absence of Actual Road Lines</t>
  </si>
  <si>
    <t>LA</t>
  </si>
  <si>
    <t>[VF6_PH_PLUS] [FRS 6A.1.13.2v3] Can not detect correct curve radius</t>
  </si>
  <si>
    <t>[VF6_PH_PLUS] [6A.1.13.2v3] Overlap lane on MHU during chaning lane</t>
  </si>
  <si>
    <t>[VF6_PH_PLUS] [6A.1.13.2v3] LDW keeps sound warning in the long time</t>
  </si>
  <si>
    <t>[VF6_PH_PLUS] [6A.1.13.2v3] The LDW sound warning suddenly became louder</t>
  </si>
  <si>
    <t>[VF6_PH_PLUS] [6A.1.14.0v1] ADAS_LA_LeftLaneColor_Feed : Gray, but Display “Blue” color on MHU</t>
  </si>
  <si>
    <t>MHU issue, already occur: VF7LHD-6311, VF6LHD-16237</t>
  </si>
  <si>
    <t>[VF6_PH_PLUS][6A.1.13.2v3] Lane marking doesn’t show on MHU</t>
  </si>
  <si>
    <t>[VF6_PH_PLUS][6A.1.13.2v3] Wrong detect curve radius</t>
  </si>
  <si>
    <t>[VF6_PH_PLUS][6A.1.13.2v3] The left lane is not detected</t>
  </si>
  <si>
    <t>VF6_PH_PLUS] [6A.1.13.2v3] LKA active for left side, but trigger yellow lane marker for right side</t>
  </si>
  <si>
    <t>VF6_PH_PLUS] [6A.1.13.2v3] LKA intervention for right side when No lane line is on the right side</t>
  </si>
  <si>
    <t xml:space="preserve">Known issue: Already occurs at VF67 VN: VF6LHD-26147, VF7LHD-13650 </t>
  </si>
  <si>
    <t>[VF6_PH_PLUS] [6A.1.13.2v3] LKA activated although EV moves in the center lane</t>
  </si>
  <si>
    <t>[VF6_PH_PLUS] [6A.1.14.0v1] RCTA sends an Intermittent warning when the TV enters the warning zone.</t>
  </si>
  <si>
    <t>[VF6_PH_PLUS] [6A.1.13.2v3] RCTA sends warning even though no TV is moving within the warning zone.</t>
  </si>
  <si>
    <t>[VF6_PHL_PLUS][FRS 6A.1.14.0V2] Have fake warnings when no object is in the warning zone.</t>
  </si>
  <si>
    <t>[VF6_PH_PLUS][6A.1.13.2v3]: SVM rear view freezes for a few seconds after resetting the MHU by long-pressing the hard button.</t>
  </si>
  <si>
    <t>Not ADAS</t>
  </si>
  <si>
    <t>[VF6_PH_PLUS] [FRS 6A 1.14.0v2] Suddenly regenerative braking change to error</t>
  </si>
  <si>
    <t>VF6LHD-31171</t>
  </si>
  <si>
    <t>Charging​</t>
  </si>
  <si>
    <t>[CTF VN_VF6LHD_Philippines_FRS 6A.1.13.2 TPV3] Charging Interrupted at 60kW DC Charger (PETRO) — Requires Manual Reconnection</t>
  </si>
  <si>
    <t>4​</t>
  </si>
  <si>
    <t>VF6LHD-31174</t>
  </si>
  <si>
    <t>[CTF VN_VF6LHD_Philippines_FRS 6A.1.13.2 TPV3] Initial Charging Failed at 180kW DC Charger — Required Manual Reconnection</t>
  </si>
  <si>
    <t>VF6LHD-31179</t>
  </si>
  <si>
    <t>Vehicle​</t>
  </si>
  <si>
    <t>[CTF VN_VF6LHD_Philippines_FRS 6A.1.13.2 TPV3] Intermittent “Cooling System Fault” Warning Displayed While Driving</t>
  </si>
  <si>
    <t>6​</t>
  </si>
  <si>
    <t>VF6LHD-31299</t>
  </si>
  <si>
    <t>[CTF VN_VF6LHD_Philippines_FRS 6A.1.13.2 TPV3] Turn Signal Lever Difficult to Return to Neutral Position</t>
  </si>
  <si>
    <t>3​</t>
  </si>
  <si>
    <t>VF6LHD-31329</t>
  </si>
  <si>
    <t>EDS​</t>
  </si>
  <si>
    <t>[CTF VN_VF6LHD_Philippines_FRS 6A.1.13.2 TPV3] Brake Pedal Vibration and MHU Area Shaking at Low Speed After Prolonged Driving</t>
  </si>
  <si>
    <t>VF6LHD-31345</t>
  </si>
  <si>
    <t>[CTF VN_VF6LHD_Philippines_FRS 6A.1.13.2 TPV3] Charging Fault at Shell 180kW Charger</t>
  </si>
  <si>
    <t>VF6LHD-31598</t>
  </si>
  <si>
    <t>[CTF VN_VF6LHD_Philippines_FRS 6A.1.13.2 TPV3] Charging Fault at 60kw</t>
  </si>
  <si>
    <t>VF6LHD-31741</t>
  </si>
  <si>
    <t>XGW​</t>
  </si>
  <si>
    <t>[CTF VN_VF6LHD_Philippines_FRS 6A.1.14.0 TPV2] Multiple Warning Messages Briefly Appear During Fast Charging</t>
  </si>
  <si>
    <t>2​</t>
  </si>
  <si>
    <t>VF6LHD-31891</t>
  </si>
  <si>
    <t>Temporary​</t>
  </si>
  <si>
    <t>[CTF_VF6VN_PLUS] [6A.1.14.0v2] Vehicle Fails to Climb Steep Slope</t>
  </si>
  <si>
    <t>VF6LHD-32022</t>
  </si>
  <si>
    <t>[CTF VN_VF6LHD_Philippines_FRS 6A.1.14.0 TPV2] Vibrate During Charging &amp; After Charging</t>
  </si>
  <si>
    <t>VF6LHD-31154</t>
  </si>
  <si>
    <t>[CTF VN_VF6LHD_Philippines_FRS 6A.1.13.2 TPV3 [Intermittent Loss of AC Cooling After Prolonged Low-Speed Traffic Congestion]</t>
  </si>
  <si>
    <t>[VF6_PH_PLUS] [FRS 6A.1.13.2v3] The EV accelerates when the driver presses the HWA button</t>
  </si>
  <si>
    <t>VF6LHD-31351</t>
  </si>
  <si>
    <t>[VF6_PH_PLUS] [6A.1.13.2v3] LKA still activates on the same side of the ON indicator.</t>
  </si>
  <si>
    <t>[VF6_PH_PLUS] [6A.1.13.2v3] Having sound when triggers ALCA</t>
  </si>
  <si>
    <t>[VF6_PH_PLUS][6A.1.13.2v3]: FPA does not provide any warning, even though the obstacle is in the warning zone and SVM is active</t>
  </si>
  <si>
    <t>6A.1.14.0V2</t>
  </si>
  <si>
    <t>[VF6_PHL_PLUS][FRS 6A.1.14.0V2] ACC can not detect front car and deceleration</t>
  </si>
  <si>
    <t>VF6LHD-31991</t>
  </si>
  <si>
    <t>VF6_PH_PLUS] [6A.1.13.2v3] FCW doesn't trigger when the TV cuts in with the short distance.</t>
  </si>
  <si>
    <t>Score</t>
  </si>
  <si>
    <t>Severity (S)</t>
  </si>
  <si>
    <t>Occurrence (O)</t>
  </si>
  <si>
    <t>Detection (D)</t>
  </si>
  <si>
    <t>1-2</t>
  </si>
  <si>
    <t>Software issues, do not affect to vehicle operation</t>
  </si>
  <si>
    <t>Rarely happens in normal working conditions</t>
  </si>
  <si>
    <t>Easy to find issue on normal testing conditions</t>
  </si>
  <si>
    <t>Lỗi phần mềm không ảnh hưởng tới xe/vận hành.</t>
  </si>
  <si>
    <t>Xảy ra rất hiếm trong điều kiện bình thường.</t>
  </si>
  <si>
    <t>Rất dễ phát hiện qua kiểm thử cơ bản.</t>
  </si>
  <si>
    <t>3-5</t>
  </si>
  <si>
    <t>Minor issues, do not affect to actuation system: wrong warning, minor function loss, grammar of text indication</t>
  </si>
  <si>
    <t>Sometimes happen or only happens on the edge/ corner case</t>
  </si>
  <si>
    <t>Need to go detail in test to find the issue</t>
  </si>
  <si>
    <t>Lỗi gây ảnh hưởng nhẹ (ví dụ: warning sai, minor function loss).</t>
  </si>
  <si>
    <t>Xảy ra thỉnh thoảng hoặc trên edge case.</t>
  </si>
  <si>
    <t>Cần test chuyên sâu mới phát hiện.</t>
  </si>
  <si>
    <t>6-9</t>
  </si>
  <si>
    <t>Major issues, affect to actuation system (brake, steering wheel, acc pedal)</t>
  </si>
  <si>
    <t>Ussually happens in normal working conditions</t>
  </si>
  <si>
    <t>Difficult to find the issue, have to run for a long mileage to get this issue</t>
  </si>
  <si>
    <t>Lỗi làm giảm chức năng quan trọng (ví dụ: phanh tự động không kích hoạt đúng).</t>
  </si>
  <si>
    <t>Xảy ra ở điều kiện bình thường, nhiều mẫu xe.</t>
  </si>
  <si>
    <t>Khó phát hiện, chỉ lộ khi chạy integration/system test.</t>
  </si>
  <si>
    <t>9-10</t>
  </si>
  <si>
    <t>Hazardous issue, affect to safety of user</t>
  </si>
  <si>
    <t>Always happen in normal working conditions</t>
  </si>
  <si>
    <t>Almost uncertain to find the issue</t>
  </si>
  <si>
    <t>Lỗi nghiêm trọng có thể gây tai nạn (ví dụ: xe đánh lái sai, không thắng khi khẩn cấp).</t>
  </si>
  <si>
    <t>Xảy ra phổ biến hoặc tiềm tàng xảy ra theo lý thuyết.</t>
  </si>
  <si>
    <t>Rất khó phát hiện, chỉ có thể phát hiện sau khi vận hành thực tế.</t>
  </si>
  <si>
    <t>RPN = S*O*D</t>
  </si>
  <si>
    <t>RPN Range</t>
  </si>
  <si>
    <t>Ý nghĩa</t>
  </si>
  <si>
    <t>Fixing requirement</t>
  </si>
  <si>
    <t>Hành động yêu cầu</t>
  </si>
  <si>
    <t>1-80</t>
  </si>
  <si>
    <t>Acceptable</t>
  </si>
  <si>
    <t>Can be Skipped</t>
  </si>
  <si>
    <t>.</t>
  </si>
  <si>
    <t>Rủi ro chấp nhận được</t>
  </si>
  <si>
    <t>Không cần hành động bắt buộc.</t>
  </si>
  <si>
    <t>81 - 160</t>
  </si>
  <si>
    <t>Medium Risk</t>
  </si>
  <si>
    <t>Prefer to fix</t>
  </si>
  <si>
    <t>Rủi ro trung bình</t>
  </si>
  <si>
    <t>Xem xét giảm Occurrence hoặc Detection, cần cải tiến.</t>
  </si>
  <si>
    <t>161 - 320</t>
  </si>
  <si>
    <t>High Risk</t>
  </si>
  <si>
    <t>Must fix</t>
  </si>
  <si>
    <t>Rủi ro cao</t>
  </si>
  <si>
    <t>Bắt buộc có hành động corrective action, redesign.</t>
  </si>
  <si>
    <t>&gt;320</t>
  </si>
  <si>
    <t>Hazardous risk</t>
  </si>
  <si>
    <t>Rủi ro rất cao, critical</t>
  </si>
  <si>
    <t>Phải dừng release, phân tích lại Safety Concept, không release phần mềm cho xe cho đến khi giảm rủi ro.</t>
  </si>
  <si>
    <t>None</t>
  </si>
  <si>
    <t>Minor</t>
  </si>
  <si>
    <t>Low</t>
  </si>
  <si>
    <t>Moderate</t>
  </si>
  <si>
    <t>High</t>
  </si>
  <si>
    <t>Hazardous</t>
  </si>
  <si>
    <t>Occurrance</t>
  </si>
  <si>
    <t>Remote</t>
  </si>
  <si>
    <t>Sometime</t>
  </si>
  <si>
    <t>Many times</t>
  </si>
  <si>
    <t>Almost Certain</t>
  </si>
  <si>
    <t>Almost Uncertain</t>
  </si>
  <si>
    <t>Risk Priority Number</t>
  </si>
  <si>
    <t>Fleet report</t>
  </si>
  <si>
    <t>VF6LHD_PLUS_PHL_Fleet test_Summary report.xlsx</t>
  </si>
  <si>
    <t>ODD</t>
  </si>
  <si>
    <t>MHU POPUP</t>
  </si>
  <si>
    <t>VF6789_MHU_Text strings_v3.2_Released June 2024.xlsx</t>
  </si>
  <si>
    <t>SW_HW_mapping</t>
  </si>
  <si>
    <t>Updating_VF67_ADAS_Valeo_SW_HW_Mapping_20230804.xlsx</t>
  </si>
  <si>
    <t>TSR MHU</t>
  </si>
  <si>
    <t>20220701_VF6_VF7_VF8_VF9_ADAS_TSR_MHU_Test_1.0.pptx</t>
  </si>
  <si>
    <t>Sound</t>
  </si>
  <si>
    <t>[CCB-4246] Sub-task - update sys1 with ADAS sound spec - VinFast TMS</t>
  </si>
  <si>
    <t>[CCB-4250] Sub-task - Implement New ADAS and Warning sounds - R7 - VinFast TMS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</si>
</sst>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409]d\-mmm;@"/>
    <numFmt numFmtId="166" formatCode="0.0%"/>
    <numFmt numFmtId="167" formatCode="[$-409]d\-mmm\-yy;@"/>
  </numFmts>
  <fonts count="39">
    <font>
      <sz val="11"/>
      <color theme="1"/>
      <name val="Calibri"/>
      <family val="2"/>
      <scheme val="minor"/>
    </font>
    <font>
      <sz val="11"/>
      <color theme="1"/>
      <name val="Calibri"/>
      <scheme val="minor"/>
    </font>
    <font>
      <sz val="11"/>
      <color theme="1"/>
      <name val="Calibri"/>
      <scheme val="minor"/>
    </font>
    <font>
      <sz val="11"/>
      <color rgb="FF000000"/>
      <name val="Calibri"/>
      <scheme val="minor"/>
    </font>
    <font>
      <u/>
      <sz val="11"/>
      <color theme="10"/>
      <name val="Calibri"/>
      <family val="2"/>
      <scheme val="minor"/>
    </font>
    <font>
      <b/>
      <sz val="11"/>
      <color theme="1"/>
      <name val="Calibri"/>
      <family val="2"/>
      <scheme val="minor"/>
    </font>
    <font>
      <b/>
      <sz val="11"/>
      <color rgb="FF000000"/>
      <name val="Calibri"/>
      <scheme val="minor"/>
    </font>
    <font>
      <b/>
      <sz val="14"/>
      <color rgb="FF000000"/>
      <name val="Calibri"/>
      <scheme val="minor"/>
    </font>
    <font>
      <sz val="11"/>
      <color rgb="FF000000"/>
      <name val="Calibri"/>
    </font>
    <font>
      <b/>
      <sz val="12"/>
      <color theme="1"/>
      <name val="Calibri"/>
      <family val="2"/>
      <scheme val="minor"/>
    </font>
    <font>
      <b/>
      <sz val="11"/>
      <color rgb="FF000000"/>
      <name val="Calibri"/>
    </font>
    <font>
      <b/>
      <sz val="20"/>
      <color theme="1"/>
      <name val="Calibri"/>
      <family val="2"/>
      <scheme val="minor"/>
    </font>
    <font>
      <b/>
      <sz val="26"/>
      <color theme="1"/>
      <name val="Calibri"/>
      <family val="2"/>
      <scheme val="minor"/>
    </font>
    <font>
      <sz val="11"/>
      <color rgb="FF000000"/>
      <name val="Calibri"/>
      <family val="2"/>
      <scheme val="minor"/>
    </font>
    <font>
      <b/>
      <sz val="11"/>
      <color rgb="FFFF0000"/>
      <name val="Calibri"/>
      <family val="2"/>
      <scheme val="minor"/>
    </font>
    <font>
      <b/>
      <sz val="11"/>
      <color rgb="FF00B050"/>
      <name val="Calibri"/>
      <family val="2"/>
      <scheme val="minor"/>
    </font>
    <font>
      <b/>
      <sz val="11"/>
      <color rgb="FF000000"/>
      <name val="Calibri"/>
      <family val="2"/>
    </font>
    <font>
      <u/>
      <sz val="26"/>
      <color theme="10"/>
      <name val="Calibri"/>
      <family val="2"/>
      <scheme val="minor"/>
    </font>
    <font>
      <sz val="11"/>
      <color rgb="FF000000"/>
      <name val="Calibri"/>
      <family val="2"/>
    </font>
    <font>
      <u/>
      <sz val="36"/>
      <color theme="10"/>
      <name val="Calibri"/>
      <family val="2"/>
      <scheme val="minor"/>
    </font>
    <font>
      <sz val="9"/>
      <color rgb="FF000000"/>
      <name val="Roboto"/>
      <family val="2"/>
      <charset val="1"/>
    </font>
    <font>
      <sz val="11"/>
      <color rgb="FF000000"/>
      <name val="Aptos Narrow"/>
      <family val="2"/>
    </font>
    <font>
      <sz val="11"/>
      <color rgb="FF006100"/>
      <name val="Calibri"/>
      <family val="2"/>
    </font>
    <font>
      <sz val="11"/>
      <color theme="1"/>
      <name val="D-DINExp"/>
      <charset val="1"/>
    </font>
    <font>
      <sz val="9"/>
      <color rgb="FF6128FF"/>
      <name val="Calibri"/>
      <family val="2"/>
      <scheme val="minor"/>
    </font>
    <font>
      <b/>
      <sz val="11"/>
      <color rgb="FFFF0000"/>
      <name val="Calibri"/>
      <scheme val="minor"/>
    </font>
    <font>
      <b/>
      <sz val="11"/>
      <color rgb="FFC00000"/>
      <name val="Calibri"/>
      <charset val="1"/>
    </font>
    <font>
      <sz val="11"/>
      <color rgb="FF111111"/>
      <name val="Calibri"/>
      <scheme val="minor"/>
    </font>
    <font>
      <sz val="11"/>
      <color rgb="FF111111"/>
      <name val="Calibri"/>
      <family val="2"/>
      <scheme val="minor"/>
    </font>
    <font>
      <sz val="11"/>
      <color rgb="FFFF0000"/>
      <name val="Calibri"/>
      <scheme val="minor"/>
    </font>
    <font>
      <sz val="11"/>
      <color rgb="FF000000"/>
      <name val="Aptos Narrow"/>
    </font>
    <font>
      <u/>
      <sz val="20"/>
      <color theme="10"/>
      <name val="Calibri"/>
      <family val="2"/>
      <scheme val="minor"/>
    </font>
    <font>
      <u/>
      <sz val="28"/>
      <color theme="10"/>
      <name val="Calibri"/>
      <family val="2"/>
      <scheme val="minor"/>
    </font>
    <font>
      <sz val="11"/>
      <color rgb="FF242424"/>
      <name val="Aptos Narrow"/>
      <charset val="1"/>
    </font>
    <font>
      <sz val="48"/>
      <color theme="1"/>
      <name val="Calibri"/>
      <family val="2"/>
      <scheme val="minor"/>
    </font>
    <font>
      <sz val="11"/>
      <color rgb="FF000000"/>
      <name val="Calibri"/>
      <charset val="1"/>
    </font>
    <font>
      <sz val="11"/>
      <color rgb="FFFF0000"/>
      <name val="Calibri"/>
      <family val="2"/>
      <scheme val="minor"/>
    </font>
    <font>
      <sz val="11"/>
      <color theme="0"/>
      <name val="Calibri"/>
      <family val="2"/>
      <scheme val="minor"/>
    </font>
    <font>
      <b/>
      <sz val="12"/>
      <color rgb="FF000000"/>
      <name val="Calibri"/>
      <scheme val="minor"/>
    </font>
  </fonts>
  <fills count="26">
    <fill>
      <patternFill patternType="none"/>
    </fill>
    <fill>
      <patternFill patternType="gray125"/>
    </fill>
    <fill>
      <patternFill patternType="solid">
        <fgColor rgb="FF00B0F0"/>
        <bgColor rgb="FF000000"/>
      </patternFill>
    </fill>
    <fill>
      <patternFill patternType="solid">
        <fgColor rgb="FFB4C6E7"/>
        <bgColor rgb="FF000000"/>
      </patternFill>
    </fill>
    <fill>
      <patternFill patternType="solid">
        <fgColor rgb="FF92D05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92D050"/>
        <bgColor rgb="FF000000"/>
      </patternFill>
    </fill>
    <fill>
      <patternFill patternType="solid">
        <fgColor rgb="FFD9D9D9"/>
        <bgColor rgb="FF000000"/>
      </patternFill>
    </fill>
    <fill>
      <patternFill patternType="solid">
        <fgColor rgb="FFC6EFCE"/>
        <bgColor rgb="FF000000"/>
      </patternFill>
    </fill>
    <fill>
      <patternFill patternType="solid">
        <fgColor theme="0"/>
        <bgColor indexed="64"/>
      </patternFill>
    </fill>
    <fill>
      <patternFill patternType="solid">
        <fgColor theme="0" tint="-0.14999847407452621"/>
        <bgColor indexed="64"/>
      </patternFill>
    </fill>
    <fill>
      <patternFill patternType="solid">
        <fgColor rgb="FFFFFFFF"/>
        <bgColor rgb="FF000000"/>
      </patternFill>
    </fill>
    <fill>
      <patternFill patternType="solid">
        <fgColor rgb="FFFFFFFF"/>
        <bgColor indexed="64"/>
      </patternFill>
    </fill>
    <fill>
      <patternFill patternType="solid">
        <fgColor rgb="FFFFFF00"/>
        <bgColor indexed="64"/>
      </patternFill>
    </fill>
    <fill>
      <patternFill patternType="solid">
        <fgColor rgb="FFFFC7CE"/>
        <bgColor rgb="FF000000"/>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FF0000"/>
        <bgColor indexed="64"/>
      </patternFill>
    </fill>
    <fill>
      <patternFill patternType="solid">
        <fgColor rgb="FF00B050"/>
        <bgColor indexed="64"/>
      </patternFill>
    </fill>
    <fill>
      <patternFill patternType="solid">
        <fgColor rgb="FFFFC000"/>
        <bgColor indexed="64"/>
      </patternFill>
    </fill>
    <fill>
      <patternFill patternType="solid">
        <fgColor rgb="FF7030A0"/>
        <bgColor indexed="64"/>
      </patternFill>
    </fill>
  </fills>
  <borders count="4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medium">
        <color rgb="FF000000"/>
      </top>
      <bottom/>
      <diagonal/>
    </border>
    <border>
      <left/>
      <right style="thin">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top style="thin">
        <color rgb="FF000000"/>
      </top>
      <bottom/>
      <diagonal/>
    </border>
    <border>
      <left/>
      <right style="thin">
        <color rgb="FF000000"/>
      </right>
      <top style="thin">
        <color theme="4" tint="0.39997558519241921"/>
      </top>
      <bottom style="thin">
        <color rgb="FF000000"/>
      </bottom>
      <diagonal/>
    </border>
    <border>
      <left/>
      <right style="thin">
        <color rgb="FF000000"/>
      </right>
      <top style="thin">
        <color indexed="64"/>
      </top>
      <bottom style="thin">
        <color indexed="64"/>
      </bottom>
      <diagonal/>
    </border>
    <border>
      <left/>
      <right style="thin">
        <color rgb="FF000000"/>
      </right>
      <top style="thin">
        <color theme="4" tint="0.39997558519241921"/>
      </top>
      <bottom/>
      <diagonal/>
    </border>
    <border>
      <left/>
      <right style="thin">
        <color rgb="FF000000"/>
      </right>
      <top style="thin">
        <color theme="4" tint="0.39997558519241921"/>
      </top>
      <bottom style="thin">
        <color rgb="FFB9B9B9"/>
      </bottom>
      <diagonal/>
    </border>
    <border>
      <left/>
      <right style="thin">
        <color rgb="FF000000"/>
      </right>
      <top style="medium">
        <color rgb="FF000000"/>
      </top>
      <bottom style="thin">
        <color rgb="FF000000"/>
      </bottom>
      <diagonal/>
    </border>
    <border>
      <left/>
      <right style="thin">
        <color rgb="FF000000"/>
      </right>
      <top style="thin">
        <color rgb="FF000000"/>
      </top>
      <bottom style="thin">
        <color theme="4" tint="0.39997558519241921"/>
      </bottom>
      <diagonal/>
    </border>
    <border>
      <left/>
      <right style="thin">
        <color rgb="FF000000"/>
      </right>
      <top style="thin">
        <color theme="4" tint="0.39997558519241921"/>
      </top>
      <bottom style="thin">
        <color theme="4" tint="0.39997558519241921"/>
      </bottom>
      <diagonal/>
    </border>
    <border>
      <left style="thin">
        <color rgb="FFB9B9B9"/>
      </left>
      <right style="thin">
        <color rgb="FFB9B9B9"/>
      </right>
      <top style="thin">
        <color rgb="FFB9B9B9"/>
      </top>
      <bottom style="thin">
        <color rgb="FFB9B9B9"/>
      </bottom>
      <diagonal/>
    </border>
    <border>
      <left/>
      <right style="thin">
        <color rgb="FFB9B9B9"/>
      </right>
      <top style="thin">
        <color rgb="FFB9B9B9"/>
      </top>
      <bottom style="thin">
        <color rgb="FFB9B9B9"/>
      </bottom>
      <diagonal/>
    </border>
    <border>
      <left/>
      <right/>
      <top style="thin">
        <color theme="4" tint="0.39997558519241921"/>
      </top>
      <bottom style="thin">
        <color rgb="FF000000"/>
      </bottom>
      <diagonal/>
    </border>
    <border>
      <left style="thin">
        <color rgb="FF000000"/>
      </left>
      <right style="thin">
        <color rgb="FF000000"/>
      </right>
      <top style="thin">
        <color rgb="FF000000"/>
      </top>
      <bottom style="thin">
        <color theme="4" tint="0.39997558519241921"/>
      </bottom>
      <diagonal/>
    </border>
    <border>
      <left style="thin">
        <color rgb="FF000000"/>
      </left>
      <right/>
      <top style="thin">
        <color rgb="FF000000"/>
      </top>
      <bottom style="thin">
        <color theme="4" tint="0.39997558519241921"/>
      </bottom>
      <diagonal/>
    </border>
    <border>
      <left style="thin">
        <color rgb="FF000000"/>
      </left>
      <right style="thin">
        <color rgb="FF000000"/>
      </right>
      <top/>
      <bottom/>
      <diagonal/>
    </border>
    <border>
      <left/>
      <right style="thin">
        <color rgb="FF000000"/>
      </right>
      <top style="thin">
        <color theme="4" tint="0.39997558519241921"/>
      </top>
      <bottom style="thin">
        <color indexed="64"/>
      </bottom>
      <diagonal/>
    </border>
    <border>
      <left/>
      <right style="medium">
        <color rgb="FF000000"/>
      </right>
      <top style="medium">
        <color rgb="FF000000"/>
      </top>
      <bottom/>
      <diagonal/>
    </border>
    <border>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right style="thin">
        <color rgb="FF000000"/>
      </right>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rgb="FF000000"/>
      </left>
      <right style="thin">
        <color rgb="FF000000"/>
      </right>
      <top style="thin">
        <color rgb="FF000000"/>
      </top>
      <bottom style="thin">
        <color theme="4" tint="0.39997558519241921"/>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s>
  <cellStyleXfs count="2">
    <xf numFmtId="0" fontId="0" fillId="0" borderId="0"/>
    <xf numFmtId="0" fontId="4" fillId="0" borderId="0" applyNumberFormat="0" applyFill="0" applyBorder="0" applyAlignment="0" applyProtection="0"/>
  </cellStyleXfs>
  <cellXfs count="412">
    <xf numFmtId="0" fontId="0" fillId="0" borderId="0" xfId="0"/>
    <xf numFmtId="0" fontId="0" fillId="0" borderId="1" xfId="0" applyBorder="1" applyAlignment="1">
      <alignment horizontal="center" vertical="center"/>
    </xf>
    <xf numFmtId="0" fontId="0" fillId="0" borderId="1" xfId="0" applyBorder="1"/>
    <xf numFmtId="165" fontId="6" fillId="2" borderId="3" xfId="0" applyNumberFormat="1" applyFont="1" applyFill="1" applyBorder="1" applyAlignment="1">
      <alignment horizontal="center" vertical="center" wrapText="1"/>
    </xf>
    <xf numFmtId="164" fontId="6" fillId="2" borderId="3" xfId="0" applyNumberFormat="1" applyFont="1" applyFill="1" applyBorder="1" applyAlignment="1">
      <alignment horizontal="center" vertical="center" wrapText="1"/>
    </xf>
    <xf numFmtId="0" fontId="6" fillId="2" borderId="3"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4" xfId="0" applyFont="1" applyFill="1" applyBorder="1" applyAlignment="1">
      <alignment horizontal="center" vertical="center" wrapText="1"/>
    </xf>
    <xf numFmtId="0" fontId="2" fillId="0" borderId="0" xfId="0" applyFont="1" applyAlignment="1">
      <alignment horizontal="center" vertical="center"/>
    </xf>
    <xf numFmtId="0" fontId="2" fillId="0" borderId="0" xfId="0" applyFont="1" applyAlignment="1">
      <alignment vertical="center"/>
    </xf>
    <xf numFmtId="165" fontId="2" fillId="0" borderId="0" xfId="0" applyNumberFormat="1" applyFont="1" applyAlignment="1">
      <alignment horizontal="center" vertical="center"/>
    </xf>
    <xf numFmtId="164" fontId="2" fillId="0" borderId="0" xfId="0" applyNumberFormat="1" applyFont="1" applyAlignment="1">
      <alignment horizontal="center" vertical="center"/>
    </xf>
    <xf numFmtId="0" fontId="2" fillId="0" borderId="0" xfId="0" applyFont="1" applyAlignment="1">
      <alignment horizontal="left" vertical="center"/>
    </xf>
    <xf numFmtId="0" fontId="2" fillId="0" borderId="0" xfId="0" applyFont="1" applyAlignment="1">
      <alignment vertical="center" wrapText="1"/>
    </xf>
    <xf numFmtId="0" fontId="0" fillId="0" borderId="1" xfId="0" applyBorder="1" applyAlignment="1">
      <alignment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0" fontId="5" fillId="0" borderId="1" xfId="0" applyFont="1" applyBorder="1" applyAlignment="1">
      <alignment horizontal="center" vertical="center"/>
    </xf>
    <xf numFmtId="0" fontId="9" fillId="5"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9" fillId="7" borderId="1" xfId="0" applyFont="1" applyFill="1" applyBorder="1" applyAlignment="1">
      <alignment horizontal="center" vertical="center" wrapText="1"/>
    </xf>
    <xf numFmtId="0" fontId="5" fillId="8"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4" fillId="0" borderId="1" xfId="1" applyBorder="1" applyAlignment="1">
      <alignment horizontal="center" vertical="center" wrapText="1"/>
    </xf>
    <xf numFmtId="0" fontId="0" fillId="0" borderId="5" xfId="0" applyBorder="1"/>
    <xf numFmtId="0" fontId="4" fillId="0" borderId="1" xfId="1" applyBorder="1" applyAlignment="1">
      <alignment horizontal="center" vertical="center"/>
    </xf>
    <xf numFmtId="0" fontId="9" fillId="9" borderId="1" xfId="0" applyFont="1" applyFill="1" applyBorder="1" applyAlignment="1">
      <alignment horizontal="center" vertical="center" wrapText="1"/>
    </xf>
    <xf numFmtId="0" fontId="9" fillId="10" borderId="1" xfId="0" applyFont="1" applyFill="1" applyBorder="1" applyAlignment="1">
      <alignment horizontal="center" vertical="center" wrapText="1"/>
    </xf>
    <xf numFmtId="0" fontId="0" fillId="0" borderId="0" xfId="0" applyAlignment="1">
      <alignment horizontal="center" vertical="center"/>
    </xf>
    <xf numFmtId="0" fontId="0" fillId="0" borderId="0" xfId="0" applyAlignment="1">
      <alignment wrapText="1"/>
    </xf>
    <xf numFmtId="0" fontId="10" fillId="12" borderId="8" xfId="0" applyFont="1" applyFill="1" applyBorder="1" applyAlignment="1">
      <alignment horizontal="center" vertical="center" wrapText="1"/>
    </xf>
    <xf numFmtId="0" fontId="12" fillId="0" borderId="1" xfId="0" applyFont="1" applyBorder="1" applyAlignment="1">
      <alignment horizontal="center" vertical="center"/>
    </xf>
    <xf numFmtId="0" fontId="11" fillId="0" borderId="1" xfId="0" applyFont="1" applyBorder="1" applyAlignment="1">
      <alignment horizontal="center" vertical="center"/>
    </xf>
    <xf numFmtId="0" fontId="12" fillId="0" borderId="1" xfId="0" applyFont="1" applyBorder="1" applyAlignment="1">
      <alignment horizontal="center"/>
    </xf>
    <xf numFmtId="0" fontId="6" fillId="4" borderId="3"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0" fillId="0" borderId="0" xfId="0" applyAlignment="1">
      <alignment horizontal="left" vertical="center"/>
    </xf>
    <xf numFmtId="0" fontId="0" fillId="0" borderId="3" xfId="0" applyBorder="1" applyAlignment="1">
      <alignment horizontal="center" vertical="center"/>
    </xf>
    <xf numFmtId="0" fontId="4" fillId="0" borderId="3" xfId="1" applyBorder="1" applyAlignment="1">
      <alignment horizontal="center" vertical="center"/>
    </xf>
    <xf numFmtId="0" fontId="0" fillId="0" borderId="0" xfId="0" applyAlignment="1">
      <alignment vertical="center" wrapText="1"/>
    </xf>
    <xf numFmtId="0" fontId="0" fillId="0" borderId="2" xfId="0" applyBorder="1" applyAlignment="1">
      <alignment horizontal="center" vertical="center"/>
    </xf>
    <xf numFmtId="0" fontId="4" fillId="0" borderId="0" xfId="1" applyAlignment="1">
      <alignment horizontal="center" vertical="center"/>
    </xf>
    <xf numFmtId="0" fontId="0" fillId="0" borderId="3" xfId="0" applyBorder="1" applyAlignment="1">
      <alignment vertical="center" wrapText="1"/>
    </xf>
    <xf numFmtId="0" fontId="0" fillId="0" borderId="2" xfId="0" applyBorder="1"/>
    <xf numFmtId="0" fontId="0" fillId="0" borderId="4" xfId="0" applyBorder="1"/>
    <xf numFmtId="165" fontId="14" fillId="0" borderId="1" xfId="0" applyNumberFormat="1" applyFont="1" applyBorder="1" applyAlignment="1">
      <alignment horizontal="center" vertical="center"/>
    </xf>
    <xf numFmtId="165" fontId="5" fillId="0" borderId="1" xfId="0" applyNumberFormat="1" applyFont="1" applyBorder="1" applyAlignment="1">
      <alignment horizontal="center" vertical="center"/>
    </xf>
    <xf numFmtId="166" fontId="0" fillId="0" borderId="1" xfId="0" applyNumberFormat="1" applyBorder="1" applyAlignment="1">
      <alignment horizontal="center" vertical="center"/>
    </xf>
    <xf numFmtId="0" fontId="15" fillId="0" borderId="1" xfId="0" applyFont="1"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9" fontId="0" fillId="0" borderId="11" xfId="0" applyNumberFormat="1" applyBorder="1" applyAlignment="1">
      <alignment horizontal="center" vertical="center"/>
    </xf>
    <xf numFmtId="0" fontId="10" fillId="11" borderId="0" xfId="0" applyFont="1" applyFill="1" applyAlignment="1">
      <alignment horizontal="center" vertical="center" wrapText="1"/>
    </xf>
    <xf numFmtId="0" fontId="0" fillId="0" borderId="9" xfId="0" applyBorder="1" applyAlignment="1">
      <alignment horizontal="center" vertical="center"/>
    </xf>
    <xf numFmtId="0" fontId="0" fillId="0" borderId="14" xfId="0" applyBorder="1" applyAlignment="1">
      <alignment horizontal="center" vertical="center"/>
    </xf>
    <xf numFmtId="0" fontId="2" fillId="0" borderId="0" xfId="0" applyFont="1" applyAlignment="1">
      <alignment horizontal="center" vertical="center" wrapText="1"/>
    </xf>
    <xf numFmtId="0" fontId="0" fillId="0" borderId="11" xfId="0" applyBorder="1" applyAlignment="1">
      <alignment horizontal="left" vertical="center" wrapText="1"/>
    </xf>
    <xf numFmtId="0" fontId="0" fillId="0" borderId="12" xfId="0" applyBorder="1"/>
    <xf numFmtId="0" fontId="16" fillId="12" borderId="15" xfId="0" applyFont="1" applyFill="1" applyBorder="1" applyAlignment="1">
      <alignment horizontal="center" vertical="center" wrapText="1"/>
    </xf>
    <xf numFmtId="0" fontId="16" fillId="12" borderId="6" xfId="0" applyFont="1" applyFill="1" applyBorder="1" applyAlignment="1">
      <alignment horizontal="center" vertical="center" wrapText="1"/>
    </xf>
    <xf numFmtId="0" fontId="16" fillId="11" borderId="6" xfId="0" applyFont="1" applyFill="1" applyBorder="1" applyAlignment="1">
      <alignment horizontal="center" vertical="center" wrapText="1"/>
    </xf>
    <xf numFmtId="0" fontId="16" fillId="11" borderId="7" xfId="0" applyFont="1" applyFill="1" applyBorder="1" applyAlignment="1">
      <alignment horizontal="center" vertical="center" wrapText="1"/>
    </xf>
    <xf numFmtId="0" fontId="0" fillId="0" borderId="5" xfId="0" applyBorder="1" applyAlignment="1">
      <alignment horizontal="center" vertical="center"/>
    </xf>
    <xf numFmtId="0" fontId="17" fillId="0" borderId="1" xfId="1" applyFont="1" applyBorder="1" applyAlignment="1">
      <alignment horizontal="center" vertical="center"/>
    </xf>
    <xf numFmtId="0" fontId="13" fillId="0" borderId="1" xfId="0" applyFont="1" applyBorder="1" applyAlignment="1">
      <alignment horizontal="center" vertical="center" wrapText="1"/>
    </xf>
    <xf numFmtId="20" fontId="13" fillId="0" borderId="1" xfId="0" applyNumberFormat="1" applyFont="1" applyBorder="1" applyAlignment="1">
      <alignment horizontal="center" vertical="center" wrapText="1"/>
    </xf>
    <xf numFmtId="0" fontId="18" fillId="13" borderId="1" xfId="0" applyFont="1" applyFill="1" applyBorder="1" applyAlignment="1">
      <alignment horizontal="center" vertical="center"/>
    </xf>
    <xf numFmtId="0" fontId="18" fillId="13" borderId="3" xfId="0" applyFont="1" applyFill="1"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4" fillId="0" borderId="5" xfId="1" applyBorder="1" applyAlignment="1">
      <alignment vertical="center"/>
    </xf>
    <xf numFmtId="0" fontId="0" fillId="0" borderId="0" xfId="0" applyAlignment="1">
      <alignment horizontal="center" vertical="center" wrapText="1"/>
    </xf>
    <xf numFmtId="0" fontId="19" fillId="0" borderId="0" xfId="1" applyFont="1"/>
    <xf numFmtId="0" fontId="13" fillId="15" borderId="5" xfId="0" applyFont="1" applyFill="1" applyBorder="1" applyAlignment="1">
      <alignment horizontal="center" vertical="center" wrapText="1"/>
    </xf>
    <xf numFmtId="0" fontId="13" fillId="15" borderId="1" xfId="0" applyFont="1" applyFill="1" applyBorder="1" applyAlignment="1">
      <alignment horizontal="center" vertical="center" wrapText="1"/>
    </xf>
    <xf numFmtId="167" fontId="13" fillId="15" borderId="1" xfId="0" applyNumberFormat="1" applyFont="1" applyFill="1" applyBorder="1" applyAlignment="1">
      <alignment horizontal="center" vertical="center" wrapText="1"/>
    </xf>
    <xf numFmtId="0" fontId="18" fillId="14" borderId="5" xfId="0" applyFont="1" applyFill="1" applyBorder="1" applyAlignment="1">
      <alignment horizontal="center" wrapText="1"/>
    </xf>
    <xf numFmtId="0" fontId="18" fillId="0" borderId="1" xfId="0" applyFont="1" applyBorder="1" applyAlignment="1">
      <alignment horizontal="center" vertical="center" wrapText="1"/>
    </xf>
    <xf numFmtId="0" fontId="13" fillId="0" borderId="1" xfId="0" applyFont="1" applyBorder="1" applyAlignment="1">
      <alignment vertical="center" wrapText="1"/>
    </xf>
    <xf numFmtId="0" fontId="18" fillId="0" borderId="20" xfId="0" applyFont="1" applyBorder="1" applyAlignment="1">
      <alignment horizontal="center"/>
    </xf>
    <xf numFmtId="167" fontId="18" fillId="0" borderId="20" xfId="0" applyNumberFormat="1" applyFont="1" applyBorder="1" applyAlignment="1">
      <alignment horizontal="center"/>
    </xf>
    <xf numFmtId="20" fontId="18" fillId="0" borderId="20" xfId="0" applyNumberFormat="1" applyFont="1" applyBorder="1" applyAlignment="1">
      <alignment horizontal="center" vertical="center"/>
    </xf>
    <xf numFmtId="0" fontId="18" fillId="0" borderId="20" xfId="0" applyFont="1" applyBorder="1" applyAlignment="1">
      <alignment horizontal="center" vertical="center"/>
    </xf>
    <xf numFmtId="0" fontId="18" fillId="0" borderId="20" xfId="0" applyFont="1" applyBorder="1"/>
    <xf numFmtId="0" fontId="18" fillId="0" borderId="20" xfId="0" applyFont="1" applyBorder="1" applyAlignment="1">
      <alignment wrapText="1"/>
    </xf>
    <xf numFmtId="0" fontId="18" fillId="14" borderId="5" xfId="0" applyFont="1" applyFill="1" applyBorder="1" applyAlignment="1">
      <alignment horizontal="center"/>
    </xf>
    <xf numFmtId="0" fontId="18" fillId="14" borderId="20" xfId="0" applyFont="1" applyFill="1" applyBorder="1" applyAlignment="1">
      <alignment horizontal="center"/>
    </xf>
    <xf numFmtId="167" fontId="18" fillId="14" borderId="5" xfId="0" applyNumberFormat="1" applyFont="1" applyFill="1" applyBorder="1" applyAlignment="1">
      <alignment horizontal="center"/>
    </xf>
    <xf numFmtId="167" fontId="18" fillId="14" borderId="20" xfId="0" applyNumberFormat="1" applyFont="1" applyFill="1" applyBorder="1" applyAlignment="1">
      <alignment horizontal="center"/>
    </xf>
    <xf numFmtId="20" fontId="18" fillId="0" borderId="5" xfId="0" applyNumberFormat="1" applyFont="1" applyBorder="1" applyAlignment="1">
      <alignment horizontal="center" vertical="center"/>
    </xf>
    <xf numFmtId="0" fontId="18" fillId="0" borderId="5" xfId="0" applyFont="1" applyBorder="1" applyAlignment="1">
      <alignment horizontal="center" vertical="center"/>
    </xf>
    <xf numFmtId="0" fontId="18" fillId="0" borderId="20" xfId="0" applyFont="1" applyBorder="1" applyAlignment="1">
      <alignment vertical="center"/>
    </xf>
    <xf numFmtId="0" fontId="18" fillId="0" borderId="20" xfId="0" applyFont="1" applyBorder="1" applyAlignment="1">
      <alignment vertical="center" wrapText="1"/>
    </xf>
    <xf numFmtId="0" fontId="18" fillId="0" borderId="5" xfId="0" applyFont="1" applyBorder="1" applyAlignment="1">
      <alignment horizontal="left" vertical="center" wrapText="1"/>
    </xf>
    <xf numFmtId="0" fontId="18" fillId="0" borderId="20" xfId="0" applyFont="1" applyBorder="1" applyAlignment="1">
      <alignment horizontal="left" vertical="center" wrapText="1"/>
    </xf>
    <xf numFmtId="0" fontId="18" fillId="0" borderId="21" xfId="0" applyFont="1" applyBorder="1" applyAlignment="1">
      <alignment horizontal="left" vertical="center" wrapText="1"/>
    </xf>
    <xf numFmtId="0" fontId="18" fillId="14" borderId="22" xfId="0" applyFont="1" applyFill="1" applyBorder="1" applyAlignment="1">
      <alignment horizontal="center"/>
    </xf>
    <xf numFmtId="0" fontId="13" fillId="15" borderId="3" xfId="0" applyFont="1" applyFill="1" applyBorder="1" applyAlignment="1">
      <alignment horizontal="center" vertical="center" wrapText="1"/>
    </xf>
    <xf numFmtId="167" fontId="18" fillId="14" borderId="22" xfId="0" applyNumberFormat="1" applyFont="1" applyFill="1" applyBorder="1" applyAlignment="1">
      <alignment horizontal="center"/>
    </xf>
    <xf numFmtId="0" fontId="18" fillId="14" borderId="9" xfId="0" applyFont="1" applyFill="1" applyBorder="1" applyAlignment="1">
      <alignment horizontal="center" wrapText="1"/>
    </xf>
    <xf numFmtId="20" fontId="18" fillId="0" borderId="22" xfId="0" applyNumberFormat="1" applyFont="1" applyBorder="1" applyAlignment="1">
      <alignment horizontal="center" vertical="center"/>
    </xf>
    <xf numFmtId="0" fontId="18" fillId="0" borderId="22" xfId="0" applyFont="1" applyBorder="1" applyAlignment="1">
      <alignment horizontal="center" vertical="center"/>
    </xf>
    <xf numFmtId="0" fontId="18" fillId="0" borderId="22" xfId="0" applyFont="1" applyBorder="1" applyAlignment="1">
      <alignment horizontal="left" vertical="center" wrapText="1"/>
    </xf>
    <xf numFmtId="0" fontId="4" fillId="0" borderId="5" xfId="1" applyBorder="1" applyAlignment="1">
      <alignment vertical="center" wrapText="1"/>
    </xf>
    <xf numFmtId="0" fontId="4" fillId="0" borderId="1" xfId="1" applyBorder="1" applyAlignment="1">
      <alignment vertical="center"/>
    </xf>
    <xf numFmtId="0" fontId="18" fillId="0" borderId="5" xfId="0" applyFont="1" applyBorder="1" applyAlignment="1">
      <alignment horizontal="center"/>
    </xf>
    <xf numFmtId="0" fontId="18" fillId="16" borderId="20" xfId="0" applyFont="1" applyFill="1" applyBorder="1" applyAlignment="1">
      <alignment horizontal="center"/>
    </xf>
    <xf numFmtId="167" fontId="18" fillId="16" borderId="20" xfId="0" applyNumberFormat="1" applyFont="1" applyFill="1" applyBorder="1" applyAlignment="1">
      <alignment horizontal="center"/>
    </xf>
    <xf numFmtId="20" fontId="20" fillId="16" borderId="23" xfId="0" applyNumberFormat="1" applyFont="1" applyFill="1" applyBorder="1" applyAlignment="1">
      <alignment horizontal="center" vertical="center"/>
    </xf>
    <xf numFmtId="0" fontId="20" fillId="16" borderId="23" xfId="0" applyFont="1" applyFill="1" applyBorder="1" applyAlignment="1">
      <alignment horizontal="center" vertical="center"/>
    </xf>
    <xf numFmtId="0" fontId="20" fillId="16" borderId="23" xfId="0" applyFont="1" applyFill="1" applyBorder="1" applyAlignment="1">
      <alignment horizontal="left" vertical="center" wrapText="1"/>
    </xf>
    <xf numFmtId="0" fontId="18" fillId="0" borderId="5" xfId="0" applyFont="1" applyBorder="1" applyAlignment="1">
      <alignment horizontal="left" vertical="center"/>
    </xf>
    <xf numFmtId="0" fontId="18" fillId="0" borderId="20" xfId="0" applyFont="1" applyBorder="1" applyAlignment="1">
      <alignment horizontal="left" vertical="center"/>
    </xf>
    <xf numFmtId="0" fontId="18" fillId="0" borderId="5" xfId="0" applyFont="1" applyBorder="1" applyAlignment="1">
      <alignment vertical="center"/>
    </xf>
    <xf numFmtId="0" fontId="18" fillId="16" borderId="22" xfId="0" applyFont="1" applyFill="1" applyBorder="1" applyAlignment="1">
      <alignment horizontal="center"/>
    </xf>
    <xf numFmtId="0" fontId="18" fillId="0" borderId="22" xfId="0" applyFont="1" applyBorder="1" applyAlignment="1">
      <alignment horizontal="center"/>
    </xf>
    <xf numFmtId="167" fontId="18" fillId="16" borderId="22" xfId="0" applyNumberFormat="1" applyFont="1" applyFill="1" applyBorder="1" applyAlignment="1">
      <alignment horizontal="center"/>
    </xf>
    <xf numFmtId="0" fontId="18" fillId="0" borderId="22" xfId="0" applyFont="1" applyBorder="1" applyAlignment="1">
      <alignment vertical="center"/>
    </xf>
    <xf numFmtId="0" fontId="4" fillId="0" borderId="3" xfId="1" applyBorder="1" applyAlignment="1">
      <alignment vertical="center"/>
    </xf>
    <xf numFmtId="0" fontId="0" fillId="0" borderId="24" xfId="0" applyBorder="1" applyAlignment="1">
      <alignment horizontal="center" vertical="center"/>
    </xf>
    <xf numFmtId="0" fontId="0" fillId="0" borderId="18" xfId="0" applyBorder="1" applyAlignment="1">
      <alignment horizontal="center" vertical="center"/>
    </xf>
    <xf numFmtId="0" fontId="4" fillId="0" borderId="1" xfId="1" applyBorder="1" applyAlignment="1">
      <alignment vertical="center" wrapText="1"/>
    </xf>
    <xf numFmtId="0" fontId="18" fillId="15" borderId="1" xfId="0" applyFont="1" applyFill="1" applyBorder="1" applyAlignment="1">
      <alignment horizontal="center" vertical="center" wrapText="1"/>
    </xf>
    <xf numFmtId="167" fontId="13" fillId="14" borderId="20" xfId="0" applyNumberFormat="1" applyFont="1" applyFill="1" applyBorder="1" applyAlignment="1">
      <alignment horizontal="center"/>
    </xf>
    <xf numFmtId="167" fontId="13" fillId="14" borderId="5" xfId="0" applyNumberFormat="1" applyFont="1" applyFill="1" applyBorder="1" applyAlignment="1">
      <alignment horizontal="center"/>
    </xf>
    <xf numFmtId="0" fontId="13" fillId="13" borderId="1" xfId="0" applyFont="1" applyFill="1" applyBorder="1" applyAlignment="1">
      <alignment horizontal="center" vertical="center"/>
    </xf>
    <xf numFmtId="20" fontId="13" fillId="0" borderId="5" xfId="0" applyNumberFormat="1" applyFont="1" applyBorder="1" applyAlignment="1">
      <alignment horizontal="center" vertical="center"/>
    </xf>
    <xf numFmtId="0" fontId="13" fillId="0" borderId="20" xfId="0" applyFont="1" applyBorder="1" applyAlignment="1">
      <alignment horizontal="center" vertical="center"/>
    </xf>
    <xf numFmtId="0" fontId="13" fillId="0" borderId="5" xfId="0" applyFont="1" applyBorder="1" applyAlignment="1">
      <alignment horizontal="center" vertical="center"/>
    </xf>
    <xf numFmtId="0" fontId="13" fillId="14" borderId="20" xfId="0" applyFont="1" applyFill="1" applyBorder="1" applyAlignment="1">
      <alignment vertical="center" wrapText="1"/>
    </xf>
    <xf numFmtId="0" fontId="13" fillId="14" borderId="5" xfId="0" applyFont="1" applyFill="1" applyBorder="1" applyAlignment="1">
      <alignment vertical="center" wrapText="1"/>
    </xf>
    <xf numFmtId="0" fontId="18" fillId="15" borderId="3" xfId="0" applyFont="1" applyFill="1" applyBorder="1" applyAlignment="1">
      <alignment horizontal="center" vertical="center" wrapText="1"/>
    </xf>
    <xf numFmtId="167" fontId="13" fillId="14" borderId="9" xfId="0" applyNumberFormat="1" applyFont="1" applyFill="1" applyBorder="1" applyAlignment="1">
      <alignment horizontal="center"/>
    </xf>
    <xf numFmtId="0" fontId="13" fillId="13" borderId="3" xfId="0" applyFont="1" applyFill="1" applyBorder="1" applyAlignment="1">
      <alignment horizontal="center" vertical="center"/>
    </xf>
    <xf numFmtId="20" fontId="13" fillId="0" borderId="9" xfId="0" applyNumberFormat="1" applyFont="1" applyBorder="1" applyAlignment="1">
      <alignment horizontal="center" vertical="center"/>
    </xf>
    <xf numFmtId="0" fontId="13" fillId="0" borderId="9" xfId="0" applyFont="1" applyBorder="1" applyAlignment="1">
      <alignment horizontal="center" vertical="center"/>
    </xf>
    <xf numFmtId="167" fontId="13" fillId="14" borderId="22" xfId="0" applyNumberFormat="1" applyFont="1" applyFill="1" applyBorder="1" applyAlignment="1">
      <alignment horizontal="center"/>
    </xf>
    <xf numFmtId="0" fontId="13" fillId="0" borderId="5" xfId="0" applyFont="1" applyBorder="1" applyAlignment="1">
      <alignment horizontal="center"/>
    </xf>
    <xf numFmtId="0" fontId="13" fillId="0" borderId="9" xfId="0" applyFont="1" applyBorder="1" applyAlignment="1">
      <alignment horizontal="center"/>
    </xf>
    <xf numFmtId="0" fontId="13" fillId="14" borderId="9" xfId="0" applyFont="1" applyFill="1" applyBorder="1" applyAlignment="1">
      <alignment vertical="center" wrapText="1"/>
    </xf>
    <xf numFmtId="0" fontId="13" fillId="0" borderId="25" xfId="0" applyFont="1" applyBorder="1" applyAlignment="1">
      <alignment horizontal="center"/>
    </xf>
    <xf numFmtId="0" fontId="13" fillId="0" borderId="25" xfId="0" applyFont="1" applyBorder="1" applyAlignment="1">
      <alignment horizontal="center" vertical="center"/>
    </xf>
    <xf numFmtId="0" fontId="13" fillId="14" borderId="25" xfId="0" applyFont="1" applyFill="1" applyBorder="1" applyAlignment="1">
      <alignment vertical="center" wrapText="1"/>
    </xf>
    <xf numFmtId="0" fontId="13" fillId="0" borderId="20" xfId="0" applyFont="1" applyBorder="1" applyAlignment="1">
      <alignment horizontal="center"/>
    </xf>
    <xf numFmtId="0" fontId="13" fillId="0" borderId="26" xfId="0" applyFont="1" applyBorder="1" applyAlignment="1">
      <alignment horizontal="center"/>
    </xf>
    <xf numFmtId="167" fontId="13" fillId="14" borderId="26" xfId="0" applyNumberFormat="1" applyFont="1" applyFill="1" applyBorder="1" applyAlignment="1">
      <alignment horizontal="center"/>
    </xf>
    <xf numFmtId="167" fontId="13" fillId="14" borderId="25" xfId="0" applyNumberFormat="1" applyFont="1" applyFill="1" applyBorder="1" applyAlignment="1">
      <alignment horizontal="center"/>
    </xf>
    <xf numFmtId="0" fontId="13" fillId="0" borderId="22" xfId="0" applyFont="1" applyBorder="1" applyAlignment="1">
      <alignment horizontal="center"/>
    </xf>
    <xf numFmtId="0" fontId="18" fillId="16" borderId="20" xfId="0" applyFont="1" applyFill="1" applyBorder="1" applyAlignment="1">
      <alignment horizontal="center" wrapText="1"/>
    </xf>
    <xf numFmtId="15" fontId="18" fillId="14" borderId="5" xfId="0" applyNumberFormat="1" applyFont="1" applyFill="1" applyBorder="1" applyAlignment="1">
      <alignment horizontal="center" wrapText="1"/>
    </xf>
    <xf numFmtId="0" fontId="22" fillId="13" borderId="2" xfId="0" applyFont="1" applyFill="1" applyBorder="1" applyAlignment="1">
      <alignment horizontal="center" wrapText="1"/>
    </xf>
    <xf numFmtId="0" fontId="20" fillId="16" borderId="28" xfId="0" applyFont="1" applyFill="1" applyBorder="1" applyAlignment="1">
      <alignment horizontal="center" wrapText="1"/>
    </xf>
    <xf numFmtId="0" fontId="20" fillId="16" borderId="28" xfId="0" applyFont="1" applyFill="1" applyBorder="1" applyAlignment="1">
      <alignment wrapText="1"/>
    </xf>
    <xf numFmtId="0" fontId="18" fillId="13" borderId="1" xfId="0" applyFont="1" applyFill="1" applyBorder="1" applyAlignment="1">
      <alignment horizontal="center"/>
    </xf>
    <xf numFmtId="0" fontId="18" fillId="0" borderId="5" xfId="0" applyFont="1" applyBorder="1"/>
    <xf numFmtId="0" fontId="18" fillId="13" borderId="1" xfId="0" applyFont="1" applyFill="1" applyBorder="1"/>
    <xf numFmtId="0" fontId="0" fillId="0" borderId="1" xfId="0" applyBorder="1" applyAlignment="1">
      <alignment horizontal="left" vertical="center"/>
    </xf>
    <xf numFmtId="20" fontId="13" fillId="0" borderId="15" xfId="0" applyNumberFormat="1" applyFont="1" applyBorder="1" applyAlignment="1">
      <alignment horizontal="center" vertical="center"/>
    </xf>
    <xf numFmtId="0" fontId="18" fillId="14" borderId="1" xfId="0" applyFont="1" applyFill="1" applyBorder="1" applyAlignment="1">
      <alignment horizontal="center" wrapText="1"/>
    </xf>
    <xf numFmtId="0" fontId="18" fillId="0" borderId="1" xfId="0" applyFont="1" applyBorder="1" applyAlignment="1">
      <alignment horizontal="center"/>
    </xf>
    <xf numFmtId="0" fontId="18" fillId="0" borderId="1" xfId="0" applyFont="1" applyBorder="1"/>
    <xf numFmtId="20" fontId="23" fillId="0" borderId="1" xfId="0" applyNumberFormat="1" applyFont="1" applyBorder="1" applyAlignment="1">
      <alignment horizontal="center" vertical="center"/>
    </xf>
    <xf numFmtId="0" fontId="13" fillId="0" borderId="1" xfId="0" applyFont="1" applyBorder="1" applyAlignment="1">
      <alignment horizontal="center" vertical="center"/>
    </xf>
    <xf numFmtId="0" fontId="13" fillId="14" borderId="1" xfId="0" applyFont="1" applyFill="1" applyBorder="1" applyAlignment="1">
      <alignment vertical="center" wrapText="1"/>
    </xf>
    <xf numFmtId="20" fontId="23" fillId="17" borderId="1" xfId="0" applyNumberFormat="1" applyFont="1" applyFill="1" applyBorder="1" applyAlignment="1">
      <alignment horizontal="center" vertical="center" wrapText="1"/>
    </xf>
    <xf numFmtId="15" fontId="18" fillId="14" borderId="12" xfId="0" applyNumberFormat="1" applyFont="1" applyFill="1" applyBorder="1" applyAlignment="1">
      <alignment horizontal="center" wrapText="1"/>
    </xf>
    <xf numFmtId="167" fontId="13" fillId="14" borderId="29" xfId="0" applyNumberFormat="1" applyFont="1" applyFill="1" applyBorder="1" applyAlignment="1">
      <alignment horizontal="center"/>
    </xf>
    <xf numFmtId="167" fontId="13" fillId="14" borderId="12" xfId="0" applyNumberFormat="1" applyFont="1" applyFill="1" applyBorder="1" applyAlignment="1">
      <alignment horizontal="center"/>
    </xf>
    <xf numFmtId="0" fontId="18" fillId="13" borderId="3" xfId="0" applyFont="1" applyFill="1" applyBorder="1"/>
    <xf numFmtId="0" fontId="18" fillId="0" borderId="22" xfId="0" applyFont="1" applyBorder="1" applyAlignment="1">
      <alignment wrapText="1"/>
    </xf>
    <xf numFmtId="0" fontId="18" fillId="14" borderId="15" xfId="0" applyFont="1" applyFill="1" applyBorder="1" applyAlignment="1">
      <alignment horizontal="center" wrapText="1"/>
    </xf>
    <xf numFmtId="0" fontId="13" fillId="13" borderId="6" xfId="0" applyFont="1" applyFill="1" applyBorder="1" applyAlignment="1">
      <alignment horizontal="center" vertical="center"/>
    </xf>
    <xf numFmtId="0" fontId="13" fillId="0" borderId="15" xfId="0" applyFont="1" applyBorder="1" applyAlignment="1">
      <alignment horizontal="center" vertical="center"/>
    </xf>
    <xf numFmtId="0" fontId="13" fillId="14" borderId="15" xfId="0" applyFont="1" applyFill="1" applyBorder="1" applyAlignment="1">
      <alignment vertical="center" wrapText="1"/>
    </xf>
    <xf numFmtId="20" fontId="13" fillId="0" borderId="1" xfId="0" applyNumberFormat="1" applyFont="1" applyBorder="1" applyAlignment="1">
      <alignment horizontal="center" vertical="center"/>
    </xf>
    <xf numFmtId="0" fontId="18" fillId="0" borderId="1" xfId="0" applyFont="1" applyBorder="1" applyAlignment="1">
      <alignment vertical="center"/>
    </xf>
    <xf numFmtId="0" fontId="18" fillId="0" borderId="1" xfId="0" applyFont="1" applyBorder="1" applyAlignment="1">
      <alignment vertical="center" wrapText="1"/>
    </xf>
    <xf numFmtId="0" fontId="18" fillId="0" borderId="1" xfId="0" applyFont="1" applyBorder="1" applyAlignment="1">
      <alignment horizontal="center" vertical="center"/>
    </xf>
    <xf numFmtId="0" fontId="18" fillId="14" borderId="12" xfId="0" applyFont="1" applyFill="1" applyBorder="1" applyAlignment="1">
      <alignment horizontal="center" wrapText="1"/>
    </xf>
    <xf numFmtId="0" fontId="0" fillId="0" borderId="1" xfId="0" applyBorder="1" applyAlignment="1">
      <alignment vertical="center"/>
    </xf>
    <xf numFmtId="20" fontId="20" fillId="16" borderId="27" xfId="0" applyNumberFormat="1" applyFont="1" applyFill="1" applyBorder="1" applyAlignment="1">
      <alignment horizontal="center" vertical="center" wrapText="1"/>
    </xf>
    <xf numFmtId="20" fontId="18" fillId="0" borderId="1" xfId="0" applyNumberFormat="1" applyFont="1" applyBorder="1" applyAlignment="1">
      <alignment horizontal="center" vertical="center"/>
    </xf>
    <xf numFmtId="20" fontId="0" fillId="0" borderId="1" xfId="0" applyNumberFormat="1" applyBorder="1" applyAlignment="1">
      <alignment horizontal="center" vertical="center"/>
    </xf>
    <xf numFmtId="20" fontId="13" fillId="0" borderId="25" xfId="0" applyNumberFormat="1" applyFont="1" applyBorder="1" applyAlignment="1">
      <alignment horizontal="center" vertical="center"/>
    </xf>
    <xf numFmtId="20" fontId="13" fillId="0" borderId="20" xfId="0" applyNumberFormat="1" applyFont="1" applyBorder="1" applyAlignment="1">
      <alignment horizontal="center" vertical="center"/>
    </xf>
    <xf numFmtId="0" fontId="21" fillId="0" borderId="1" xfId="0" applyFont="1" applyBorder="1" applyAlignment="1">
      <alignment vertical="center" wrapText="1"/>
    </xf>
    <xf numFmtId="20" fontId="24" fillId="0" borderId="1" xfId="0" applyNumberFormat="1" applyFont="1" applyBorder="1" applyAlignment="1">
      <alignment horizontal="center" vertical="center"/>
    </xf>
    <xf numFmtId="20" fontId="13" fillId="0" borderId="3" xfId="0" applyNumberFormat="1" applyFont="1" applyBorder="1" applyAlignment="1">
      <alignment horizontal="center" vertical="center"/>
    </xf>
    <xf numFmtId="0" fontId="13" fillId="0" borderId="3" xfId="0" applyFont="1" applyBorder="1" applyAlignment="1">
      <alignment horizontal="center" vertical="center"/>
    </xf>
    <xf numFmtId="0" fontId="18" fillId="0" borderId="3" xfId="0" applyFont="1" applyBorder="1" applyAlignment="1">
      <alignment vertical="center"/>
    </xf>
    <xf numFmtId="0" fontId="13" fillId="18" borderId="5" xfId="0" applyFont="1" applyFill="1" applyBorder="1" applyAlignment="1">
      <alignment vertical="center" wrapText="1"/>
    </xf>
    <xf numFmtId="0" fontId="8" fillId="14" borderId="5" xfId="0" applyFont="1" applyFill="1" applyBorder="1" applyAlignment="1">
      <alignment horizontal="center" wrapText="1"/>
    </xf>
    <xf numFmtId="0" fontId="8" fillId="14" borderId="9" xfId="0" applyFont="1" applyFill="1" applyBorder="1" applyAlignment="1">
      <alignment horizontal="center" wrapText="1"/>
    </xf>
    <xf numFmtId="0" fontId="8" fillId="16" borderId="20" xfId="0" applyFont="1" applyFill="1" applyBorder="1" applyAlignment="1">
      <alignment horizontal="center"/>
    </xf>
    <xf numFmtId="0" fontId="8" fillId="13" borderId="1" xfId="0" applyFont="1" applyFill="1" applyBorder="1" applyAlignment="1">
      <alignment horizontal="center" vertical="center"/>
    </xf>
    <xf numFmtId="20" fontId="8" fillId="0" borderId="20" xfId="0" applyNumberFormat="1" applyFont="1" applyBorder="1" applyAlignment="1">
      <alignment horizontal="center" vertical="center"/>
    </xf>
    <xf numFmtId="0" fontId="8" fillId="0" borderId="20" xfId="0" applyFont="1" applyBorder="1" applyAlignment="1">
      <alignment horizontal="center" vertical="center"/>
    </xf>
    <xf numFmtId="0" fontId="8" fillId="0" borderId="20" xfId="0" applyFont="1" applyBorder="1" applyAlignment="1">
      <alignment vertical="center"/>
    </xf>
    <xf numFmtId="0" fontId="13" fillId="18" borderId="25" xfId="0" applyFont="1" applyFill="1" applyBorder="1" applyAlignment="1">
      <alignment vertical="center" wrapText="1"/>
    </xf>
    <xf numFmtId="0" fontId="4" fillId="0" borderId="0" xfId="1"/>
    <xf numFmtId="0" fontId="0" fillId="0" borderId="3" xfId="0" applyBorder="1" applyAlignment="1">
      <alignment horizontal="left" vertical="center"/>
    </xf>
    <xf numFmtId="0" fontId="26" fillId="0" borderId="0" xfId="0" applyFont="1"/>
    <xf numFmtId="0" fontId="13" fillId="0" borderId="5" xfId="0" applyFont="1" applyBorder="1" applyAlignment="1">
      <alignment horizontal="center" vertical="center" wrapText="1"/>
    </xf>
    <xf numFmtId="167" fontId="13" fillId="14" borderId="1" xfId="0" applyNumberFormat="1" applyFont="1" applyFill="1" applyBorder="1" applyAlignment="1">
      <alignment horizontal="center" vertical="center" wrapText="1"/>
    </xf>
    <xf numFmtId="0" fontId="18" fillId="3" borderId="1" xfId="0" applyFont="1" applyFill="1" applyBorder="1" applyAlignment="1">
      <alignment horizontal="center" vertical="center" wrapText="1"/>
    </xf>
    <xf numFmtId="0" fontId="13" fillId="13" borderId="1" xfId="0" applyFont="1" applyFill="1" applyBorder="1" applyAlignment="1">
      <alignment horizontal="center" vertical="center" wrapText="1"/>
    </xf>
    <xf numFmtId="0" fontId="13" fillId="14" borderId="2" xfId="0" applyFont="1" applyFill="1" applyBorder="1" applyAlignment="1">
      <alignment vertical="center" wrapText="1"/>
    </xf>
    <xf numFmtId="0" fontId="13" fillId="0" borderId="25" xfId="0" applyFont="1" applyBorder="1" applyAlignment="1">
      <alignment horizontal="center" vertical="center" wrapText="1"/>
    </xf>
    <xf numFmtId="0" fontId="13" fillId="0" borderId="30" xfId="0" applyFont="1" applyBorder="1" applyAlignment="1">
      <alignment horizontal="center" vertical="center" wrapText="1"/>
    </xf>
    <xf numFmtId="0" fontId="18" fillId="3" borderId="30" xfId="0" applyFont="1" applyFill="1" applyBorder="1" applyAlignment="1">
      <alignment horizontal="center" vertical="center" wrapText="1"/>
    </xf>
    <xf numFmtId="0" fontId="13" fillId="19" borderId="30" xfId="0" applyFont="1" applyFill="1" applyBorder="1" applyAlignment="1">
      <alignment horizontal="center" vertical="center" wrapText="1"/>
    </xf>
    <xf numFmtId="20" fontId="13" fillId="0" borderId="30" xfId="0" applyNumberFormat="1" applyFont="1" applyBorder="1" applyAlignment="1">
      <alignment horizontal="center" vertical="center" wrapText="1"/>
    </xf>
    <xf numFmtId="0" fontId="13" fillId="14" borderId="31" xfId="0" applyFont="1" applyFill="1" applyBorder="1" applyAlignment="1">
      <alignment vertical="center" wrapText="1"/>
    </xf>
    <xf numFmtId="21" fontId="0" fillId="0" borderId="1" xfId="0" applyNumberFormat="1" applyBorder="1" applyAlignment="1">
      <alignment horizontal="left" vertical="top" wrapText="1"/>
    </xf>
    <xf numFmtId="0" fontId="28" fillId="0" borderId="0" xfId="0" applyFont="1"/>
    <xf numFmtId="0" fontId="4" fillId="0" borderId="1" xfId="1" applyBorder="1" applyAlignment="1">
      <alignment horizontal="left" vertical="center" wrapText="1"/>
    </xf>
    <xf numFmtId="0" fontId="6" fillId="4" borderId="32" xfId="0" applyFont="1" applyFill="1" applyBorder="1" applyAlignment="1">
      <alignment horizontal="center" vertical="center" wrapText="1"/>
    </xf>
    <xf numFmtId="0" fontId="8" fillId="0" borderId="5" xfId="0" applyFont="1" applyBorder="1" applyAlignment="1">
      <alignment horizontal="center"/>
    </xf>
    <xf numFmtId="0" fontId="8" fillId="0" borderId="33" xfId="0" applyFont="1" applyBorder="1" applyAlignment="1">
      <alignment horizontal="center"/>
    </xf>
    <xf numFmtId="0" fontId="8" fillId="15" borderId="1" xfId="0" applyFont="1" applyFill="1" applyBorder="1" applyAlignment="1">
      <alignment horizontal="center" vertical="center" wrapText="1"/>
    </xf>
    <xf numFmtId="20" fontId="8" fillId="0" borderId="5" xfId="0" applyNumberFormat="1" applyFont="1" applyBorder="1" applyAlignment="1">
      <alignment horizontal="center" vertical="center"/>
    </xf>
    <xf numFmtId="20" fontId="8" fillId="0" borderId="26" xfId="0" applyNumberFormat="1" applyFont="1" applyBorder="1" applyAlignment="1">
      <alignment horizontal="center" vertical="center"/>
    </xf>
    <xf numFmtId="0" fontId="8" fillId="16" borderId="21" xfId="0" applyFont="1" applyFill="1" applyBorder="1" applyAlignment="1">
      <alignment horizontal="center" vertical="center"/>
    </xf>
    <xf numFmtId="0" fontId="8" fillId="16" borderId="33" xfId="0" applyFont="1" applyFill="1" applyBorder="1" applyAlignment="1">
      <alignment horizontal="center" vertical="center"/>
    </xf>
    <xf numFmtId="0" fontId="8" fillId="0" borderId="21" xfId="0" applyFont="1" applyBorder="1" applyAlignment="1">
      <alignment horizontal="left" vertical="center" wrapText="1"/>
    </xf>
    <xf numFmtId="0" fontId="30" fillId="0" borderId="20" xfId="0" applyFont="1" applyBorder="1" applyAlignment="1">
      <alignment vertical="center"/>
    </xf>
    <xf numFmtId="0" fontId="8" fillId="0" borderId="22" xfId="0" applyFont="1" applyBorder="1" applyAlignment="1">
      <alignment horizontal="center"/>
    </xf>
    <xf numFmtId="0" fontId="8" fillId="15" borderId="3" xfId="0" applyFont="1" applyFill="1" applyBorder="1" applyAlignment="1">
      <alignment horizontal="center" vertical="center" wrapText="1"/>
    </xf>
    <xf numFmtId="0" fontId="8" fillId="13" borderId="3" xfId="0" applyFont="1" applyFill="1" applyBorder="1" applyAlignment="1">
      <alignment horizontal="center" vertical="center"/>
    </xf>
    <xf numFmtId="20" fontId="8" fillId="0" borderId="22" xfId="0" applyNumberFormat="1" applyFont="1" applyBorder="1" applyAlignment="1">
      <alignment horizontal="center" vertical="center"/>
    </xf>
    <xf numFmtId="0" fontId="8" fillId="16" borderId="22" xfId="0" applyFont="1" applyFill="1" applyBorder="1" applyAlignment="1">
      <alignment horizontal="center" vertical="center"/>
    </xf>
    <xf numFmtId="0" fontId="30" fillId="0" borderId="22" xfId="0" applyFont="1" applyBorder="1" applyAlignment="1">
      <alignment vertical="center"/>
    </xf>
    <xf numFmtId="20" fontId="8" fillId="0" borderId="21" xfId="0" applyNumberFormat="1" applyFont="1" applyBorder="1" applyAlignment="1">
      <alignment horizontal="center" vertical="center"/>
    </xf>
    <xf numFmtId="0" fontId="8" fillId="0" borderId="5" xfId="0" applyFont="1" applyBorder="1" applyAlignment="1">
      <alignment horizontal="center" vertical="center"/>
    </xf>
    <xf numFmtId="0" fontId="8" fillId="0" borderId="5" xfId="0" applyFont="1" applyBorder="1" applyAlignment="1">
      <alignment vertical="center"/>
    </xf>
    <xf numFmtId="0" fontId="3" fillId="0" borderId="1" xfId="0" applyFont="1" applyBorder="1" applyAlignment="1">
      <alignment vertical="center" wrapText="1"/>
    </xf>
    <xf numFmtId="0" fontId="4" fillId="0" borderId="3" xfId="1" applyBorder="1" applyAlignment="1">
      <alignment vertical="center" wrapText="1"/>
    </xf>
    <xf numFmtId="0" fontId="30" fillId="0" borderId="5" xfId="0" applyFont="1" applyBorder="1" applyAlignment="1">
      <alignment vertical="center" wrapText="1"/>
    </xf>
    <xf numFmtId="0" fontId="29" fillId="18" borderId="1" xfId="0" applyFont="1" applyFill="1" applyBorder="1" applyAlignment="1">
      <alignment vertical="center" wrapText="1"/>
    </xf>
    <xf numFmtId="0" fontId="4" fillId="0" borderId="1" xfId="1" applyBorder="1" applyAlignment="1">
      <alignment horizontal="left" vertical="center"/>
    </xf>
    <xf numFmtId="0" fontId="10" fillId="11" borderId="34" xfId="0" applyFont="1" applyFill="1" applyBorder="1" applyAlignment="1">
      <alignment horizontal="center" vertical="center" wrapText="1"/>
    </xf>
    <xf numFmtId="0" fontId="0" fillId="0" borderId="35" xfId="0" applyBorder="1" applyAlignment="1">
      <alignment horizontal="center" vertical="center"/>
    </xf>
    <xf numFmtId="0" fontId="0" fillId="0" borderId="15" xfId="0" applyBorder="1" applyAlignment="1">
      <alignment horizontal="center" vertical="center"/>
    </xf>
    <xf numFmtId="0" fontId="10" fillId="11" borderId="36" xfId="0" applyFont="1" applyFill="1" applyBorder="1" applyAlignment="1">
      <alignment horizontal="center" vertical="center" wrapText="1"/>
    </xf>
    <xf numFmtId="0" fontId="10" fillId="12" borderId="10" xfId="0" applyFont="1" applyFill="1" applyBorder="1" applyAlignment="1">
      <alignment horizontal="center" vertical="center" wrapText="1"/>
    </xf>
    <xf numFmtId="0" fontId="10" fillId="11" borderId="10" xfId="0" applyFont="1" applyFill="1" applyBorder="1" applyAlignment="1">
      <alignment horizontal="center" vertical="center" wrapText="1"/>
    </xf>
    <xf numFmtId="0" fontId="13" fillId="3" borderId="13" xfId="0" applyFont="1" applyFill="1" applyBorder="1" applyAlignment="1">
      <alignment horizontal="center" vertical="center" wrapText="1"/>
    </xf>
    <xf numFmtId="0" fontId="31" fillId="0" borderId="0" xfId="1" applyFont="1"/>
    <xf numFmtId="0" fontId="32" fillId="0" borderId="0" xfId="1" applyFont="1"/>
    <xf numFmtId="0" fontId="13" fillId="14" borderId="5" xfId="0" applyFont="1" applyFill="1" applyBorder="1" applyAlignment="1">
      <alignment horizontal="left" vertical="center" wrapText="1"/>
    </xf>
    <xf numFmtId="0" fontId="13" fillId="18" borderId="9" xfId="0" applyFont="1" applyFill="1" applyBorder="1" applyAlignment="1">
      <alignment vertical="center" wrapText="1"/>
    </xf>
    <xf numFmtId="0" fontId="33" fillId="0" borderId="0" xfId="0" applyFont="1"/>
    <xf numFmtId="0" fontId="0" fillId="14" borderId="1" xfId="0" applyFill="1" applyBorder="1" applyAlignment="1">
      <alignment horizontal="left" vertical="center"/>
    </xf>
    <xf numFmtId="0" fontId="0" fillId="20" borderId="1" xfId="0" applyFill="1" applyBorder="1" applyAlignment="1">
      <alignment horizontal="center" vertical="center" wrapText="1"/>
    </xf>
    <xf numFmtId="0" fontId="4" fillId="20" borderId="1" xfId="1" applyFill="1" applyBorder="1" applyAlignment="1">
      <alignment horizontal="center" vertical="center" wrapText="1"/>
    </xf>
    <xf numFmtId="0" fontId="18" fillId="20" borderId="1" xfId="0" applyFont="1" applyFill="1" applyBorder="1" applyAlignment="1">
      <alignment horizontal="center" vertical="center" wrapText="1"/>
    </xf>
    <xf numFmtId="0" fontId="0" fillId="20" borderId="1" xfId="0" applyFill="1" applyBorder="1" applyAlignment="1">
      <alignment horizontal="center" vertical="center"/>
    </xf>
    <xf numFmtId="0" fontId="0" fillId="20" borderId="1" xfId="0" applyFill="1" applyBorder="1" applyAlignment="1">
      <alignment horizontal="left" vertical="center" wrapText="1"/>
    </xf>
    <xf numFmtId="0" fontId="0" fillId="20" borderId="14" xfId="0" applyFill="1" applyBorder="1" applyAlignment="1">
      <alignment horizontal="center" vertical="center"/>
    </xf>
    <xf numFmtId="0" fontId="13" fillId="14" borderId="5" xfId="0" applyFont="1" applyFill="1" applyBorder="1" applyAlignment="1">
      <alignment horizontal="center" wrapText="1"/>
    </xf>
    <xf numFmtId="0" fontId="13" fillId="14" borderId="9" xfId="0" applyFont="1" applyFill="1" applyBorder="1" applyAlignment="1">
      <alignment horizontal="center" wrapText="1"/>
    </xf>
    <xf numFmtId="0" fontId="8" fillId="16" borderId="22" xfId="0" applyFont="1" applyFill="1" applyBorder="1" applyAlignment="1">
      <alignment horizontal="center"/>
    </xf>
    <xf numFmtId="0" fontId="8" fillId="0" borderId="22" xfId="0" applyFont="1" applyBorder="1" applyAlignment="1">
      <alignment horizontal="center" vertical="center"/>
    </xf>
    <xf numFmtId="0" fontId="8" fillId="0" borderId="22" xfId="0" applyFont="1" applyBorder="1" applyAlignment="1">
      <alignment vertical="center"/>
    </xf>
    <xf numFmtId="0" fontId="30" fillId="0" borderId="20" xfId="0" applyFont="1" applyBorder="1" applyAlignment="1">
      <alignment vertical="center" wrapText="1"/>
    </xf>
    <xf numFmtId="0" fontId="4" fillId="0" borderId="0" xfId="1" applyBorder="1" applyAlignment="1">
      <alignment horizontal="center" vertical="center"/>
    </xf>
    <xf numFmtId="20" fontId="13" fillId="0" borderId="22" xfId="0" applyNumberFormat="1" applyFont="1" applyBorder="1" applyAlignment="1">
      <alignment horizontal="center" vertical="center"/>
    </xf>
    <xf numFmtId="0" fontId="13" fillId="0" borderId="22" xfId="0" applyFont="1" applyBorder="1" applyAlignment="1">
      <alignment horizontal="center" vertical="center"/>
    </xf>
    <xf numFmtId="0" fontId="13" fillId="14" borderId="22" xfId="0" applyFont="1" applyFill="1" applyBorder="1" applyAlignment="1">
      <alignment vertical="center" wrapText="1"/>
    </xf>
    <xf numFmtId="0" fontId="13" fillId="14" borderId="1" xfId="0" applyFont="1" applyFill="1" applyBorder="1" applyAlignment="1">
      <alignment horizontal="center" vertical="center" wrapText="1"/>
    </xf>
    <xf numFmtId="0" fontId="13" fillId="14" borderId="1" xfId="0" applyFont="1" applyFill="1" applyBorder="1" applyAlignment="1">
      <alignment horizontal="center" vertical="center"/>
    </xf>
    <xf numFmtId="0" fontId="13" fillId="14" borderId="1" xfId="0" applyFont="1" applyFill="1" applyBorder="1" applyAlignment="1">
      <alignment horizontal="center"/>
    </xf>
    <xf numFmtId="167" fontId="13" fillId="14" borderId="1" xfId="0" applyNumberFormat="1" applyFont="1" applyFill="1" applyBorder="1" applyAlignment="1">
      <alignment horizontal="center"/>
    </xf>
    <xf numFmtId="20" fontId="13" fillId="14" borderId="1" xfId="0" applyNumberFormat="1" applyFont="1" applyFill="1" applyBorder="1" applyAlignment="1">
      <alignment horizontal="center" vertical="center"/>
    </xf>
    <xf numFmtId="0" fontId="18" fillId="14" borderId="19" xfId="0" applyFont="1" applyFill="1" applyBorder="1" applyAlignment="1">
      <alignment horizontal="center" wrapText="1"/>
    </xf>
    <xf numFmtId="0" fontId="13" fillId="0" borderId="37" xfId="0" applyFont="1" applyBorder="1" applyAlignment="1">
      <alignment horizontal="center"/>
    </xf>
    <xf numFmtId="0" fontId="13" fillId="15" borderId="32" xfId="0" applyFont="1" applyFill="1" applyBorder="1" applyAlignment="1">
      <alignment horizontal="center" vertical="center" wrapText="1"/>
    </xf>
    <xf numFmtId="167" fontId="13" fillId="14" borderId="37" xfId="0" applyNumberFormat="1" applyFont="1" applyFill="1" applyBorder="1" applyAlignment="1">
      <alignment horizontal="center"/>
    </xf>
    <xf numFmtId="0" fontId="18" fillId="14" borderId="0" xfId="0" applyFont="1" applyFill="1" applyAlignment="1">
      <alignment horizontal="center" wrapText="1"/>
    </xf>
    <xf numFmtId="0" fontId="13" fillId="13" borderId="32" xfId="0" applyFont="1" applyFill="1" applyBorder="1" applyAlignment="1">
      <alignment horizontal="center" vertical="center"/>
    </xf>
    <xf numFmtId="20" fontId="13" fillId="0" borderId="37" xfId="0" applyNumberFormat="1" applyFont="1" applyBorder="1" applyAlignment="1">
      <alignment horizontal="center" vertical="center"/>
    </xf>
    <xf numFmtId="0" fontId="13" fillId="0" borderId="37" xfId="0" applyFont="1" applyBorder="1" applyAlignment="1">
      <alignment horizontal="center" vertical="center"/>
    </xf>
    <xf numFmtId="0" fontId="13" fillId="14" borderId="37" xfId="0" applyFont="1" applyFill="1" applyBorder="1" applyAlignment="1">
      <alignment vertical="center" wrapText="1"/>
    </xf>
    <xf numFmtId="0" fontId="4" fillId="0" borderId="32" xfId="1" applyBorder="1" applyAlignment="1">
      <alignment vertical="center"/>
    </xf>
    <xf numFmtId="0" fontId="13" fillId="0" borderId="15" xfId="0" applyFont="1" applyBorder="1" applyAlignment="1">
      <alignment horizontal="center"/>
    </xf>
    <xf numFmtId="0" fontId="13" fillId="15" borderId="6" xfId="0" applyFont="1" applyFill="1" applyBorder="1" applyAlignment="1">
      <alignment horizontal="center" vertical="center" wrapText="1"/>
    </xf>
    <xf numFmtId="167" fontId="13" fillId="14" borderId="15" xfId="0" applyNumberFormat="1" applyFont="1" applyFill="1" applyBorder="1" applyAlignment="1">
      <alignment horizontal="center"/>
    </xf>
    <xf numFmtId="0" fontId="18" fillId="14" borderId="38" xfId="0" applyFont="1" applyFill="1" applyBorder="1" applyAlignment="1">
      <alignment horizontal="center" wrapText="1"/>
    </xf>
    <xf numFmtId="0" fontId="4" fillId="0" borderId="6" xfId="1" applyBorder="1" applyAlignment="1">
      <alignment vertical="center"/>
    </xf>
    <xf numFmtId="0" fontId="0" fillId="14" borderId="2" xfId="0" applyFill="1" applyBorder="1" applyAlignment="1">
      <alignment horizontal="left" vertical="center"/>
    </xf>
    <xf numFmtId="0" fontId="4" fillId="14" borderId="1" xfId="1" applyFill="1" applyBorder="1" applyAlignment="1">
      <alignment vertical="center"/>
    </xf>
    <xf numFmtId="0" fontId="0" fillId="0" borderId="3" xfId="0" applyBorder="1" applyAlignment="1">
      <alignment horizontal="left" vertical="center" wrapText="1"/>
    </xf>
    <xf numFmtId="0" fontId="8" fillId="20" borderId="1" xfId="0" applyFont="1" applyFill="1" applyBorder="1" applyAlignment="1">
      <alignment horizontal="center" vertical="center" wrapText="1"/>
    </xf>
    <xf numFmtId="0" fontId="35" fillId="0" borderId="0" xfId="0" applyFont="1"/>
    <xf numFmtId="0" fontId="21" fillId="13" borderId="1" xfId="0" applyFont="1" applyFill="1" applyBorder="1" applyAlignment="1">
      <alignment horizontal="center" vertical="center"/>
    </xf>
    <xf numFmtId="0" fontId="21" fillId="0" borderId="20" xfId="0" applyFont="1" applyBorder="1" applyAlignment="1">
      <alignment vertical="center"/>
    </xf>
    <xf numFmtId="0" fontId="21" fillId="0" borderId="5" xfId="0" applyFont="1" applyBorder="1" applyAlignment="1">
      <alignment vertical="center"/>
    </xf>
    <xf numFmtId="0" fontId="18" fillId="0" borderId="20" xfId="0" applyFont="1" applyBorder="1" applyAlignment="1">
      <alignment horizontal="center" wrapText="1"/>
    </xf>
    <xf numFmtId="0" fontId="18" fillId="14" borderId="20" xfId="0" applyFont="1" applyFill="1" applyBorder="1" applyAlignment="1">
      <alignment horizontal="center" wrapText="1"/>
    </xf>
    <xf numFmtId="0" fontId="18" fillId="14" borderId="22" xfId="0" applyFont="1" applyFill="1" applyBorder="1" applyAlignment="1">
      <alignment horizontal="center" wrapText="1"/>
    </xf>
    <xf numFmtId="0" fontId="18" fillId="0" borderId="5" xfId="0" applyFont="1" applyBorder="1" applyAlignment="1">
      <alignment horizontal="center" wrapText="1"/>
    </xf>
    <xf numFmtId="0" fontId="18" fillId="0" borderId="22" xfId="0" applyFont="1" applyBorder="1" applyAlignment="1">
      <alignment horizontal="center" wrapText="1"/>
    </xf>
    <xf numFmtId="0" fontId="13" fillId="0" borderId="5" xfId="0" applyFont="1" applyBorder="1" applyAlignment="1">
      <alignment horizontal="center" wrapText="1"/>
    </xf>
    <xf numFmtId="0" fontId="13" fillId="0" borderId="9" xfId="0" applyFont="1" applyBorder="1" applyAlignment="1">
      <alignment horizontal="center" wrapText="1"/>
    </xf>
    <xf numFmtId="0" fontId="13" fillId="0" borderId="20" xfId="0" applyFont="1" applyBorder="1" applyAlignment="1">
      <alignment horizontal="center" wrapText="1"/>
    </xf>
    <xf numFmtId="0" fontId="13" fillId="0" borderId="25" xfId="0" applyFont="1" applyBorder="1" applyAlignment="1">
      <alignment horizontal="center" wrapText="1"/>
    </xf>
    <xf numFmtId="0" fontId="13" fillId="0" borderId="26" xfId="0" applyFont="1" applyBorder="1" applyAlignment="1">
      <alignment horizontal="center" wrapText="1"/>
    </xf>
    <xf numFmtId="0" fontId="13" fillId="14" borderId="1" xfId="0" applyFont="1" applyFill="1" applyBorder="1" applyAlignment="1">
      <alignment horizontal="center" wrapText="1"/>
    </xf>
    <xf numFmtId="0" fontId="13" fillId="0" borderId="37" xfId="0" applyFont="1" applyBorder="1" applyAlignment="1">
      <alignment horizontal="center" wrapText="1"/>
    </xf>
    <xf numFmtId="0" fontId="13" fillId="0" borderId="15" xfId="0" applyFont="1" applyBorder="1" applyAlignment="1">
      <alignment horizontal="center" wrapText="1"/>
    </xf>
    <xf numFmtId="0" fontId="8" fillId="0" borderId="20" xfId="0" applyFont="1" applyBorder="1" applyAlignment="1">
      <alignment horizontal="center" wrapText="1"/>
    </xf>
    <xf numFmtId="0" fontId="8" fillId="0" borderId="33" xfId="0" applyFont="1" applyBorder="1" applyAlignment="1">
      <alignment horizontal="center" wrapText="1"/>
    </xf>
    <xf numFmtId="0" fontId="8" fillId="0" borderId="22" xfId="0" applyFont="1" applyBorder="1" applyAlignment="1">
      <alignment horizontal="center" wrapText="1"/>
    </xf>
    <xf numFmtId="0" fontId="8" fillId="0" borderId="5" xfId="0" applyFont="1" applyBorder="1" applyAlignment="1">
      <alignment horizontal="center" wrapText="1"/>
    </xf>
    <xf numFmtId="0" fontId="8" fillId="0" borderId="9" xfId="0" applyFont="1" applyBorder="1" applyAlignment="1">
      <alignment horizontal="center" wrapText="1"/>
    </xf>
    <xf numFmtId="0" fontId="13" fillId="0" borderId="22" xfId="0" applyFont="1" applyBorder="1" applyAlignment="1">
      <alignment horizontal="center" wrapText="1"/>
    </xf>
    <xf numFmtId="165" fontId="2" fillId="0" borderId="0" xfId="0" applyNumberFormat="1" applyFont="1" applyAlignment="1">
      <alignment horizontal="center" vertical="center" wrapText="1"/>
    </xf>
    <xf numFmtId="0" fontId="21" fillId="14" borderId="5" xfId="0" applyFont="1" applyFill="1" applyBorder="1" applyAlignment="1">
      <alignment horizontal="center" wrapText="1"/>
    </xf>
    <xf numFmtId="0" fontId="21" fillId="14" borderId="9" xfId="0" applyFont="1" applyFill="1" applyBorder="1" applyAlignment="1">
      <alignment horizontal="center" wrapText="1"/>
    </xf>
    <xf numFmtId="0" fontId="0" fillId="0" borderId="0" xfId="0" applyAlignment="1">
      <alignment vertical="center"/>
    </xf>
    <xf numFmtId="0" fontId="35" fillId="0" borderId="0" xfId="0" applyFont="1" applyAlignment="1">
      <alignment wrapText="1"/>
    </xf>
    <xf numFmtId="0" fontId="10" fillId="11" borderId="8" xfId="0" applyFont="1" applyFill="1" applyBorder="1" applyAlignment="1">
      <alignment horizontal="center" vertical="center" wrapText="1"/>
    </xf>
    <xf numFmtId="0" fontId="36" fillId="18" borderId="1" xfId="0" applyFont="1" applyFill="1" applyBorder="1" applyAlignment="1">
      <alignment vertical="center" wrapText="1"/>
    </xf>
    <xf numFmtId="0" fontId="4" fillId="0" borderId="0" xfId="1" applyAlignment="1">
      <alignment vertical="center"/>
    </xf>
    <xf numFmtId="0" fontId="0" fillId="0" borderId="0" xfId="0" applyAlignment="1">
      <alignment horizontal="center"/>
    </xf>
    <xf numFmtId="0" fontId="5" fillId="0" borderId="39" xfId="0" applyFont="1" applyBorder="1" applyAlignment="1">
      <alignment horizontal="center" vertical="center" wrapText="1"/>
    </xf>
    <xf numFmtId="16" fontId="0" fillId="0" borderId="0" xfId="0" applyNumberFormat="1"/>
    <xf numFmtId="16" fontId="0" fillId="0" borderId="39" xfId="0" quotePrefix="1" applyNumberFormat="1" applyBorder="1" applyAlignment="1">
      <alignment horizontal="center" vertical="center" wrapText="1"/>
    </xf>
    <xf numFmtId="0" fontId="0" fillId="0" borderId="39" xfId="0" applyBorder="1" applyAlignment="1">
      <alignment horizontal="left" vertical="center" wrapText="1"/>
    </xf>
    <xf numFmtId="0" fontId="0" fillId="0" borderId="39" xfId="0" applyBorder="1" applyAlignment="1">
      <alignment vertical="center" wrapText="1"/>
    </xf>
    <xf numFmtId="0" fontId="5" fillId="21" borderId="0" xfId="0" applyFont="1" applyFill="1" applyAlignment="1">
      <alignment horizontal="center" vertical="center"/>
    </xf>
    <xf numFmtId="0" fontId="5" fillId="21" borderId="39" xfId="0" applyFont="1" applyFill="1" applyBorder="1" applyAlignment="1">
      <alignment horizontal="center" vertical="center" wrapText="1"/>
    </xf>
    <xf numFmtId="17" fontId="0" fillId="4" borderId="39" xfId="0" quotePrefix="1" applyNumberFormat="1" applyFill="1" applyBorder="1" applyAlignment="1">
      <alignment horizontal="left" vertical="center" wrapText="1"/>
    </xf>
    <xf numFmtId="0" fontId="0" fillId="4" borderId="39" xfId="0" applyFill="1" applyBorder="1" applyAlignment="1">
      <alignment horizontal="left" vertical="center" wrapText="1"/>
    </xf>
    <xf numFmtId="17" fontId="0" fillId="0" borderId="39" xfId="0" quotePrefix="1" applyNumberFormat="1" applyBorder="1" applyAlignment="1">
      <alignment horizontal="left" vertical="center" wrapText="1"/>
    </xf>
    <xf numFmtId="0" fontId="0" fillId="18" borderId="39" xfId="0" applyFill="1" applyBorder="1" applyAlignment="1">
      <alignment horizontal="left" vertical="center" wrapText="1"/>
    </xf>
    <xf numFmtId="0" fontId="0" fillId="22" borderId="39" xfId="0" applyFill="1" applyBorder="1" applyAlignment="1">
      <alignment horizontal="left" vertical="center" wrapText="1"/>
    </xf>
    <xf numFmtId="0" fontId="5" fillId="21" borderId="0" xfId="0" applyFont="1" applyFill="1" applyAlignment="1">
      <alignment vertical="center"/>
    </xf>
    <xf numFmtId="0" fontId="13" fillId="3" borderId="42" xfId="0" applyFont="1" applyFill="1" applyBorder="1" applyAlignment="1">
      <alignment horizontal="center" vertical="center" wrapText="1"/>
    </xf>
    <xf numFmtId="0" fontId="0" fillId="20" borderId="30" xfId="0" applyFill="1" applyBorder="1" applyAlignment="1">
      <alignment horizontal="center" vertical="center"/>
    </xf>
    <xf numFmtId="0" fontId="0" fillId="20" borderId="30" xfId="0" applyFill="1" applyBorder="1" applyAlignment="1">
      <alignment horizontal="left" vertical="center" wrapText="1"/>
    </xf>
    <xf numFmtId="0" fontId="18" fillId="20" borderId="30" xfId="0" applyFont="1" applyFill="1" applyBorder="1" applyAlignment="1">
      <alignment horizontal="center" vertical="center" wrapText="1"/>
    </xf>
    <xf numFmtId="0" fontId="10" fillId="12" borderId="36" xfId="0" applyFont="1" applyFill="1" applyBorder="1" applyAlignment="1">
      <alignment horizontal="center" vertical="center" wrapText="1"/>
    </xf>
    <xf numFmtId="0" fontId="10" fillId="12" borderId="43" xfId="0" applyFont="1" applyFill="1" applyBorder="1" applyAlignment="1">
      <alignment horizontal="center" vertical="center" wrapText="1"/>
    </xf>
    <xf numFmtId="0" fontId="0" fillId="0" borderId="13" xfId="0" applyBorder="1" applyAlignment="1">
      <alignment horizontal="center" vertical="center"/>
    </xf>
    <xf numFmtId="0" fontId="0" fillId="0" borderId="44" xfId="0" applyBorder="1" applyAlignment="1">
      <alignment horizontal="center" vertical="center"/>
    </xf>
    <xf numFmtId="0" fontId="0" fillId="0" borderId="45" xfId="0" applyBorder="1" applyAlignment="1">
      <alignment horizontal="center" vertical="center"/>
    </xf>
    <xf numFmtId="0" fontId="0" fillId="0" borderId="2" xfId="0" applyBorder="1" applyAlignment="1">
      <alignment vertical="center" wrapText="1"/>
    </xf>
    <xf numFmtId="0" fontId="0" fillId="0" borderId="4" xfId="0" applyBorder="1" applyAlignment="1">
      <alignment vertical="center" wrapText="1"/>
    </xf>
    <xf numFmtId="0" fontId="27" fillId="0" borderId="0" xfId="0" applyFont="1" applyAlignment="1">
      <alignment wrapText="1"/>
    </xf>
    <xf numFmtId="0" fontId="0" fillId="0" borderId="46" xfId="0" applyBorder="1" applyAlignment="1">
      <alignment horizontal="center" vertical="center"/>
    </xf>
    <xf numFmtId="0" fontId="8" fillId="0" borderId="1" xfId="0" applyFont="1" applyBorder="1" applyAlignment="1">
      <alignment horizontal="center" vertical="center"/>
    </xf>
    <xf numFmtId="0" fontId="0" fillId="14" borderId="1" xfId="0" applyFill="1" applyBorder="1" applyAlignment="1">
      <alignment horizontal="center" vertical="center"/>
    </xf>
    <xf numFmtId="165" fontId="13" fillId="0" borderId="22" xfId="0" applyNumberFormat="1" applyFont="1" applyBorder="1" applyAlignment="1">
      <alignment horizontal="center" wrapText="1"/>
    </xf>
    <xf numFmtId="167" fontId="13" fillId="0" borderId="22" xfId="0" applyNumberFormat="1" applyFont="1" applyBorder="1" applyAlignment="1">
      <alignment horizontal="center"/>
    </xf>
    <xf numFmtId="0" fontId="13" fillId="0" borderId="22" xfId="0" applyFont="1" applyBorder="1" applyAlignment="1">
      <alignment vertical="center" wrapText="1"/>
    </xf>
    <xf numFmtId="0" fontId="5" fillId="0" borderId="0" xfId="0" applyFont="1" applyAlignment="1">
      <alignment horizontal="center" vertical="center"/>
    </xf>
    <xf numFmtId="0" fontId="0" fillId="23" borderId="1" xfId="0" applyFill="1" applyBorder="1" applyAlignment="1">
      <alignment horizontal="center" vertical="center"/>
    </xf>
    <xf numFmtId="0" fontId="0" fillId="4" borderId="1" xfId="0" applyFill="1" applyBorder="1" applyAlignment="1">
      <alignment horizontal="center" vertical="center"/>
    </xf>
    <xf numFmtId="0" fontId="0" fillId="18" borderId="1" xfId="0" applyFill="1" applyBorder="1" applyAlignment="1">
      <alignment horizontal="center" vertical="center"/>
    </xf>
    <xf numFmtId="0" fontId="0" fillId="24" borderId="1" xfId="0" applyFill="1" applyBorder="1" applyAlignment="1">
      <alignment horizontal="center" vertical="center"/>
    </xf>
    <xf numFmtId="0" fontId="0" fillId="22" borderId="1" xfId="0" applyFill="1" applyBorder="1" applyAlignment="1">
      <alignment horizontal="center" vertical="center"/>
    </xf>
    <xf numFmtId="0" fontId="37" fillId="25" borderId="1" xfId="0" applyFont="1" applyFill="1" applyBorder="1" applyAlignment="1">
      <alignment horizontal="center" vertical="center"/>
    </xf>
    <xf numFmtId="0" fontId="4" fillId="0" borderId="3" xfId="1" applyBorder="1" applyAlignment="1">
      <alignment horizontal="center" vertical="center" wrapText="1"/>
    </xf>
    <xf numFmtId="0" fontId="7" fillId="18" borderId="4" xfId="0" applyFont="1" applyFill="1" applyBorder="1" applyAlignment="1">
      <alignment horizontal="center" vertical="center" wrapText="1"/>
    </xf>
    <xf numFmtId="0" fontId="5" fillId="8" borderId="0" xfId="0" applyFont="1" applyFill="1" applyAlignment="1">
      <alignment horizontal="center" vertical="center"/>
    </xf>
    <xf numFmtId="0" fontId="0" fillId="22" borderId="40" xfId="0" applyFill="1" applyBorder="1" applyAlignment="1">
      <alignment horizontal="left" vertical="center" wrapText="1"/>
    </xf>
    <xf numFmtId="0" fontId="0" fillId="22" borderId="41" xfId="0" applyFill="1" applyBorder="1" applyAlignment="1">
      <alignment horizontal="left" vertical="center" wrapText="1"/>
    </xf>
    <xf numFmtId="0" fontId="5" fillId="21" borderId="1" xfId="0" applyFont="1" applyFill="1" applyBorder="1" applyAlignment="1">
      <alignment horizontal="center" vertical="center"/>
    </xf>
    <xf numFmtId="0" fontId="0" fillId="4" borderId="1" xfId="0" applyFill="1" applyBorder="1" applyAlignment="1">
      <alignment horizontal="center" vertical="center"/>
    </xf>
    <xf numFmtId="0" fontId="0" fillId="18" borderId="1" xfId="0" applyFill="1" applyBorder="1" applyAlignment="1">
      <alignment horizontal="center" vertical="center"/>
    </xf>
    <xf numFmtId="0" fontId="0" fillId="22" borderId="1" xfId="0" applyFill="1" applyBorder="1" applyAlignment="1">
      <alignment horizontal="center" vertical="center"/>
    </xf>
    <xf numFmtId="0" fontId="34" fillId="0" borderId="19" xfId="0" applyFont="1" applyBorder="1" applyAlignment="1">
      <alignment horizontal="center"/>
    </xf>
    <xf numFmtId="0" fontId="34" fillId="0" borderId="0" xfId="0" applyFont="1" applyAlignment="1">
      <alignment horizontal="center"/>
    </xf>
    <xf numFmtId="0" fontId="1" fillId="0" borderId="0" xfId="0" applyFont="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left" vertical="center"/>
    </xf>
    <xf numFmtId="0" fontId="1" fillId="0" borderId="1" xfId="0" applyFont="1" applyBorder="1" applyAlignment="1">
      <alignment vertical="center" wrapText="1"/>
    </xf>
    <xf numFmtId="0" fontId="1" fillId="0" borderId="0" xfId="0" applyFont="1" applyAlignment="1">
      <alignment vertical="center"/>
    </xf>
    <xf numFmtId="0" fontId="1" fillId="0" borderId="3" xfId="0" applyFont="1" applyBorder="1" applyAlignment="1">
      <alignment vertical="center" wrapText="1"/>
    </xf>
    <xf numFmtId="0" fontId="1" fillId="18" borderId="1" xfId="0" applyFont="1" applyFill="1" applyBorder="1" applyAlignment="1">
      <alignment horizontal="center" vertical="center"/>
    </xf>
    <xf numFmtId="0" fontId="1" fillId="14" borderId="1" xfId="0" applyFont="1" applyFill="1" applyBorder="1" applyAlignment="1">
      <alignment horizontal="left" vertical="center"/>
    </xf>
    <xf numFmtId="0" fontId="1" fillId="14" borderId="1" xfId="0" applyFont="1" applyFill="1" applyBorder="1" applyAlignment="1">
      <alignment vertical="center" wrapText="1"/>
    </xf>
    <xf numFmtId="0" fontId="1" fillId="0" borderId="1" xfId="0" applyFont="1" applyBorder="1" applyAlignment="1">
      <alignment vertical="center"/>
    </xf>
    <xf numFmtId="0" fontId="1" fillId="0" borderId="3" xfId="0" applyFont="1" applyBorder="1" applyAlignment="1">
      <alignment horizontal="center" vertical="center"/>
    </xf>
    <xf numFmtId="21" fontId="1" fillId="0" borderId="1" xfId="0" applyNumberFormat="1" applyFont="1" applyBorder="1" applyAlignment="1">
      <alignment horizontal="left" vertical="top" wrapText="1"/>
    </xf>
    <xf numFmtId="0" fontId="1" fillId="0" borderId="1" xfId="0" applyFont="1" applyBorder="1" applyAlignment="1">
      <alignment horizontal="left" vertical="center" wrapText="1"/>
    </xf>
    <xf numFmtId="21" fontId="1" fillId="0" borderId="1" xfId="0" applyNumberFormat="1" applyFont="1" applyBorder="1" applyAlignment="1">
      <alignment vertical="center" wrapText="1"/>
    </xf>
    <xf numFmtId="0" fontId="1" fillId="0" borderId="3" xfId="0" applyFont="1" applyBorder="1" applyAlignment="1">
      <alignment horizontal="left" vertical="center"/>
    </xf>
    <xf numFmtId="0" fontId="1" fillId="14" borderId="1" xfId="0" applyFont="1" applyFill="1" applyBorder="1" applyAlignment="1">
      <alignment horizontal="left" vertical="center" wrapText="1"/>
    </xf>
    <xf numFmtId="0" fontId="1" fillId="0" borderId="3" xfId="0" applyFont="1" applyBorder="1" applyAlignment="1">
      <alignment vertical="center"/>
    </xf>
    <xf numFmtId="21" fontId="1" fillId="0" borderId="1" xfId="0" applyNumberFormat="1" applyFont="1" applyBorder="1" applyAlignment="1">
      <alignment horizontal="left" vertical="center" wrapText="1"/>
    </xf>
    <xf numFmtId="0" fontId="1" fillId="18" borderId="1" xfId="0" applyFont="1" applyFill="1" applyBorder="1" applyAlignment="1">
      <alignment horizontal="left" vertical="center"/>
    </xf>
    <xf numFmtId="0" fontId="1" fillId="14" borderId="1" xfId="0" applyFont="1" applyFill="1" applyBorder="1" applyAlignment="1">
      <alignment horizontal="center" vertical="center"/>
    </xf>
    <xf numFmtId="0" fontId="1" fillId="14" borderId="5" xfId="0" applyFont="1" applyFill="1" applyBorder="1" applyAlignment="1">
      <alignment horizontal="left" vertical="center"/>
    </xf>
    <xf numFmtId="0" fontId="1" fillId="0" borderId="32" xfId="0" applyFont="1" applyBorder="1" applyAlignment="1">
      <alignment horizontal="center" vertical="center"/>
    </xf>
    <xf numFmtId="0" fontId="1" fillId="0" borderId="32" xfId="0" applyFont="1" applyBorder="1" applyAlignment="1">
      <alignment horizontal="left" vertical="center"/>
    </xf>
    <xf numFmtId="0" fontId="1" fillId="0" borderId="32" xfId="0" applyFont="1" applyBorder="1" applyAlignment="1">
      <alignment vertical="center" wrapText="1"/>
    </xf>
    <xf numFmtId="0" fontId="1" fillId="0" borderId="6" xfId="0" applyFont="1" applyBorder="1" applyAlignment="1">
      <alignment horizontal="center" vertical="center"/>
    </xf>
    <xf numFmtId="0" fontId="1" fillId="0" borderId="6" xfId="0" applyFont="1" applyBorder="1" applyAlignment="1">
      <alignment horizontal="left" vertical="center"/>
    </xf>
    <xf numFmtId="0" fontId="1" fillId="0" borderId="6" xfId="0" applyFont="1" applyBorder="1" applyAlignment="1">
      <alignment vertical="center" wrapText="1"/>
    </xf>
    <xf numFmtId="20" fontId="1" fillId="0" borderId="1" xfId="0" applyNumberFormat="1" applyFont="1" applyBorder="1" applyAlignment="1">
      <alignment vertical="center" wrapText="1"/>
    </xf>
    <xf numFmtId="0" fontId="1" fillId="0" borderId="3" xfId="0" applyFont="1" applyBorder="1" applyAlignment="1">
      <alignment horizontal="left" vertical="center" wrapText="1"/>
    </xf>
    <xf numFmtId="0" fontId="1" fillId="18" borderId="1" xfId="0" applyFont="1" applyFill="1" applyBorder="1" applyAlignment="1">
      <alignment vertical="center" wrapText="1"/>
    </xf>
    <xf numFmtId="0" fontId="1" fillId="18" borderId="3" xfId="0" applyFont="1" applyFill="1" applyBorder="1" applyAlignment="1">
      <alignment horizontal="center" vertical="center"/>
    </xf>
    <xf numFmtId="0" fontId="1" fillId="14" borderId="3" xfId="0" applyFont="1" applyFill="1" applyBorder="1" applyAlignment="1">
      <alignment horizontal="left" vertical="center"/>
    </xf>
    <xf numFmtId="165" fontId="1" fillId="0" borderId="0" xfId="0" applyNumberFormat="1" applyFont="1" applyAlignment="1">
      <alignment horizontal="center" vertical="center" wrapText="1"/>
    </xf>
    <xf numFmtId="165" fontId="1" fillId="0" borderId="0" xfId="0" applyNumberFormat="1" applyFont="1" applyAlignment="1">
      <alignment horizontal="center" vertical="center"/>
    </xf>
    <xf numFmtId="164" fontId="1" fillId="0" borderId="0" xfId="0" applyNumberFormat="1" applyFont="1" applyAlignment="1">
      <alignment horizontal="center" vertical="center"/>
    </xf>
    <xf numFmtId="0" fontId="1" fillId="0" borderId="0" xfId="0" applyFont="1" applyAlignment="1">
      <alignment vertical="center" wrapText="1"/>
    </xf>
    <xf numFmtId="0" fontId="1" fillId="0" borderId="0" xfId="0" applyFont="1" applyAlignment="1">
      <alignment horizontal="left" vertical="center"/>
    </xf>
    <xf numFmtId="0" fontId="1" fillId="0" borderId="0" xfId="0" applyFont="1" applyAlignment="1">
      <alignment horizontal="center" vertical="center" wrapText="1"/>
    </xf>
  </cellXfs>
  <cellStyles count="2">
    <cellStyle name="Bình thường" xfId="0" builtinId="0"/>
    <cellStyle name="Hyperlink" xfId="1" xr:uid="{00000000-0005-0000-0000-000000000000}"/>
  </cellStyles>
  <dxfs count="141">
    <dxf>
      <alignment horizontal="center" vertical="center" textRotation="0" wrapText="0" indent="0" justifyLastLine="0" shrinkToFit="0" readingOrder="0"/>
      <border diagonalUp="0" diagonalDown="0">
        <left style="thin">
          <color rgb="FF000000"/>
        </left>
        <right/>
        <top style="thin">
          <color rgb="FF000000"/>
        </top>
        <bottom style="thin">
          <color rgb="FF000000"/>
        </bottom>
        <vertical/>
        <horizontal/>
      </border>
    </dxf>
    <dxf>
      <alignment horizontal="center" vertical="center" textRotation="0" wrapText="0" indent="0" justifyLastLine="0" shrinkToFit="0" readingOrder="0"/>
      <border diagonalUp="0" diagonalDown="0">
        <left style="thin">
          <color rgb="FF000000"/>
        </left>
        <right/>
        <top style="thin">
          <color rgb="FF000000"/>
        </top>
        <bottom style="medium">
          <color rgb="FF000000"/>
        </bottom>
        <vertical/>
        <horizontal/>
      </border>
    </dxf>
    <dxf>
      <numFmt numFmtId="13" formatCode="0%"/>
      <alignment horizontal="center" vertical="center" textRotation="0" wrapText="0" indent="0" justifyLastLine="0" shrinkToFit="0" readingOrder="0"/>
      <border diagonalUp="0" diagonalDown="0">
        <left style="thin">
          <color rgb="FF000000"/>
        </left>
        <right style="thin">
          <color rgb="FF000000"/>
        </right>
        <top style="thin">
          <color rgb="FF000000"/>
        </top>
        <bottom style="medium">
          <color rgb="FF000000"/>
        </bottom>
        <vertical/>
        <horizontal/>
      </border>
    </dxf>
    <dxf>
      <alignment horizontal="center" vertical="center" textRotation="0" wrapText="0" indent="0" justifyLastLine="0" shrinkToFit="0" readingOrder="0"/>
      <border diagonalUp="0" diagonalDown="0">
        <left style="thin">
          <color rgb="FF000000"/>
        </left>
        <right style="thin">
          <color rgb="FF000000"/>
        </right>
        <top style="thin">
          <color rgb="FF000000"/>
        </top>
        <bottom style="medium">
          <color rgb="FF000000"/>
        </bottom>
        <vertical/>
        <horizontal/>
      </border>
    </dxf>
    <dxf>
      <alignment horizontal="center" vertical="center" textRotation="0" wrapText="0" indent="0" justifyLastLine="0" shrinkToFit="0" readingOrder="0"/>
      <border diagonalUp="0" diagonalDown="0">
        <left/>
        <right style="thin">
          <color rgb="FF000000"/>
        </right>
        <top style="thin">
          <color rgb="FF000000"/>
        </top>
        <bottom style="medium">
          <color rgb="FF000000"/>
        </bottom>
        <vertical/>
        <horizontal/>
      </border>
    </dxf>
    <dxf>
      <border outline="0">
        <top style="thin">
          <color rgb="FF000000"/>
        </top>
      </border>
    </dxf>
    <dxf>
      <border outline="0">
        <bottom style="thin">
          <color rgb="FF000000"/>
        </bottom>
      </border>
    </dxf>
    <dxf>
      <border outline="0">
        <left style="medium">
          <color rgb="FF000000"/>
        </left>
        <right style="thin">
          <color rgb="FF000000"/>
        </right>
      </border>
    </dxf>
    <dxf>
      <alignment horizontal="center" vertical="center" textRotation="0" wrapText="0" indent="0" justifyLastLine="0" shrinkToFit="0" readingOrder="0"/>
    </dxf>
    <dxf>
      <numFmt numFmtId="0" formatCode="General"/>
      <alignment horizontal="center" vertical="center"/>
      <border diagonalUp="0" diagonalDown="0">
        <left style="thin">
          <color rgb="FF000000"/>
        </left>
        <right/>
        <top style="thin">
          <color rgb="FF000000"/>
        </top>
        <bottom style="thin">
          <color rgb="FF000000"/>
        </bottom>
        <vertical/>
        <horizontal/>
      </border>
    </dxf>
    <dxf>
      <alignment vertical="center" wrapText="1"/>
      <border diagonalUp="0" diagonalDown="0">
        <left style="thin">
          <color rgb="FF000000"/>
        </left>
        <right style="thin">
          <color rgb="FF000000"/>
        </right>
        <top style="thin">
          <color rgb="FF000000"/>
        </top>
        <bottom style="thin">
          <color rgb="FF000000"/>
        </bottom>
        <vertical/>
        <horizontal/>
      </border>
    </dxf>
    <dxf>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center" vertical="center"/>
      <border diagonalUp="0" diagonalDown="0">
        <left style="thin">
          <color rgb="FF000000"/>
        </left>
        <right style="thin">
          <color rgb="FF000000"/>
        </right>
        <top style="thin">
          <color rgb="FF000000"/>
        </top>
        <bottom style="thin">
          <color rgb="FF000000"/>
        </bottom>
        <vertical/>
        <horizontal/>
      </border>
    </dxf>
    <dxf>
      <alignment horizontal="center" vertical="center"/>
      <border diagonalUp="0" diagonalDown="0">
        <left style="thin">
          <color rgb="FF000000"/>
        </left>
        <right style="thin">
          <color rgb="FF000000"/>
        </right>
        <top style="thin">
          <color rgb="FF000000"/>
        </top>
        <bottom style="thin">
          <color rgb="FF000000"/>
        </bottom>
        <vertical/>
        <horizontal/>
      </border>
    </dxf>
    <dxf>
      <alignment horizontal="center" vertical="center"/>
      <border diagonalUp="0" diagonalDown="0">
        <left/>
        <right style="thin">
          <color rgb="FF000000"/>
        </right>
        <top style="thin">
          <color rgb="FF000000"/>
        </top>
        <bottom style="thin">
          <color rgb="FF000000"/>
        </bottom>
        <vertical/>
        <horizontal/>
      </border>
    </dxf>
    <dxf>
      <border outline="0">
        <top style="thin">
          <color rgb="FF000000"/>
        </top>
      </border>
    </dxf>
    <dxf>
      <border outline="0">
        <bottom style="thin">
          <color rgb="FF000000"/>
        </bottom>
      </border>
    </dxf>
    <dxf>
      <border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000000"/>
          <bgColor rgb="FFD9D9D9"/>
        </patternFill>
      </fill>
      <alignment horizontal="center" vertical="center" textRotation="0" wrapText="1" indent="0" justifyLastLine="0" shrinkToFit="0" readingOrder="0"/>
      <border diagonalUp="0" diagonalDown="0" outline="0">
        <left style="thin">
          <color rgb="FF000000"/>
        </left>
        <right style="thin">
          <color rgb="FF000000"/>
        </right>
        <top/>
        <bottom/>
      </border>
    </dxf>
    <dxf>
      <numFmt numFmtId="0" formatCode="General"/>
      <alignment horizontal="center" vertical="center"/>
      <border>
        <left style="thin">
          <color rgb="FF000000"/>
        </left>
        <right style="thin">
          <color rgb="FF000000"/>
        </right>
        <top style="thin">
          <color rgb="FF000000"/>
        </top>
        <bottom style="thin">
          <color rgb="FF000000"/>
        </bottom>
        <vertical style="thin">
          <color rgb="FF000000"/>
        </vertical>
        <horizontal style="thin">
          <color rgb="FF000000"/>
        </horizontal>
      </border>
    </dxf>
    <dxf>
      <numFmt numFmtId="0" formatCode="General"/>
      <alignment horizontal="center" vertical="center"/>
      <border>
        <left style="thin">
          <color rgb="FF000000"/>
        </left>
        <right style="thin">
          <color rgb="FF000000"/>
        </right>
        <top style="thin">
          <color rgb="FF000000"/>
        </top>
        <bottom style="thin">
          <color rgb="FF000000"/>
        </bottom>
        <vertical style="thin">
          <color rgb="FF000000"/>
        </vertical>
        <horizontal style="thin">
          <color rgb="FF000000"/>
        </horizontal>
      </border>
    </dxf>
    <dxf>
      <alignment horizontal="center" vertical="center"/>
      <border>
        <left style="thin">
          <color rgb="FF000000"/>
        </left>
        <right style="thin">
          <color rgb="FF000000"/>
        </right>
        <top style="thin">
          <color rgb="FF000000"/>
        </top>
        <bottom style="thin">
          <color rgb="FF000000"/>
        </bottom>
        <vertical style="thin">
          <color rgb="FF000000"/>
        </vertical>
        <horizontal style="thin">
          <color rgb="FF000000"/>
        </horizontal>
      </border>
    </dxf>
    <dxf>
      <alignment horizontal="center" vertical="center"/>
      <border>
        <left style="thin">
          <color rgb="FF000000"/>
        </left>
        <right style="thin">
          <color rgb="FF000000"/>
        </right>
        <top style="thin">
          <color rgb="FF000000"/>
        </top>
        <bottom style="thin">
          <color rgb="FF000000"/>
        </bottom>
        <vertical style="thin">
          <color rgb="FF000000"/>
        </vertical>
        <horizontal style="thin">
          <color rgb="FF000000"/>
        </horizontal>
      </border>
    </dxf>
    <dxf>
      <alignment horizontal="center" vertical="center"/>
      <border>
        <left style="medium">
          <color rgb="FF000000"/>
        </left>
        <right style="thin">
          <color rgb="FF000000"/>
        </right>
        <top style="thin">
          <color rgb="FF000000"/>
        </top>
        <bottom style="thin">
          <color rgb="FF000000"/>
        </bottom>
        <vertical style="thin">
          <color rgb="FF000000"/>
        </vertical>
        <horizontal style="thin">
          <color rgb="FF000000"/>
        </horizontal>
      </border>
    </dxf>
    <dxf>
      <alignment vertical="center" wrapText="1"/>
      <border>
        <left style="thin">
          <color rgb="FF000000"/>
        </left>
        <right style="thin">
          <color rgb="FF000000"/>
        </right>
        <top style="thin">
          <color rgb="FF000000"/>
        </top>
        <bottom style="thin">
          <color rgb="FF000000"/>
        </bottom>
        <vertical style="thin">
          <color rgb="FF000000"/>
        </vertical>
        <horizontal style="thin">
          <color rgb="FF000000"/>
        </horizontal>
      </border>
    </dxf>
    <dxf>
      <border diagonalUp="0" diagonalDown="0">
        <left style="thin">
          <color rgb="FF000000"/>
        </left>
        <right/>
        <top style="thin">
          <color rgb="FF000000"/>
        </top>
        <bottom style="thin">
          <color rgb="FF000000"/>
        </bottom>
        <vertical/>
        <horizontal/>
      </border>
    </dxf>
    <dxf>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1"/>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alignment horizontal="left"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1"/>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border>
        <left style="thin">
          <color rgb="FF000000"/>
        </left>
        <right style="thin">
          <color rgb="FF000000"/>
        </right>
        <top style="thin">
          <color rgb="FF000000"/>
        </top>
        <bottom style="thin">
          <color rgb="FF000000"/>
        </bottom>
        <vertical style="thin">
          <color rgb="FF000000"/>
        </vertical>
        <horizontal style="thin">
          <color rgb="FF000000"/>
        </horizontal>
      </border>
    </dxf>
    <dxf>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1"/>
        <color rgb="FF000000"/>
        <name val="Calibri"/>
        <family val="2"/>
        <scheme val="minor"/>
      </font>
      <fill>
        <patternFill patternType="solid">
          <fgColor rgb="FF000000"/>
          <bgColor rgb="FFB4C6E7"/>
        </patternFill>
      </fill>
      <alignment horizontal="center" vertical="center" textRotation="0" wrapText="1" indent="0" justifyLastLine="0" shrinkToFit="0" readingOrder="0"/>
      <border diagonalUp="0" diagonalDown="0">
        <left style="medium">
          <color rgb="FF000000"/>
        </left>
        <right style="thin">
          <color rgb="FF000000"/>
        </right>
        <top style="thin">
          <color rgb="FF000000"/>
        </top>
        <bottom style="thin">
          <color rgb="FF000000"/>
        </bottom>
        <vertical style="thin">
          <color rgb="FF000000"/>
        </vertical>
        <horizontal style="thin">
          <color rgb="FF000000"/>
        </horizontal>
      </border>
    </dxf>
    <dxf>
      <border>
        <left style="medium">
          <color rgb="FF000000"/>
        </left>
        <right style="medium">
          <color rgb="FF000000"/>
        </right>
        <top style="medium">
          <color rgb="FF000000"/>
        </top>
        <bottom style="medium">
          <color rgb="FF000000"/>
        </bottom>
      </border>
    </dxf>
    <dxf>
      <font>
        <b/>
        <i val="0"/>
        <strike val="0"/>
        <condense val="0"/>
        <extend val="0"/>
        <outline val="0"/>
        <shadow val="0"/>
        <u val="none"/>
        <vertAlign val="baseline"/>
        <sz val="11"/>
        <color rgb="FF000000"/>
        <name val="Calibri"/>
        <scheme val="none"/>
      </font>
      <fill>
        <patternFill patternType="solid">
          <fgColor rgb="FF000000"/>
          <bgColor rgb="FF92D050"/>
        </patternFill>
      </fill>
      <alignment horizontal="center"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font>
        <b/>
        <i val="0"/>
        <color rgb="FF006100"/>
      </font>
      <fill>
        <patternFill patternType="solid">
          <bgColor rgb="FFC6EFCE"/>
        </patternFill>
      </fill>
    </dxf>
    <dxf>
      <font>
        <b/>
        <i val="0"/>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i val="0"/>
        <color rgb="FF9C0006"/>
      </font>
      <fill>
        <patternFill patternType="solid">
          <bgColor rgb="FFFFC7CE"/>
        </patternFill>
      </fill>
    </dxf>
    <dxf>
      <font>
        <b/>
        <i val="0"/>
        <color theme="1"/>
      </font>
      <fill>
        <patternFill patternType="solid">
          <bgColor theme="5" tint="0.39997558519241921"/>
        </patternFill>
      </fill>
    </dxf>
    <dxf>
      <font>
        <b/>
        <i val="0"/>
        <color theme="1"/>
      </font>
      <fill>
        <patternFill patternType="solid">
          <bgColor theme="5" tint="0.3999755851924192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4"/>
      </font>
      <fill>
        <patternFill patternType="solid">
          <bgColor theme="4" tint="0.79998168889431442"/>
        </patternFill>
      </fill>
    </dxf>
    <dxf>
      <font>
        <color theme="1"/>
      </font>
      <fill>
        <patternFill patternType="solid">
          <bgColor theme="2"/>
        </patternFill>
      </fill>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1"/>
        <color theme="1"/>
        <name val="Calibri"/>
        <scheme val="minor"/>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1"/>
        <color theme="1"/>
        <name val="Calibri"/>
        <scheme val="minor"/>
      </font>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minor"/>
      </font>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name val="Calibri"/>
        <scheme val="minor"/>
      </font>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color rgb="FF000000"/>
      </font>
      <alignment vertical="center"/>
      <border diagonalUp="0" diagonalDown="0">
        <left/>
        <right style="thin">
          <color rgb="FF000000"/>
        </right>
        <top style="thin">
          <color theme="4" tint="0.39997558519241921"/>
        </top>
        <bottom style="thin">
          <color rgb="FF000000"/>
        </bottom>
        <vertical/>
        <horizontal/>
      </border>
    </dxf>
    <dxf>
      <font>
        <color rgb="FF000000"/>
      </font>
      <alignment horizontal="center" vertical="center" textRotation="0" wrapText="0" indent="0" justifyLastLine="0" shrinkToFit="0" readingOrder="0"/>
      <border diagonalUp="0" diagonalDown="0">
        <left/>
        <right style="thin">
          <color rgb="FF000000"/>
        </right>
        <top style="thin">
          <color theme="4" tint="0.39997558519241921"/>
        </top>
        <bottom style="thin">
          <color rgb="FF000000"/>
        </bottom>
        <vertical/>
        <horizontal/>
      </border>
    </dxf>
    <dxf>
      <font>
        <color rgb="FF000000"/>
      </font>
      <numFmt numFmtId="25" formatCode="h:mm"/>
      <alignment horizontal="center" vertical="center" textRotation="0" wrapText="0" indent="0" justifyLastLine="0" shrinkToFit="0" readingOrder="0"/>
      <border diagonalUp="0" diagonalDown="0">
        <left/>
        <right style="thin">
          <color rgb="FF000000"/>
        </right>
        <top style="thin">
          <color theme="4" tint="0.39997558519241921"/>
        </top>
        <bottom style="thin">
          <color rgb="FF000000"/>
        </bottom>
        <vertical/>
        <horizontal/>
      </border>
    </dxf>
    <dxf>
      <font>
        <color rgb="FF000000"/>
      </font>
      <fill>
        <patternFill patternType="solid">
          <fgColor rgb="FF000000"/>
          <bgColor rgb="FFC6EFCE"/>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color rgb="FF000000"/>
      </font>
      <fill>
        <patternFill patternType="solid">
          <fgColor indexed="64"/>
          <bgColor theme="0"/>
        </patternFill>
      </fill>
      <alignment horizontal="center" vertical="bottom" textRotation="0" wrapText="1" indent="0" justifyLastLine="0" shrinkToFit="0" readingOrder="0"/>
      <border diagonalUp="0" diagonalDown="0">
        <left/>
        <right style="thin">
          <color rgb="FF000000"/>
        </right>
        <top style="thin">
          <color rgb="FF000000"/>
        </top>
        <bottom style="thin">
          <color rgb="FF000000"/>
        </bottom>
        <vertical/>
        <horizontal/>
      </border>
    </dxf>
    <dxf>
      <font>
        <color rgb="FF000000"/>
      </font>
      <numFmt numFmtId="167" formatCode="[$-409]d\-mmm\-yy;@"/>
      <alignment horizontal="center" vertical="bottom" textRotation="0" wrapText="0" indent="0" justifyLastLine="0" shrinkToFit="0" readingOrder="0"/>
      <border diagonalUp="0" diagonalDown="0">
        <left/>
        <right style="thin">
          <color rgb="FF000000"/>
        </right>
        <top style="thin">
          <color theme="4" tint="0.39997558519241921"/>
        </top>
        <bottom style="thin">
          <color rgb="FF000000"/>
        </bottom>
        <vertical/>
        <horizontal/>
      </border>
    </dxf>
    <dxf>
      <font>
        <color rgb="FF000000"/>
      </font>
      <alignment horizontal="center" vertical="bottom" textRotation="0" wrapText="1" indent="0" justifyLastLine="0" shrinkToFit="0" readingOrder="0"/>
      <border diagonalUp="0" diagonalDown="0">
        <left/>
        <right style="thin">
          <color rgb="FF000000"/>
        </right>
        <top style="thin">
          <color theme="4" tint="0.39997558519241921"/>
        </top>
        <bottom style="thin">
          <color rgb="FF000000"/>
        </bottom>
        <vertical/>
        <horizontal/>
      </border>
    </dxf>
    <dxf>
      <font>
        <color rgb="FF000000"/>
      </font>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color rgb="FF000000"/>
      </font>
      <alignment horizontal="center" vertical="bottom" textRotation="0" wrapText="0" indent="0" justifyLastLine="0" shrinkToFit="0" readingOrder="0"/>
      <border diagonalUp="0" diagonalDown="0">
        <left/>
        <right style="thin">
          <color rgb="FF000000"/>
        </right>
        <top style="thin">
          <color theme="4" tint="0.39997558519241921"/>
        </top>
        <bottom style="thin">
          <color rgb="FF000000"/>
        </bottom>
        <vertical/>
        <horizontal/>
      </border>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i val="0"/>
        <strike val="0"/>
        <condense val="0"/>
        <extend val="0"/>
        <outline val="0"/>
        <shadow val="0"/>
        <u val="none"/>
        <vertAlign val="baseline"/>
        <sz val="11"/>
        <color rgb="FF000000"/>
        <name val="Calibri"/>
        <scheme val="minor"/>
      </font>
      <fill>
        <patternFill patternType="solid">
          <fgColor indexed="64"/>
          <bgColor rgb="FF92D050"/>
        </patternFill>
      </fill>
      <alignment horizontal="center" vertical="center" textRotation="0" wrapText="1" indent="0" justifyLastLine="0" shrinkToFit="0" readingOrder="0"/>
      <border diagonalUp="0" diagonalDown="0">
        <left style="thin">
          <color rgb="FF000000"/>
        </left>
        <right style="thin">
          <color rgb="FF000000"/>
        </right>
        <top/>
        <bottom/>
      </border>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rgb="FFC00000"/>
      </font>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theme="1"/>
      </font>
      <fill>
        <patternFill patternType="solid">
          <bgColor rgb="FFCAA0EB"/>
        </patternFill>
      </fill>
    </dxf>
    <dxf>
      <font>
        <color rgb="FF006100"/>
      </font>
      <fill>
        <patternFill>
          <bgColor rgb="FFC6EFCE"/>
        </patternFill>
      </fill>
    </dxf>
    <dxf>
      <font>
        <color rgb="FF9C0006"/>
      </font>
    </dxf>
    <dxf>
      <font>
        <color rgb="FF9C0006"/>
      </font>
    </dxf>
    <dxf>
      <font>
        <color theme="0"/>
      </font>
      <fill>
        <patternFill patternType="solid">
          <bgColor rgb="FF00B0F0"/>
        </patternFill>
      </fill>
    </dxf>
    <dxf>
      <font>
        <b/>
        <i/>
        <color theme="1"/>
      </font>
      <fill>
        <patternFill patternType="solid">
          <bgColor theme="7"/>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patternType="solid">
          <bgColor rgb="FF92D050"/>
        </patternFill>
      </fill>
    </dxf>
    <dxf>
      <font>
        <color rgb="FF9C0006"/>
      </font>
      <fill>
        <patternFill>
          <bgColor rgb="FFFFC7CE"/>
        </patternFill>
      </fill>
    </dxf>
    <dxf>
      <font>
        <color rgb="FF9C0006"/>
      </font>
      <fill>
        <patternFill patternType="solid">
          <bgColor rgb="FF92D050"/>
        </patternFill>
      </fill>
    </dxf>
    <dxf>
      <font>
        <color rgb="FF9C0006"/>
      </font>
      <fill>
        <patternFill>
          <bgColor rgb="FFFFC7CE"/>
        </patternFill>
      </fill>
    </dxf>
    <dxf>
      <font>
        <color rgb="FF9C0006"/>
      </font>
      <fill>
        <patternFill patternType="solid">
          <bgColor rgb="FF92D050"/>
        </patternFill>
      </fill>
    </dxf>
    <dxf>
      <font>
        <color rgb="FF9C0006"/>
      </font>
      <fill>
        <patternFill>
          <bgColor rgb="FFFFC7CE"/>
        </patternFill>
      </fill>
    </dxf>
    <dxf>
      <font>
        <color rgb="FF9C0006"/>
      </font>
      <fill>
        <patternFill patternType="solid">
          <bgColor rgb="FF92D050"/>
        </patternFill>
      </fill>
    </dxf>
    <dxf>
      <font>
        <color rgb="FF9C0006"/>
      </font>
      <fill>
        <patternFill>
          <bgColor rgb="FFFFC7CE"/>
        </patternFill>
      </fill>
    </dxf>
    <dxf>
      <font>
        <color rgb="FF9C0006"/>
      </font>
      <fill>
        <patternFill patternType="solid">
          <bgColor rgb="FF92D05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patternType="solid">
          <bgColor rgb="FF92D050"/>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Medium9"/>
  <colors>
    <mruColors>
      <color rgb="FF92D050"/>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vi-V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Percentage of Jira ticket for each function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Sum!$C$5</c:f>
              <c:strCache>
                <c:ptCount val="1"/>
                <c:pt idx="0">
                  <c:v>DA- check</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CC7-42DD-AF4D-1A85D9CE2B1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CC7-42DD-AF4D-1A85D9CE2B1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CC7-42DD-AF4D-1A85D9CE2B1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CC7-42DD-AF4D-1A85D9CE2B1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CC7-42DD-AF4D-1A85D9CE2B1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CC7-42DD-AF4D-1A85D9CE2B1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CC7-42DD-AF4D-1A85D9CE2B1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CC7-42DD-AF4D-1A85D9CE2B1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0CC7-42DD-AF4D-1A85D9CE2B1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0CC7-42DD-AF4D-1A85D9CE2B13}"/>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0CC7-42DD-AF4D-1A85D9CE2B13}"/>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0CC7-42DD-AF4D-1A85D9CE2B13}"/>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0CC7-42DD-AF4D-1A85D9CE2B13}"/>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0CC7-42DD-AF4D-1A85D9CE2B13}"/>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0CC7-42DD-AF4D-1A85D9CE2B13}"/>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387A-4B8C-8498-8ED975ABC5B7}"/>
              </c:ext>
            </c:extLst>
          </c:dPt>
          <c:cat>
            <c:strRef>
              <c:f>Sum!$B$6:$B$21</c:f>
              <c:strCache>
                <c:ptCount val="16"/>
                <c:pt idx="0">
                  <c:v>ACC</c:v>
                </c:pt>
                <c:pt idx="1">
                  <c:v>HWA</c:v>
                </c:pt>
                <c:pt idx="2">
                  <c:v>ALCA</c:v>
                </c:pt>
                <c:pt idx="3">
                  <c:v>AHB</c:v>
                </c:pt>
                <c:pt idx="4">
                  <c:v>AEB</c:v>
                </c:pt>
                <c:pt idx="5">
                  <c:v>FCW</c:v>
                </c:pt>
                <c:pt idx="6">
                  <c:v>DOW</c:v>
                </c:pt>
                <c:pt idx="7">
                  <c:v>BSD</c:v>
                </c:pt>
                <c:pt idx="8">
                  <c:v>RCTA</c:v>
                </c:pt>
                <c:pt idx="9">
                  <c:v>LDW</c:v>
                </c:pt>
                <c:pt idx="10">
                  <c:v>LKA</c:v>
                </c:pt>
                <c:pt idx="11">
                  <c:v>ELK</c:v>
                </c:pt>
                <c:pt idx="12">
                  <c:v>DDAW</c:v>
                </c:pt>
                <c:pt idx="13">
                  <c:v>SVM</c:v>
                </c:pt>
                <c:pt idx="14">
                  <c:v>FPA</c:v>
                </c:pt>
                <c:pt idx="15">
                  <c:v>RPA</c:v>
                </c:pt>
              </c:strCache>
            </c:strRef>
          </c:cat>
          <c:val>
            <c:numRef>
              <c:f>Sum!$C$6:$C$21</c:f>
              <c:numCache>
                <c:formatCode>General</c:formatCode>
                <c:ptCount val="16"/>
                <c:pt idx="0">
                  <c:v>156</c:v>
                </c:pt>
                <c:pt idx="1">
                  <c:v>207</c:v>
                </c:pt>
                <c:pt idx="2">
                  <c:v>89</c:v>
                </c:pt>
                <c:pt idx="3">
                  <c:v>8</c:v>
                </c:pt>
                <c:pt idx="4">
                  <c:v>3</c:v>
                </c:pt>
                <c:pt idx="5">
                  <c:v>8</c:v>
                </c:pt>
                <c:pt idx="6">
                  <c:v>43</c:v>
                </c:pt>
                <c:pt idx="7">
                  <c:v>37</c:v>
                </c:pt>
                <c:pt idx="8">
                  <c:v>27</c:v>
                </c:pt>
                <c:pt idx="9">
                  <c:v>27</c:v>
                </c:pt>
                <c:pt idx="10">
                  <c:v>39</c:v>
                </c:pt>
                <c:pt idx="11">
                  <c:v>18</c:v>
                </c:pt>
                <c:pt idx="12">
                  <c:v>13</c:v>
                </c:pt>
                <c:pt idx="13">
                  <c:v>5</c:v>
                </c:pt>
                <c:pt idx="14">
                  <c:v>1</c:v>
                </c:pt>
                <c:pt idx="15">
                  <c:v>22</c:v>
                </c:pt>
              </c:numCache>
            </c:numRef>
          </c:val>
          <c:extLst>
            <c:ext xmlns:c16="http://schemas.microsoft.com/office/drawing/2014/chart" uri="{C3380CC4-5D6E-409C-BE32-E72D297353CC}">
              <c16:uniqueId val="{00000001-20F4-4EE5-8E37-E9C762F83A7F}"/>
            </c:ext>
          </c:extLst>
        </c:ser>
        <c:ser>
          <c:idx val="1"/>
          <c:order val="1"/>
          <c:tx>
            <c:strRef>
              <c:f>Sum!$D$5</c:f>
              <c:strCache>
                <c:ptCount val="1"/>
                <c:pt idx="0">
                  <c:v>No issue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1-0CC7-42DD-AF4D-1A85D9CE2B1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3-0CC7-42DD-AF4D-1A85D9CE2B1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5-0CC7-42DD-AF4D-1A85D9CE2B1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7-0CC7-42DD-AF4D-1A85D9CE2B1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9-0CC7-42DD-AF4D-1A85D9CE2B1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B-0CC7-42DD-AF4D-1A85D9CE2B1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D-0CC7-42DD-AF4D-1A85D9CE2B1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F-0CC7-42DD-AF4D-1A85D9CE2B1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1-0CC7-42DD-AF4D-1A85D9CE2B1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3-0CC7-42DD-AF4D-1A85D9CE2B13}"/>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35-0CC7-42DD-AF4D-1A85D9CE2B13}"/>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37-0CC7-42DD-AF4D-1A85D9CE2B13}"/>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39-0CC7-42DD-AF4D-1A85D9CE2B13}"/>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3B-0CC7-42DD-AF4D-1A85D9CE2B13}"/>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3D-0CC7-42DD-AF4D-1A85D9CE2B13}"/>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3F-387A-4B8C-8498-8ED975ABC5B7}"/>
              </c:ext>
            </c:extLst>
          </c:dPt>
          <c:cat>
            <c:strRef>
              <c:f>Sum!$B$6:$B$21</c:f>
              <c:strCache>
                <c:ptCount val="16"/>
                <c:pt idx="0">
                  <c:v>ACC</c:v>
                </c:pt>
                <c:pt idx="1">
                  <c:v>HWA</c:v>
                </c:pt>
                <c:pt idx="2">
                  <c:v>ALCA</c:v>
                </c:pt>
                <c:pt idx="3">
                  <c:v>AHB</c:v>
                </c:pt>
                <c:pt idx="4">
                  <c:v>AEB</c:v>
                </c:pt>
                <c:pt idx="5">
                  <c:v>FCW</c:v>
                </c:pt>
                <c:pt idx="6">
                  <c:v>DOW</c:v>
                </c:pt>
                <c:pt idx="7">
                  <c:v>BSD</c:v>
                </c:pt>
                <c:pt idx="8">
                  <c:v>RCTA</c:v>
                </c:pt>
                <c:pt idx="9">
                  <c:v>LDW</c:v>
                </c:pt>
                <c:pt idx="10">
                  <c:v>LKA</c:v>
                </c:pt>
                <c:pt idx="11">
                  <c:v>ELK</c:v>
                </c:pt>
                <c:pt idx="12">
                  <c:v>DDAW</c:v>
                </c:pt>
                <c:pt idx="13">
                  <c:v>SVM</c:v>
                </c:pt>
                <c:pt idx="14">
                  <c:v>FPA</c:v>
                </c:pt>
                <c:pt idx="15">
                  <c:v>RPA</c:v>
                </c:pt>
              </c:strCache>
            </c:strRef>
          </c:cat>
          <c:val>
            <c:numRef>
              <c:f>Sum!$D$6:$D$21</c:f>
              <c:numCache>
                <c:formatCode>General</c:formatCode>
                <c:ptCount val="16"/>
                <c:pt idx="0">
                  <c:v>66</c:v>
                </c:pt>
                <c:pt idx="1">
                  <c:v>94</c:v>
                </c:pt>
                <c:pt idx="2">
                  <c:v>81</c:v>
                </c:pt>
                <c:pt idx="3">
                  <c:v>7</c:v>
                </c:pt>
                <c:pt idx="4">
                  <c:v>2</c:v>
                </c:pt>
                <c:pt idx="5">
                  <c:v>0</c:v>
                </c:pt>
                <c:pt idx="6">
                  <c:v>15</c:v>
                </c:pt>
                <c:pt idx="7">
                  <c:v>14</c:v>
                </c:pt>
                <c:pt idx="8">
                  <c:v>13</c:v>
                </c:pt>
                <c:pt idx="9">
                  <c:v>10</c:v>
                </c:pt>
                <c:pt idx="10">
                  <c:v>32</c:v>
                </c:pt>
                <c:pt idx="11">
                  <c:v>16</c:v>
                </c:pt>
                <c:pt idx="12">
                  <c:v>7</c:v>
                </c:pt>
                <c:pt idx="13">
                  <c:v>3</c:v>
                </c:pt>
                <c:pt idx="14">
                  <c:v>1</c:v>
                </c:pt>
                <c:pt idx="15">
                  <c:v>9</c:v>
                </c:pt>
              </c:numCache>
            </c:numRef>
          </c:val>
          <c:extLst>
            <c:ext xmlns:c16="http://schemas.microsoft.com/office/drawing/2014/chart" uri="{C3380CC4-5D6E-409C-BE32-E72D297353CC}">
              <c16:uniqueId val="{00000003-20F4-4EE5-8E37-E9C762F83A7F}"/>
            </c:ext>
          </c:extLst>
        </c:ser>
        <c:ser>
          <c:idx val="2"/>
          <c:order val="2"/>
          <c:tx>
            <c:strRef>
              <c:f>Sum!$E$5</c:f>
              <c:strCache>
                <c:ptCount val="1"/>
                <c:pt idx="0">
                  <c:v>Issue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41-0CC7-42DD-AF4D-1A85D9CE2B1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43-0CC7-42DD-AF4D-1A85D9CE2B1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45-0CC7-42DD-AF4D-1A85D9CE2B1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47-0CC7-42DD-AF4D-1A85D9CE2B1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49-0CC7-42DD-AF4D-1A85D9CE2B1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4B-0CC7-42DD-AF4D-1A85D9CE2B1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4D-0CC7-42DD-AF4D-1A85D9CE2B1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4F-0CC7-42DD-AF4D-1A85D9CE2B1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51-0CC7-42DD-AF4D-1A85D9CE2B1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53-0CC7-42DD-AF4D-1A85D9CE2B13}"/>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55-0CC7-42DD-AF4D-1A85D9CE2B13}"/>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57-0CC7-42DD-AF4D-1A85D9CE2B13}"/>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59-0CC7-42DD-AF4D-1A85D9CE2B13}"/>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5B-0CC7-42DD-AF4D-1A85D9CE2B13}"/>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5D-0CC7-42DD-AF4D-1A85D9CE2B13}"/>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5F-387A-4B8C-8498-8ED975ABC5B7}"/>
              </c:ext>
            </c:extLst>
          </c:dPt>
          <c:cat>
            <c:strRef>
              <c:f>Sum!$B$6:$B$21</c:f>
              <c:strCache>
                <c:ptCount val="16"/>
                <c:pt idx="0">
                  <c:v>ACC</c:v>
                </c:pt>
                <c:pt idx="1">
                  <c:v>HWA</c:v>
                </c:pt>
                <c:pt idx="2">
                  <c:v>ALCA</c:v>
                </c:pt>
                <c:pt idx="3">
                  <c:v>AHB</c:v>
                </c:pt>
                <c:pt idx="4">
                  <c:v>AEB</c:v>
                </c:pt>
                <c:pt idx="5">
                  <c:v>FCW</c:v>
                </c:pt>
                <c:pt idx="6">
                  <c:v>DOW</c:v>
                </c:pt>
                <c:pt idx="7">
                  <c:v>BSD</c:v>
                </c:pt>
                <c:pt idx="8">
                  <c:v>RCTA</c:v>
                </c:pt>
                <c:pt idx="9">
                  <c:v>LDW</c:v>
                </c:pt>
                <c:pt idx="10">
                  <c:v>LKA</c:v>
                </c:pt>
                <c:pt idx="11">
                  <c:v>ELK</c:v>
                </c:pt>
                <c:pt idx="12">
                  <c:v>DDAW</c:v>
                </c:pt>
                <c:pt idx="13">
                  <c:v>SVM</c:v>
                </c:pt>
                <c:pt idx="14">
                  <c:v>FPA</c:v>
                </c:pt>
                <c:pt idx="15">
                  <c:v>RPA</c:v>
                </c:pt>
              </c:strCache>
            </c:strRef>
          </c:cat>
          <c:val>
            <c:numRef>
              <c:f>Sum!$E$6:$E$21</c:f>
              <c:numCache>
                <c:formatCode>General</c:formatCode>
                <c:ptCount val="16"/>
                <c:pt idx="0">
                  <c:v>71</c:v>
                </c:pt>
                <c:pt idx="1">
                  <c:v>100</c:v>
                </c:pt>
                <c:pt idx="2">
                  <c:v>6</c:v>
                </c:pt>
                <c:pt idx="3">
                  <c:v>1</c:v>
                </c:pt>
                <c:pt idx="4">
                  <c:v>1</c:v>
                </c:pt>
                <c:pt idx="5">
                  <c:v>8</c:v>
                </c:pt>
                <c:pt idx="6">
                  <c:v>25</c:v>
                </c:pt>
                <c:pt idx="7">
                  <c:v>17</c:v>
                </c:pt>
                <c:pt idx="8">
                  <c:v>11</c:v>
                </c:pt>
                <c:pt idx="9">
                  <c:v>17</c:v>
                </c:pt>
                <c:pt idx="10">
                  <c:v>6</c:v>
                </c:pt>
                <c:pt idx="11">
                  <c:v>2</c:v>
                </c:pt>
                <c:pt idx="12">
                  <c:v>6</c:v>
                </c:pt>
                <c:pt idx="13">
                  <c:v>2</c:v>
                </c:pt>
                <c:pt idx="14">
                  <c:v>0</c:v>
                </c:pt>
                <c:pt idx="15">
                  <c:v>12</c:v>
                </c:pt>
              </c:numCache>
            </c:numRef>
          </c:val>
          <c:extLst>
            <c:ext xmlns:c16="http://schemas.microsoft.com/office/drawing/2014/chart" uri="{C3380CC4-5D6E-409C-BE32-E72D297353CC}">
              <c16:uniqueId val="{00000005-20F4-4EE5-8E37-E9C762F83A7F}"/>
            </c:ext>
          </c:extLst>
        </c:ser>
        <c:ser>
          <c:idx val="3"/>
          <c:order val="3"/>
          <c:tx>
            <c:strRef>
              <c:f>Sum!$F$5</c:f>
              <c:strCache>
                <c:ptCount val="1"/>
                <c:pt idx="0">
                  <c:v>KPI issue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61-0CC7-42DD-AF4D-1A85D9CE2B1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63-0CC7-42DD-AF4D-1A85D9CE2B1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65-0CC7-42DD-AF4D-1A85D9CE2B1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67-0CC7-42DD-AF4D-1A85D9CE2B1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69-0CC7-42DD-AF4D-1A85D9CE2B1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6B-0CC7-42DD-AF4D-1A85D9CE2B1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6D-0CC7-42DD-AF4D-1A85D9CE2B1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6F-0CC7-42DD-AF4D-1A85D9CE2B1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1-0CC7-42DD-AF4D-1A85D9CE2B1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73-0CC7-42DD-AF4D-1A85D9CE2B13}"/>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75-0CC7-42DD-AF4D-1A85D9CE2B13}"/>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77-0CC7-42DD-AF4D-1A85D9CE2B13}"/>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79-0CC7-42DD-AF4D-1A85D9CE2B13}"/>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7B-0CC7-42DD-AF4D-1A85D9CE2B13}"/>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7D-0CC7-42DD-AF4D-1A85D9CE2B13}"/>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7F-387A-4B8C-8498-8ED975ABC5B7}"/>
              </c:ext>
            </c:extLst>
          </c:dPt>
          <c:cat>
            <c:strRef>
              <c:f>Sum!$B$6:$B$21</c:f>
              <c:strCache>
                <c:ptCount val="16"/>
                <c:pt idx="0">
                  <c:v>ACC</c:v>
                </c:pt>
                <c:pt idx="1">
                  <c:v>HWA</c:v>
                </c:pt>
                <c:pt idx="2">
                  <c:v>ALCA</c:v>
                </c:pt>
                <c:pt idx="3">
                  <c:v>AHB</c:v>
                </c:pt>
                <c:pt idx="4">
                  <c:v>AEB</c:v>
                </c:pt>
                <c:pt idx="5">
                  <c:v>FCW</c:v>
                </c:pt>
                <c:pt idx="6">
                  <c:v>DOW</c:v>
                </c:pt>
                <c:pt idx="7">
                  <c:v>BSD</c:v>
                </c:pt>
                <c:pt idx="8">
                  <c:v>RCTA</c:v>
                </c:pt>
                <c:pt idx="9">
                  <c:v>LDW</c:v>
                </c:pt>
                <c:pt idx="10">
                  <c:v>LKA</c:v>
                </c:pt>
                <c:pt idx="11">
                  <c:v>ELK</c:v>
                </c:pt>
                <c:pt idx="12">
                  <c:v>DDAW</c:v>
                </c:pt>
                <c:pt idx="13">
                  <c:v>SVM</c:v>
                </c:pt>
                <c:pt idx="14">
                  <c:v>FPA</c:v>
                </c:pt>
                <c:pt idx="15">
                  <c:v>RPA</c:v>
                </c:pt>
              </c:strCache>
            </c:strRef>
          </c:cat>
          <c:val>
            <c:numRef>
              <c:f>Sum!$F$6:$F$21</c:f>
              <c:numCache>
                <c:formatCode>General</c:formatCode>
                <c:ptCount val="16"/>
                <c:pt idx="0">
                  <c:v>0</c:v>
                </c:pt>
                <c:pt idx="1">
                  <c:v>0</c:v>
                </c:pt>
                <c:pt idx="2">
                  <c:v>0</c:v>
                </c:pt>
                <c:pt idx="3">
                  <c:v>0</c:v>
                </c:pt>
                <c:pt idx="4">
                  <c:v>0</c:v>
                </c:pt>
                <c:pt idx="5">
                  <c:v>0</c:v>
                </c:pt>
                <c:pt idx="6">
                  <c:v>1</c:v>
                </c:pt>
                <c:pt idx="7">
                  <c:v>2</c:v>
                </c:pt>
                <c:pt idx="8">
                  <c:v>1</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7-20F4-4EE5-8E37-E9C762F83A7F}"/>
            </c:ext>
          </c:extLst>
        </c:ser>
        <c:ser>
          <c:idx val="4"/>
          <c:order val="4"/>
          <c:tx>
            <c:strRef>
              <c:f>Sum!$G$5</c:f>
              <c:strCache>
                <c:ptCount val="1"/>
                <c:pt idx="0">
                  <c:v>Can't check</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81-0CC7-42DD-AF4D-1A85D9CE2B1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83-0CC7-42DD-AF4D-1A85D9CE2B1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85-0CC7-42DD-AF4D-1A85D9CE2B1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87-0CC7-42DD-AF4D-1A85D9CE2B1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89-0CC7-42DD-AF4D-1A85D9CE2B1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8B-0CC7-42DD-AF4D-1A85D9CE2B1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8D-0CC7-42DD-AF4D-1A85D9CE2B1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8F-0CC7-42DD-AF4D-1A85D9CE2B1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91-0CC7-42DD-AF4D-1A85D9CE2B1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93-0CC7-42DD-AF4D-1A85D9CE2B13}"/>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95-0CC7-42DD-AF4D-1A85D9CE2B13}"/>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97-0CC7-42DD-AF4D-1A85D9CE2B13}"/>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99-0CC7-42DD-AF4D-1A85D9CE2B13}"/>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9B-0CC7-42DD-AF4D-1A85D9CE2B13}"/>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9D-0CC7-42DD-AF4D-1A85D9CE2B13}"/>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9F-387A-4B8C-8498-8ED975ABC5B7}"/>
              </c:ext>
            </c:extLst>
          </c:dPt>
          <c:cat>
            <c:strRef>
              <c:f>Sum!$B$6:$B$21</c:f>
              <c:strCache>
                <c:ptCount val="16"/>
                <c:pt idx="0">
                  <c:v>ACC</c:v>
                </c:pt>
                <c:pt idx="1">
                  <c:v>HWA</c:v>
                </c:pt>
                <c:pt idx="2">
                  <c:v>ALCA</c:v>
                </c:pt>
                <c:pt idx="3">
                  <c:v>AHB</c:v>
                </c:pt>
                <c:pt idx="4">
                  <c:v>AEB</c:v>
                </c:pt>
                <c:pt idx="5">
                  <c:v>FCW</c:v>
                </c:pt>
                <c:pt idx="6">
                  <c:v>DOW</c:v>
                </c:pt>
                <c:pt idx="7">
                  <c:v>BSD</c:v>
                </c:pt>
                <c:pt idx="8">
                  <c:v>RCTA</c:v>
                </c:pt>
                <c:pt idx="9">
                  <c:v>LDW</c:v>
                </c:pt>
                <c:pt idx="10">
                  <c:v>LKA</c:v>
                </c:pt>
                <c:pt idx="11">
                  <c:v>ELK</c:v>
                </c:pt>
                <c:pt idx="12">
                  <c:v>DDAW</c:v>
                </c:pt>
                <c:pt idx="13">
                  <c:v>SVM</c:v>
                </c:pt>
                <c:pt idx="14">
                  <c:v>FPA</c:v>
                </c:pt>
                <c:pt idx="15">
                  <c:v>RPA</c:v>
                </c:pt>
              </c:strCache>
            </c:strRef>
          </c:cat>
          <c:val>
            <c:numRef>
              <c:f>Sum!$G$6:$G$21</c:f>
              <c:numCache>
                <c:formatCode>General</c:formatCode>
                <c:ptCount val="16"/>
                <c:pt idx="0">
                  <c:v>1</c:v>
                </c:pt>
                <c:pt idx="1">
                  <c:v>6</c:v>
                </c:pt>
                <c:pt idx="2">
                  <c:v>2</c:v>
                </c:pt>
                <c:pt idx="3">
                  <c:v>0</c:v>
                </c:pt>
                <c:pt idx="4">
                  <c:v>0</c:v>
                </c:pt>
                <c:pt idx="5">
                  <c:v>0</c:v>
                </c:pt>
                <c:pt idx="6">
                  <c:v>2</c:v>
                </c:pt>
                <c:pt idx="7">
                  <c:v>3</c:v>
                </c:pt>
                <c:pt idx="8">
                  <c:v>2</c:v>
                </c:pt>
                <c:pt idx="9">
                  <c:v>0</c:v>
                </c:pt>
                <c:pt idx="10">
                  <c:v>1</c:v>
                </c:pt>
                <c:pt idx="11">
                  <c:v>0</c:v>
                </c:pt>
                <c:pt idx="12">
                  <c:v>0</c:v>
                </c:pt>
                <c:pt idx="13">
                  <c:v>0</c:v>
                </c:pt>
                <c:pt idx="14">
                  <c:v>0</c:v>
                </c:pt>
                <c:pt idx="15">
                  <c:v>1</c:v>
                </c:pt>
              </c:numCache>
            </c:numRef>
          </c:val>
          <c:extLst>
            <c:ext xmlns:c16="http://schemas.microsoft.com/office/drawing/2014/chart" uri="{C3380CC4-5D6E-409C-BE32-E72D297353CC}">
              <c16:uniqueId val="{00000009-20F4-4EE5-8E37-E9C762F83A7F}"/>
            </c:ext>
          </c:extLst>
        </c:ser>
        <c:ser>
          <c:idx val="5"/>
          <c:order val="5"/>
          <c:tx>
            <c:strRef>
              <c:f>Sum!$H$5</c:f>
              <c:strCache>
                <c:ptCount val="1"/>
                <c:pt idx="0">
                  <c:v>Limitation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A1-0CC7-42DD-AF4D-1A85D9CE2B1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A3-0CC7-42DD-AF4D-1A85D9CE2B1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A5-0CC7-42DD-AF4D-1A85D9CE2B1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A7-0CC7-42DD-AF4D-1A85D9CE2B1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A9-0CC7-42DD-AF4D-1A85D9CE2B1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AB-0CC7-42DD-AF4D-1A85D9CE2B1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AD-0CC7-42DD-AF4D-1A85D9CE2B1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AF-0CC7-42DD-AF4D-1A85D9CE2B1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B1-0CC7-42DD-AF4D-1A85D9CE2B1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B3-0CC7-42DD-AF4D-1A85D9CE2B13}"/>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B5-0CC7-42DD-AF4D-1A85D9CE2B13}"/>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B7-0CC7-42DD-AF4D-1A85D9CE2B13}"/>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B9-0CC7-42DD-AF4D-1A85D9CE2B13}"/>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BB-0CC7-42DD-AF4D-1A85D9CE2B13}"/>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BD-0CC7-42DD-AF4D-1A85D9CE2B13}"/>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BF-387A-4B8C-8498-8ED975ABC5B7}"/>
              </c:ext>
            </c:extLst>
          </c:dPt>
          <c:cat>
            <c:strRef>
              <c:f>Sum!$B$6:$B$21</c:f>
              <c:strCache>
                <c:ptCount val="16"/>
                <c:pt idx="0">
                  <c:v>ACC</c:v>
                </c:pt>
                <c:pt idx="1">
                  <c:v>HWA</c:v>
                </c:pt>
                <c:pt idx="2">
                  <c:v>ALCA</c:v>
                </c:pt>
                <c:pt idx="3">
                  <c:v>AHB</c:v>
                </c:pt>
                <c:pt idx="4">
                  <c:v>AEB</c:v>
                </c:pt>
                <c:pt idx="5">
                  <c:v>FCW</c:v>
                </c:pt>
                <c:pt idx="6">
                  <c:v>DOW</c:v>
                </c:pt>
                <c:pt idx="7">
                  <c:v>BSD</c:v>
                </c:pt>
                <c:pt idx="8">
                  <c:v>RCTA</c:v>
                </c:pt>
                <c:pt idx="9">
                  <c:v>LDW</c:v>
                </c:pt>
                <c:pt idx="10">
                  <c:v>LKA</c:v>
                </c:pt>
                <c:pt idx="11">
                  <c:v>ELK</c:v>
                </c:pt>
                <c:pt idx="12">
                  <c:v>DDAW</c:v>
                </c:pt>
                <c:pt idx="13">
                  <c:v>SVM</c:v>
                </c:pt>
                <c:pt idx="14">
                  <c:v>FPA</c:v>
                </c:pt>
                <c:pt idx="15">
                  <c:v>RPA</c:v>
                </c:pt>
              </c:strCache>
            </c:strRef>
          </c:cat>
          <c:val>
            <c:numRef>
              <c:f>Sum!$H$6:$H$21</c:f>
              <c:numCache>
                <c:formatCode>General</c:formatCode>
                <c:ptCount val="16"/>
                <c:pt idx="0">
                  <c:v>18</c:v>
                </c:pt>
                <c:pt idx="1">
                  <c:v>7</c:v>
                </c:pt>
                <c:pt idx="2">
                  <c:v>0</c:v>
                </c:pt>
                <c:pt idx="3">
                  <c:v>0</c:v>
                </c:pt>
                <c:pt idx="4">
                  <c:v>0</c:v>
                </c:pt>
                <c:pt idx="5">
                  <c:v>0</c:v>
                </c:pt>
                <c:pt idx="6">
                  <c:v>0</c:v>
                </c:pt>
                <c:pt idx="7">
                  <c:v>1</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B-20F4-4EE5-8E37-E9C762F83A7F}"/>
            </c:ext>
          </c:extLst>
        </c:ser>
        <c:ser>
          <c:idx val="6"/>
          <c:order val="6"/>
          <c:tx>
            <c:strRef>
              <c:f>Sum!$I$5</c:f>
              <c:strCache>
                <c:ptCount val="1"/>
                <c:pt idx="0">
                  <c:v>Vehicle issue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C1-0CC7-42DD-AF4D-1A85D9CE2B1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C3-0CC7-42DD-AF4D-1A85D9CE2B1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C5-0CC7-42DD-AF4D-1A85D9CE2B1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C7-0CC7-42DD-AF4D-1A85D9CE2B1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C9-0CC7-42DD-AF4D-1A85D9CE2B1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CB-0CC7-42DD-AF4D-1A85D9CE2B1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CD-0CC7-42DD-AF4D-1A85D9CE2B1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CF-0CC7-42DD-AF4D-1A85D9CE2B1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D1-0CC7-42DD-AF4D-1A85D9CE2B1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D3-0CC7-42DD-AF4D-1A85D9CE2B13}"/>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D5-0CC7-42DD-AF4D-1A85D9CE2B13}"/>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D7-0CC7-42DD-AF4D-1A85D9CE2B13}"/>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D9-0CC7-42DD-AF4D-1A85D9CE2B13}"/>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DB-0CC7-42DD-AF4D-1A85D9CE2B13}"/>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DD-0CC7-42DD-AF4D-1A85D9CE2B13}"/>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DF-387A-4B8C-8498-8ED975ABC5B7}"/>
              </c:ext>
            </c:extLst>
          </c:dPt>
          <c:cat>
            <c:strRef>
              <c:f>Sum!$B$6:$B$21</c:f>
              <c:strCache>
                <c:ptCount val="16"/>
                <c:pt idx="0">
                  <c:v>ACC</c:v>
                </c:pt>
                <c:pt idx="1">
                  <c:v>HWA</c:v>
                </c:pt>
                <c:pt idx="2">
                  <c:v>ALCA</c:v>
                </c:pt>
                <c:pt idx="3">
                  <c:v>AHB</c:v>
                </c:pt>
                <c:pt idx="4">
                  <c:v>AEB</c:v>
                </c:pt>
                <c:pt idx="5">
                  <c:v>FCW</c:v>
                </c:pt>
                <c:pt idx="6">
                  <c:v>DOW</c:v>
                </c:pt>
                <c:pt idx="7">
                  <c:v>BSD</c:v>
                </c:pt>
                <c:pt idx="8">
                  <c:v>RCTA</c:v>
                </c:pt>
                <c:pt idx="9">
                  <c:v>LDW</c:v>
                </c:pt>
                <c:pt idx="10">
                  <c:v>LKA</c:v>
                </c:pt>
                <c:pt idx="11">
                  <c:v>ELK</c:v>
                </c:pt>
                <c:pt idx="12">
                  <c:v>DDAW</c:v>
                </c:pt>
                <c:pt idx="13">
                  <c:v>SVM</c:v>
                </c:pt>
                <c:pt idx="14">
                  <c:v>FPA</c:v>
                </c:pt>
                <c:pt idx="15">
                  <c:v>RPA</c:v>
                </c:pt>
              </c:strCache>
            </c:strRef>
          </c:cat>
          <c:val>
            <c:numRef>
              <c:f>Sum!$I$6:$I$21</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D-20F4-4EE5-8E37-E9C762F83A7F}"/>
            </c:ext>
          </c:extLst>
        </c:ser>
        <c:ser>
          <c:idx val="7"/>
          <c:order val="7"/>
          <c:tx>
            <c:strRef>
              <c:f>Sum!$J$5</c:f>
              <c:strCache>
                <c:ptCount val="1"/>
                <c:pt idx="0">
                  <c:v>No data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E1-0CC7-42DD-AF4D-1A85D9CE2B1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E3-0CC7-42DD-AF4D-1A85D9CE2B1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E5-0CC7-42DD-AF4D-1A85D9CE2B1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E7-0CC7-42DD-AF4D-1A85D9CE2B1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E9-0CC7-42DD-AF4D-1A85D9CE2B1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EB-0CC7-42DD-AF4D-1A85D9CE2B1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ED-0CC7-42DD-AF4D-1A85D9CE2B1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EF-0CC7-42DD-AF4D-1A85D9CE2B1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F1-0CC7-42DD-AF4D-1A85D9CE2B1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F3-0CC7-42DD-AF4D-1A85D9CE2B13}"/>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F5-0CC7-42DD-AF4D-1A85D9CE2B13}"/>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F7-0CC7-42DD-AF4D-1A85D9CE2B13}"/>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F9-0CC7-42DD-AF4D-1A85D9CE2B13}"/>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FB-0CC7-42DD-AF4D-1A85D9CE2B13}"/>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FD-0CC7-42DD-AF4D-1A85D9CE2B13}"/>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FF-387A-4B8C-8498-8ED975ABC5B7}"/>
              </c:ext>
            </c:extLst>
          </c:dPt>
          <c:cat>
            <c:strRef>
              <c:f>Sum!$B$6:$B$21</c:f>
              <c:strCache>
                <c:ptCount val="16"/>
                <c:pt idx="0">
                  <c:v>ACC</c:v>
                </c:pt>
                <c:pt idx="1">
                  <c:v>HWA</c:v>
                </c:pt>
                <c:pt idx="2">
                  <c:v>ALCA</c:v>
                </c:pt>
                <c:pt idx="3">
                  <c:v>AHB</c:v>
                </c:pt>
                <c:pt idx="4">
                  <c:v>AEB</c:v>
                </c:pt>
                <c:pt idx="5">
                  <c:v>FCW</c:v>
                </c:pt>
                <c:pt idx="6">
                  <c:v>DOW</c:v>
                </c:pt>
                <c:pt idx="7">
                  <c:v>BSD</c:v>
                </c:pt>
                <c:pt idx="8">
                  <c:v>RCTA</c:v>
                </c:pt>
                <c:pt idx="9">
                  <c:v>LDW</c:v>
                </c:pt>
                <c:pt idx="10">
                  <c:v>LKA</c:v>
                </c:pt>
                <c:pt idx="11">
                  <c:v>ELK</c:v>
                </c:pt>
                <c:pt idx="12">
                  <c:v>DDAW</c:v>
                </c:pt>
                <c:pt idx="13">
                  <c:v>SVM</c:v>
                </c:pt>
                <c:pt idx="14">
                  <c:v>FPA</c:v>
                </c:pt>
                <c:pt idx="15">
                  <c:v>RPA</c:v>
                </c:pt>
              </c:strCache>
            </c:strRef>
          </c:cat>
          <c:val>
            <c:numRef>
              <c:f>Sum!$J$6:$J$21</c:f>
              <c:numCache>
                <c:formatCode>General</c:formatCode>
                <c:ptCount val="16"/>
                <c:pt idx="0">
                  <c:v>5</c:v>
                </c:pt>
                <c:pt idx="1">
                  <c:v>14</c:v>
                </c:pt>
                <c:pt idx="2">
                  <c:v>5</c:v>
                </c:pt>
                <c:pt idx="3">
                  <c:v>2</c:v>
                </c:pt>
                <c:pt idx="4">
                  <c:v>0</c:v>
                </c:pt>
                <c:pt idx="5">
                  <c:v>1</c:v>
                </c:pt>
                <c:pt idx="6">
                  <c:v>7</c:v>
                </c:pt>
                <c:pt idx="7">
                  <c:v>4</c:v>
                </c:pt>
                <c:pt idx="8">
                  <c:v>3</c:v>
                </c:pt>
                <c:pt idx="9">
                  <c:v>4</c:v>
                </c:pt>
                <c:pt idx="10">
                  <c:v>8</c:v>
                </c:pt>
                <c:pt idx="11">
                  <c:v>2</c:v>
                </c:pt>
                <c:pt idx="12">
                  <c:v>0</c:v>
                </c:pt>
                <c:pt idx="13">
                  <c:v>0</c:v>
                </c:pt>
                <c:pt idx="14">
                  <c:v>0</c:v>
                </c:pt>
                <c:pt idx="15">
                  <c:v>2</c:v>
                </c:pt>
              </c:numCache>
            </c:numRef>
          </c:val>
          <c:extLst>
            <c:ext xmlns:c16="http://schemas.microsoft.com/office/drawing/2014/chart" uri="{C3380CC4-5D6E-409C-BE32-E72D297353CC}">
              <c16:uniqueId val="{0000000F-20F4-4EE5-8E37-E9C762F83A7F}"/>
            </c:ext>
          </c:extLst>
        </c:ser>
        <c:ser>
          <c:idx val="8"/>
          <c:order val="8"/>
          <c:tx>
            <c:strRef>
              <c:f>Sum!$K$5</c:f>
              <c:strCache>
                <c:ptCount val="1"/>
                <c:pt idx="0">
                  <c:v>Data error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101-0CC7-42DD-AF4D-1A85D9CE2B1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103-0CC7-42DD-AF4D-1A85D9CE2B1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105-0CC7-42DD-AF4D-1A85D9CE2B1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107-0CC7-42DD-AF4D-1A85D9CE2B1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109-0CC7-42DD-AF4D-1A85D9CE2B1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10B-0CC7-42DD-AF4D-1A85D9CE2B1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0D-0CC7-42DD-AF4D-1A85D9CE2B1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0F-0CC7-42DD-AF4D-1A85D9CE2B1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11-0CC7-42DD-AF4D-1A85D9CE2B1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13-0CC7-42DD-AF4D-1A85D9CE2B13}"/>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15-0CC7-42DD-AF4D-1A85D9CE2B13}"/>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17-0CC7-42DD-AF4D-1A85D9CE2B13}"/>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19-0CC7-42DD-AF4D-1A85D9CE2B13}"/>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1B-0CC7-42DD-AF4D-1A85D9CE2B13}"/>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1D-0CC7-42DD-AF4D-1A85D9CE2B13}"/>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11F-387A-4B8C-8498-8ED975ABC5B7}"/>
              </c:ext>
            </c:extLst>
          </c:dPt>
          <c:cat>
            <c:strRef>
              <c:f>Sum!$B$6:$B$21</c:f>
              <c:strCache>
                <c:ptCount val="16"/>
                <c:pt idx="0">
                  <c:v>ACC</c:v>
                </c:pt>
                <c:pt idx="1">
                  <c:v>HWA</c:v>
                </c:pt>
                <c:pt idx="2">
                  <c:v>ALCA</c:v>
                </c:pt>
                <c:pt idx="3">
                  <c:v>AHB</c:v>
                </c:pt>
                <c:pt idx="4">
                  <c:v>AEB</c:v>
                </c:pt>
                <c:pt idx="5">
                  <c:v>FCW</c:v>
                </c:pt>
                <c:pt idx="6">
                  <c:v>DOW</c:v>
                </c:pt>
                <c:pt idx="7">
                  <c:v>BSD</c:v>
                </c:pt>
                <c:pt idx="8">
                  <c:v>RCTA</c:v>
                </c:pt>
                <c:pt idx="9">
                  <c:v>LDW</c:v>
                </c:pt>
                <c:pt idx="10">
                  <c:v>LKA</c:v>
                </c:pt>
                <c:pt idx="11">
                  <c:v>ELK</c:v>
                </c:pt>
                <c:pt idx="12">
                  <c:v>DDAW</c:v>
                </c:pt>
                <c:pt idx="13">
                  <c:v>SVM</c:v>
                </c:pt>
                <c:pt idx="14">
                  <c:v>FPA</c:v>
                </c:pt>
                <c:pt idx="15">
                  <c:v>RPA</c:v>
                </c:pt>
              </c:strCache>
            </c:strRef>
          </c:cat>
          <c:val>
            <c:numRef>
              <c:f>Sum!$K$6:$K$21</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c:v>
                </c:pt>
              </c:numCache>
            </c:numRef>
          </c:val>
          <c:extLst>
            <c:ext xmlns:c16="http://schemas.microsoft.com/office/drawing/2014/chart" uri="{C3380CC4-5D6E-409C-BE32-E72D297353CC}">
              <c16:uniqueId val="{00000011-20F4-4EE5-8E37-E9C762F83A7F}"/>
            </c:ext>
          </c:extLst>
        </c:ser>
        <c:ser>
          <c:idx val="9"/>
          <c:order val="9"/>
          <c:tx>
            <c:strRef>
              <c:f>Sum!$L$5</c:f>
              <c:strCache>
                <c:ptCount val="1"/>
                <c:pt idx="0">
                  <c:v>Total events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121-0CC7-42DD-AF4D-1A85D9CE2B1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123-0CC7-42DD-AF4D-1A85D9CE2B1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125-0CC7-42DD-AF4D-1A85D9CE2B1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127-0CC7-42DD-AF4D-1A85D9CE2B1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129-0CC7-42DD-AF4D-1A85D9CE2B1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12B-0CC7-42DD-AF4D-1A85D9CE2B1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2D-0CC7-42DD-AF4D-1A85D9CE2B1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2F-0CC7-42DD-AF4D-1A85D9CE2B1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31-0CC7-42DD-AF4D-1A85D9CE2B1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33-0CC7-42DD-AF4D-1A85D9CE2B13}"/>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35-0CC7-42DD-AF4D-1A85D9CE2B13}"/>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37-0CC7-42DD-AF4D-1A85D9CE2B13}"/>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39-0CC7-42DD-AF4D-1A85D9CE2B13}"/>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3B-0CC7-42DD-AF4D-1A85D9CE2B13}"/>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3D-0CC7-42DD-AF4D-1A85D9CE2B13}"/>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13F-387A-4B8C-8498-8ED975ABC5B7}"/>
              </c:ext>
            </c:extLst>
          </c:dPt>
          <c:cat>
            <c:strRef>
              <c:f>Sum!$B$6:$B$21</c:f>
              <c:strCache>
                <c:ptCount val="16"/>
                <c:pt idx="0">
                  <c:v>ACC</c:v>
                </c:pt>
                <c:pt idx="1">
                  <c:v>HWA</c:v>
                </c:pt>
                <c:pt idx="2">
                  <c:v>ALCA</c:v>
                </c:pt>
                <c:pt idx="3">
                  <c:v>AHB</c:v>
                </c:pt>
                <c:pt idx="4">
                  <c:v>AEB</c:v>
                </c:pt>
                <c:pt idx="5">
                  <c:v>FCW</c:v>
                </c:pt>
                <c:pt idx="6">
                  <c:v>DOW</c:v>
                </c:pt>
                <c:pt idx="7">
                  <c:v>BSD</c:v>
                </c:pt>
                <c:pt idx="8">
                  <c:v>RCTA</c:v>
                </c:pt>
                <c:pt idx="9">
                  <c:v>LDW</c:v>
                </c:pt>
                <c:pt idx="10">
                  <c:v>LKA</c:v>
                </c:pt>
                <c:pt idx="11">
                  <c:v>ELK</c:v>
                </c:pt>
                <c:pt idx="12">
                  <c:v>DDAW</c:v>
                </c:pt>
                <c:pt idx="13">
                  <c:v>SVM</c:v>
                </c:pt>
                <c:pt idx="14">
                  <c:v>FPA</c:v>
                </c:pt>
                <c:pt idx="15">
                  <c:v>RPA</c:v>
                </c:pt>
              </c:strCache>
            </c:strRef>
          </c:cat>
          <c:val>
            <c:numRef>
              <c:f>Sum!$L$6:$L$21</c:f>
              <c:numCache>
                <c:formatCode>General</c:formatCode>
                <c:ptCount val="16"/>
                <c:pt idx="0">
                  <c:v>161</c:v>
                </c:pt>
                <c:pt idx="1">
                  <c:v>221</c:v>
                </c:pt>
                <c:pt idx="2">
                  <c:v>94</c:v>
                </c:pt>
                <c:pt idx="3">
                  <c:v>10</c:v>
                </c:pt>
                <c:pt idx="4">
                  <c:v>3</c:v>
                </c:pt>
                <c:pt idx="5">
                  <c:v>9</c:v>
                </c:pt>
                <c:pt idx="6">
                  <c:v>50</c:v>
                </c:pt>
                <c:pt idx="7">
                  <c:v>41</c:v>
                </c:pt>
                <c:pt idx="8">
                  <c:v>30</c:v>
                </c:pt>
                <c:pt idx="9">
                  <c:v>31</c:v>
                </c:pt>
                <c:pt idx="10">
                  <c:v>47</c:v>
                </c:pt>
                <c:pt idx="11">
                  <c:v>20</c:v>
                </c:pt>
                <c:pt idx="12">
                  <c:v>13</c:v>
                </c:pt>
                <c:pt idx="13">
                  <c:v>5</c:v>
                </c:pt>
                <c:pt idx="14">
                  <c:v>1</c:v>
                </c:pt>
                <c:pt idx="15">
                  <c:v>25</c:v>
                </c:pt>
              </c:numCache>
            </c:numRef>
          </c:val>
          <c:extLst>
            <c:ext xmlns:c16="http://schemas.microsoft.com/office/drawing/2014/chart" uri="{C3380CC4-5D6E-409C-BE32-E72D297353CC}">
              <c16:uniqueId val="{00000013-20F4-4EE5-8E37-E9C762F83A7F}"/>
            </c:ext>
          </c:extLst>
        </c:ser>
        <c:ser>
          <c:idx val="10"/>
          <c:order val="10"/>
          <c:tx>
            <c:strRef>
              <c:f>Sum!$M$5</c:f>
              <c:strCache>
                <c:ptCount val="1"/>
                <c:pt idx="0">
                  <c:v>Total bugs found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141-0CC7-42DD-AF4D-1A85D9CE2B1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143-0CC7-42DD-AF4D-1A85D9CE2B1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145-0CC7-42DD-AF4D-1A85D9CE2B1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147-0CC7-42DD-AF4D-1A85D9CE2B1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149-0CC7-42DD-AF4D-1A85D9CE2B1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14B-0CC7-42DD-AF4D-1A85D9CE2B1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4D-0CC7-42DD-AF4D-1A85D9CE2B1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4F-0CC7-42DD-AF4D-1A85D9CE2B1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51-0CC7-42DD-AF4D-1A85D9CE2B1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53-0CC7-42DD-AF4D-1A85D9CE2B13}"/>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55-0CC7-42DD-AF4D-1A85D9CE2B13}"/>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57-0CC7-42DD-AF4D-1A85D9CE2B13}"/>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59-0CC7-42DD-AF4D-1A85D9CE2B13}"/>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5B-0CC7-42DD-AF4D-1A85D9CE2B13}"/>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5D-0CC7-42DD-AF4D-1A85D9CE2B13}"/>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15F-387A-4B8C-8498-8ED975ABC5B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Sum!$B$6:$B$21</c:f>
              <c:strCache>
                <c:ptCount val="16"/>
                <c:pt idx="0">
                  <c:v>ACC</c:v>
                </c:pt>
                <c:pt idx="1">
                  <c:v>HWA</c:v>
                </c:pt>
                <c:pt idx="2">
                  <c:v>ALCA</c:v>
                </c:pt>
                <c:pt idx="3">
                  <c:v>AHB</c:v>
                </c:pt>
                <c:pt idx="4">
                  <c:v>AEB</c:v>
                </c:pt>
                <c:pt idx="5">
                  <c:v>FCW</c:v>
                </c:pt>
                <c:pt idx="6">
                  <c:v>DOW</c:v>
                </c:pt>
                <c:pt idx="7">
                  <c:v>BSD</c:v>
                </c:pt>
                <c:pt idx="8">
                  <c:v>RCTA</c:v>
                </c:pt>
                <c:pt idx="9">
                  <c:v>LDW</c:v>
                </c:pt>
                <c:pt idx="10">
                  <c:v>LKA</c:v>
                </c:pt>
                <c:pt idx="11">
                  <c:v>ELK</c:v>
                </c:pt>
                <c:pt idx="12">
                  <c:v>DDAW</c:v>
                </c:pt>
                <c:pt idx="13">
                  <c:v>SVM</c:v>
                </c:pt>
                <c:pt idx="14">
                  <c:v>FPA</c:v>
                </c:pt>
                <c:pt idx="15">
                  <c:v>RPA</c:v>
                </c:pt>
              </c:strCache>
            </c:strRef>
          </c:cat>
          <c:val>
            <c:numRef>
              <c:f>Sum!$M$6:$M$21</c:f>
              <c:numCache>
                <c:formatCode>General</c:formatCode>
                <c:ptCount val="16"/>
                <c:pt idx="0">
                  <c:v>20</c:v>
                </c:pt>
                <c:pt idx="1">
                  <c:v>12</c:v>
                </c:pt>
                <c:pt idx="2">
                  <c:v>3</c:v>
                </c:pt>
                <c:pt idx="3">
                  <c:v>1</c:v>
                </c:pt>
                <c:pt idx="4">
                  <c:v>1</c:v>
                </c:pt>
                <c:pt idx="5">
                  <c:v>2</c:v>
                </c:pt>
                <c:pt idx="6">
                  <c:v>3</c:v>
                </c:pt>
                <c:pt idx="7">
                  <c:v>3</c:v>
                </c:pt>
                <c:pt idx="8">
                  <c:v>2</c:v>
                </c:pt>
                <c:pt idx="9">
                  <c:v>8</c:v>
                </c:pt>
                <c:pt idx="10">
                  <c:v>3</c:v>
                </c:pt>
                <c:pt idx="11">
                  <c:v>1</c:v>
                </c:pt>
                <c:pt idx="12">
                  <c:v>3</c:v>
                </c:pt>
                <c:pt idx="13">
                  <c:v>1</c:v>
                </c:pt>
                <c:pt idx="14">
                  <c:v>0</c:v>
                </c:pt>
                <c:pt idx="15">
                  <c:v>2</c:v>
                </c:pt>
              </c:numCache>
            </c:numRef>
          </c:val>
          <c:extLst>
            <c:ext xmlns:c16="http://schemas.microsoft.com/office/drawing/2014/chart" uri="{C3380CC4-5D6E-409C-BE32-E72D297353CC}">
              <c16:uniqueId val="{00000015-20F4-4EE5-8E37-E9C762F83A7F}"/>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vi-V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Percentage of tickets by severity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D55-4484-82E5-55A45F30D59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D55-4484-82E5-55A45F30D59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Sum!$I$29:$I$30</c:f>
              <c:strCache>
                <c:ptCount val="2"/>
                <c:pt idx="0">
                  <c:v>Severity B</c:v>
                </c:pt>
                <c:pt idx="1">
                  <c:v>Severity C</c:v>
                </c:pt>
              </c:strCache>
            </c:strRef>
          </c:cat>
          <c:val>
            <c:numRef>
              <c:f>Sum!$J$29:$J$30</c:f>
              <c:numCache>
                <c:formatCode>General</c:formatCode>
                <c:ptCount val="2"/>
                <c:pt idx="0">
                  <c:v>60</c:v>
                </c:pt>
                <c:pt idx="1">
                  <c:v>5</c:v>
                </c:pt>
              </c:numCache>
            </c:numRef>
          </c:val>
          <c:extLst>
            <c:ext xmlns:c16="http://schemas.microsoft.com/office/drawing/2014/chart" uri="{C3380CC4-5D6E-409C-BE32-E72D297353CC}">
              <c16:uniqueId val="{00000001-C941-448A-81A4-078471CAFDF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657225</xdr:colOff>
      <xdr:row>26</xdr:row>
      <xdr:rowOff>95250</xdr:rowOff>
    </xdr:from>
    <xdr:to>
      <xdr:col>12</xdr:col>
      <xdr:colOff>590550</xdr:colOff>
      <xdr:row>34</xdr:row>
      <xdr:rowOff>123825</xdr:rowOff>
    </xdr:to>
    <xdr:graphicFrame macro="">
      <xdr:nvGraphicFramePr>
        <xdr:cNvPr id="21" name="Chart 10">
          <a:extLst>
            <a:ext uri="{FF2B5EF4-FFF2-40B4-BE49-F238E27FC236}">
              <a16:creationId xmlns:a16="http://schemas.microsoft.com/office/drawing/2014/main" id="{1A486B30-F675-4C09-ACF9-BD61372492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304800</xdr:colOff>
      <xdr:row>40</xdr:row>
      <xdr:rowOff>200025</xdr:rowOff>
    </xdr:from>
    <xdr:to>
      <xdr:col>9</xdr:col>
      <xdr:colOff>361950</xdr:colOff>
      <xdr:row>49</xdr:row>
      <xdr:rowOff>28575</xdr:rowOff>
    </xdr:to>
    <xdr:graphicFrame macro="">
      <xdr:nvGraphicFramePr>
        <xdr:cNvPr id="20" name="Chart 11">
          <a:extLst>
            <a:ext uri="{FF2B5EF4-FFF2-40B4-BE49-F238E27FC236}">
              <a16:creationId xmlns:a16="http://schemas.microsoft.com/office/drawing/2014/main" id="{3C85A081-FD15-53CC-752B-D65BA4971253}"/>
            </a:ext>
            <a:ext uri="{147F2762-F138-4A5C-976F-8EAC2B608ADB}">
              <a16:predDERef xmlns:a16="http://schemas.microsoft.com/office/drawing/2014/main" pred="{1A486B30-F675-4C09-ACF9-BD61372492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35</xdr:row>
      <xdr:rowOff>0</xdr:rowOff>
    </xdr:from>
    <xdr:to>
      <xdr:col>4</xdr:col>
      <xdr:colOff>619125</xdr:colOff>
      <xdr:row>56</xdr:row>
      <xdr:rowOff>10085</xdr:rowOff>
    </xdr:to>
    <xdr:pic>
      <xdr:nvPicPr>
        <xdr:cNvPr id="2" name="Ảnh 1">
          <a:extLst>
            <a:ext uri="{FF2B5EF4-FFF2-40B4-BE49-F238E27FC236}">
              <a16:creationId xmlns:a16="http://schemas.microsoft.com/office/drawing/2014/main" id="{D8B69C0F-1F6A-4D8D-B053-1083678034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43050" y="9525000"/>
          <a:ext cx="5105400" cy="38105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47625</xdr:colOff>
      <xdr:row>34</xdr:row>
      <xdr:rowOff>38100</xdr:rowOff>
    </xdr:from>
    <xdr:to>
      <xdr:col>10</xdr:col>
      <xdr:colOff>1114425</xdr:colOff>
      <xdr:row>49</xdr:row>
      <xdr:rowOff>3175</xdr:rowOff>
    </xdr:to>
    <xdr:pic>
      <xdr:nvPicPr>
        <xdr:cNvPr id="3" name="Ảnh 2">
          <a:extLst>
            <a:ext uri="{FF2B5EF4-FFF2-40B4-BE49-F238E27FC236}">
              <a16:creationId xmlns:a16="http://schemas.microsoft.com/office/drawing/2014/main" id="{F2E6A6E3-F0FF-4E5E-B07B-C4F17563246C}"/>
            </a:ext>
            <a:ext uri="{147F2762-F138-4A5C-976F-8EAC2B608ADB}">
              <a16:predDERef xmlns:a16="http://schemas.microsoft.com/office/drawing/2014/main" pred="{D8B69C0F-1F6A-4D8D-B053-1083678034D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458325" y="9382125"/>
          <a:ext cx="7391400" cy="267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171450</xdr:colOff>
      <xdr:row>51</xdr:row>
      <xdr:rowOff>171450</xdr:rowOff>
    </xdr:from>
    <xdr:to>
      <xdr:col>10</xdr:col>
      <xdr:colOff>438150</xdr:colOff>
      <xdr:row>80</xdr:row>
      <xdr:rowOff>111125</xdr:rowOff>
    </xdr:to>
    <xdr:pic>
      <xdr:nvPicPr>
        <xdr:cNvPr id="4" name="Ảnh 3">
          <a:extLst>
            <a:ext uri="{FF2B5EF4-FFF2-40B4-BE49-F238E27FC236}">
              <a16:creationId xmlns:a16="http://schemas.microsoft.com/office/drawing/2014/main" id="{EA9031C4-7773-4678-A09B-C324446D942C}"/>
            </a:ext>
            <a:ext uri="{147F2762-F138-4A5C-976F-8EAC2B608ADB}">
              <a16:predDERef xmlns:a16="http://schemas.microsoft.com/office/drawing/2014/main" pred="{F2E6A6E3-F0FF-4E5E-B07B-C4F17563246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582150" y="12592050"/>
          <a:ext cx="6591300" cy="5187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B1D64781-04ED-4CAC-A1BB-B7911C0D79C8}">
    <nsvFilter filterId="{00000000-0009-0000-0100-000001000000}" ref="A1:R763" tableId="1">
      <columnFilter colId="3" id="{00000000-0010-0000-0000-000003000000}">
        <filter colId="3">
          <x:filters>
            <x:dateGroupItem year="2024" month="9" dateTimeGrouping="month"/>
          </x:filters>
        </filter>
      </columnFilter>
    </nsvFilter>
  </namedSheetView>
  <namedSheetView name="View2" id="{65BAFE7F-CCC5-4FA8-B73E-F65D481DECB4}">
    <nsvFilter filterId="{00000000-0009-0000-0100-000001000000}" ref="A1:R763" tableId="1">
      <columnFilter colId="3" id="{00000000-0010-0000-0000-000003000000}">
        <filter colId="3">
          <x:filters>
            <x:dateGroupItem year="2025" month="1" day="28" dateTimeGrouping="day"/>
            <x:dateGroupItem year="2025" month="2" dateTimeGrouping="month"/>
          </x:filters>
        </filter>
      </columnFilter>
    </nsvFilter>
  </namedSheetView>
  <namedSheetView name="View3" id="{7EC3E534-7F76-4FC0-9849-982F89CFB00B}">
    <nsvFilter filterId="{00000000-0009-0000-0100-000001000000}" ref="A1:R763" tableId="1">
      <columnFilter colId="11" id="{00000000-0010-0000-0000-00000C000000}">
        <filter colId="11">
          <x:filters>
            <x:filter val="DatDM1"/>
          </x:filters>
        </filter>
      </columnFilter>
    </nsvFilter>
  </namedSheetView>
</namedSheetView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VF7_VN" displayName="VF7_VN" ref="A1:R763" totalsRowShown="0" headerRowDxfId="82" dataDxfId="81">
  <autoFilter ref="A1:R763" xr:uid="{00000000-0009-0000-0100-000001000000}">
    <filterColumn colId="14">
      <filters>
        <filter val="VF6LHD-32026"/>
      </filters>
    </filterColumn>
  </autoFilter>
  <tableColumns count="18">
    <tableColumn id="1" xr3:uid="{00000000-0010-0000-0000-000001000000}" name="Vehicle_Market" dataDxfId="80"/>
    <tableColumn id="2" xr3:uid="{00000000-0010-0000-0000-000002000000}" name="Vehicle VIN " dataDxfId="79"/>
    <tableColumn id="18" xr3:uid="{78E63452-4781-408B-842D-6C96DDD0D09D}" name="Co-driver" dataDxfId="78"/>
    <tableColumn id="3" xr3:uid="{00000000-0010-0000-0000-000003000000}" name="Date" dataDxfId="77"/>
    <tableColumn id="4" xr3:uid="{00000000-0010-0000-0000-000004000000}" name="Current SW" dataDxfId="76"/>
    <tableColumn id="5" xr3:uid="{00000000-0010-0000-0000-000005000000}" name="Issue Severity_x000a_(High, Medium, Low)" dataDxfId="75"/>
    <tableColumn id="6" xr3:uid="{00000000-0010-0000-0000-000006000000}" name="Timestamp_x000a_(if known)" dataDxfId="74"/>
    <tableColumn id="7" xr3:uid="{00000000-0010-0000-0000-000007000000}" name="Function tested" dataDxfId="73"/>
    <tableColumn id="8" xr3:uid="{00000000-0010-0000-0000-000008000000}" name="Issue Description / Tag Event from Driver + Co-Driver" dataDxfId="72"/>
    <tableColumn id="10" xr3:uid="{00000000-0010-0000-0000-00000A000000}" name="Feature Category" dataDxfId="71"/>
    <tableColumn id="11" xr3:uid="{00000000-0010-0000-0000-00000B000000}" name="Raw Name" dataDxfId="70"/>
    <tableColumn id="12" xr3:uid="{00000000-0010-0000-0000-00000C000000}" name="PIC" dataDxfId="69"/>
    <tableColumn id="13" xr3:uid="{00000000-0010-0000-0000-00000D000000}" name="Date2" dataDxfId="68"/>
    <tableColumn id="14" xr3:uid="{00000000-0010-0000-0000-00000E000000}" name="DA Result" dataDxfId="67"/>
    <tableColumn id="15" xr3:uid="{00000000-0010-0000-0000-00000F000000}" name="Defect - No" dataDxfId="66"/>
    <tableColumn id="16" xr3:uid="{00000000-0010-0000-0000-000010000000}" name="Note " dataDxfId="65"/>
    <tableColumn id="21" xr3:uid="{00000000-0010-0000-0000-000015000000}" name="Review" dataDxfId="64"/>
    <tableColumn id="17" xr3:uid="{41E93B43-0B0F-4757-9A6B-608A3ABBE844}" name="Km" dataDxfId="63"/>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90B967B-186F-412B-B48A-04CAD5A5D82F}" name="Table338" displayName="Table338" ref="Q5:AI92" totalsRowShown="0" headerRowDxfId="39" tableBorderDxfId="38">
  <autoFilter ref="Q5:AI92" xr:uid="{F606DC63-BD1A-45E5-B493-0E8E07567436}"/>
  <sortState xmlns:xlrd2="http://schemas.microsoft.com/office/spreadsheetml/2017/richdata2" ref="Q6:AI85">
    <sortCondition ref="AA6:AA85"/>
  </sortState>
  <tableColumns count="19">
    <tableColumn id="1" xr3:uid="{FDB79CE4-AC61-4F5E-AC81-646A7CAEBD83}" name="Current FRS" dataDxfId="37"/>
    <tableColumn id="2" xr3:uid="{6E2CE384-8588-4FF2-95DC-BFD1A0D39E8D}" name="Feature" dataDxfId="36"/>
    <tableColumn id="3" xr3:uid="{743C99E5-92E4-46C3-AF92-34135E28B0DA}" name="Issue NO" dataDxfId="35"/>
    <tableColumn id="4" xr3:uid="{51AD0B2E-829B-42B4-B1BC-104056F68776}" name="Origin of Issue" dataDxfId="34"/>
    <tableColumn id="5" xr3:uid="{96C91CB2-453E-4988-8D68-826AB335D693}" name="Origin of FRS" dataDxfId="33"/>
    <tableColumn id="6" xr3:uid="{D2945800-D84D-4417-9A88-D9487711E649}" name="Issue owner" dataDxfId="32"/>
    <tableColumn id="7" xr3:uid="{00A5D7D5-F549-4290-8984-49989F001799}" name="Severity" dataDxfId="31"/>
    <tableColumn id="8" xr3:uid="{D28DB2EE-3E30-45AB-A6FC-FD9097CD8D56}" name="Occurrence" dataDxfId="30"/>
    <tableColumn id="9" xr3:uid="{30D50D09-08C7-4B87-8E39-E4E1F8A6DA08}" name="Issue Description " dataDxfId="29"/>
    <tableColumn id="10" xr3:uid="{8EEF282C-CB57-4635-99F9-9DB3214D5701}" name="Times" dataDxfId="28">
      <calculatedColumnFormula>COUNTIFS('ADAS issue list '!O:O,"*"&amp;Sum!S6&amp;"*") - COUNTIFS('ADAS issue list '!$O$1:$O$1,"*"&amp;Sum!S6&amp;"*")</calculatedColumnFormula>
    </tableColumn>
    <tableColumn id="11" xr3:uid="{E820CD88-AE14-4352-820B-53FAA4160013}" name="Assessment" dataDxfId="27"/>
    <tableColumn id="12" xr3:uid="{64B2CCBF-7038-4B7A-9E84-DC6E534A6BEA}" name="Issue ticket status" dataDxfId="26"/>
    <tableColumn id="13" xr3:uid="{99DC41BD-722B-4795-A367-D8CD577E0961}" name="Source of Issue" dataDxfId="25"/>
    <tableColumn id="14" xr3:uid="{8E729F9A-1A1F-42B9-B9D5-4C8ED961CA52}" name="Note" dataDxfId="24"/>
    <tableColumn id="15" xr3:uid="{87924566-7F41-475A-82BE-3F2830FC51B2}" name="Severity2" dataDxfId="23"/>
    <tableColumn id="16" xr3:uid="{429B2511-20A8-4737-81FB-0F6B1850B9AA}" name="Occurrence2" dataDxfId="22"/>
    <tableColumn id="17" xr3:uid="{31B13708-0924-46F2-BA5A-6748146CAF4B}" name="Detection" dataDxfId="21"/>
    <tableColumn id="18" xr3:uid="{A16FC76E-375C-4CB9-9BAF-41C33822ED58}" name="RPN" dataDxfId="20">
      <calculatedColumnFormula>Table338[[#This Row],[Severity2]]*Table338[[#This Row],[Occurrence2]]*Table338[[#This Row],[Detection]]</calculatedColumnFormula>
    </tableColumn>
    <tableColumn id="19" xr3:uid="{82515D50-0621-45D7-9141-51711040B46B}" name="FMEA AP" dataDxfId="19">
      <calculatedColumnFormula>IF(Table338[[#This Row],[RPN]]&lt;80, "Low", IF(Table338[[#This Row],[RPN]]&lt;=150, "Medium", "High"))</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FE2E522-CB66-423B-9A9F-18D482AA0BD3}" name="Table8" displayName="Table8" ref="AN5:AS23" totalsRowShown="0" headerRowDxfId="18" headerRowBorderDxfId="16" tableBorderDxfId="17" totalsRowBorderDxfId="15">
  <autoFilter ref="AN5:AS23" xr:uid="{AFE2E522-CB66-423B-9A9F-18D482AA0BD3}"/>
  <tableColumns count="6">
    <tableColumn id="1" xr3:uid="{50E81C34-4C9B-4C5A-BC10-0F727D74E9DC}" name="Feature" dataDxfId="14"/>
    <tableColumn id="2" xr3:uid="{1F2395DB-A64C-48B8-858A-5C836303543F}" name="Issue NO" dataDxfId="13"/>
    <tableColumn id="3" xr3:uid="{698C9D2A-67F2-4D79-B049-83FE7EEA53E0}" name="Issue owner" dataDxfId="12"/>
    <tableColumn id="7" xr3:uid="{97AD313A-8181-4ABB-83D3-AB6BE5502B05}" name="Severity" dataDxfId="11"/>
    <tableColumn id="4" xr3:uid="{5C4BCD36-C9E2-45A2-AA6C-F6E6181CE4D3}" name="Issue Description " dataDxfId="10"/>
    <tableColumn id="5" xr3:uid="{2DC37AC4-F723-4091-9DBF-C3EDCC3768F9}" name="Verify Result - DA confirmed" dataDxfId="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C21505D-8150-4380-907F-0459DFB99635}" name="Table2" displayName="Table2" ref="B1:F2" totalsRowShown="0" headerRowDxfId="8" headerRowBorderDxfId="6" tableBorderDxfId="7" totalsRowBorderDxfId="5">
  <autoFilter ref="B1:F2" xr:uid="{2C21505D-8150-4380-907F-0459DFB99635}"/>
  <tableColumns count="5">
    <tableColumn id="1" xr3:uid="{6B833257-4385-43E5-9B8D-DD3E9984E8F7}" name="Total" dataDxfId="4">
      <calculatedColumnFormula>COUNTA('ADAS issue list '!F:F)-COUNTA('ADAS issue list '!F1:F1)</calculatedColumnFormula>
    </tableColumn>
    <tableColumn id="2" xr3:uid="{9B700948-217E-49BC-80A5-9C3846FF04D3}" name="Total DA" dataDxfId="3">
      <calculatedColumnFormula>COUNTA('ADAS issue list '!N:N)- COUNTA('ADAS issue list '!N1:N1) -COUNTIF('ADAS issue list '!N:N,"Pending")</calculatedColumnFormula>
    </tableColumn>
    <tableColumn id="3" xr3:uid="{A787F7F5-DBC7-4E68-94B3-5C396E0E92BC}" name="Progress" dataDxfId="2">
      <calculatedColumnFormula>IF(B2&gt;0,C2/B2,0)</calculatedColumnFormula>
    </tableColumn>
    <tableColumn id="4" xr3:uid="{8D97BE53-FC6B-4097-B0EC-2AAA36FD5AE9}" name="The rest" dataDxfId="1">
      <calculatedColumnFormula>B2-C2</calculatedColumnFormula>
    </tableColumn>
    <tableColumn id="5" xr3:uid="{FB9CBBFA-D5E9-4535-9CFB-293DC84A901A}" name="Total Ticket" dataDxfId="0">
      <calculatedColumnFormula>M22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tms.vinfast.vn/secure/attachment/1867695/MHU20250503-152625-000173~1.mp4" TargetMode="External"/><Relationship Id="rId671" Type="http://schemas.openxmlformats.org/officeDocument/2006/relationships/hyperlink" Target="https://tms.vinfast.vn/secure/attachment/1916585/6_38%201%20MHU%20NO20250516-063722-000289.mp4" TargetMode="External"/><Relationship Id="rId21" Type="http://schemas.openxmlformats.org/officeDocument/2006/relationships/hyperlink" Target="https://tms.vinfast.vn/secure/attachment/1863213/MHU20250429-214919-000405~1.mp4" TargetMode="External"/><Relationship Id="rId324" Type="http://schemas.openxmlformats.org/officeDocument/2006/relationships/hyperlink" Target="https://tms.vinfast.vn/secure/attachment/1885623/MHU%2010H13.MP4" TargetMode="External"/><Relationship Id="rId531" Type="http://schemas.openxmlformats.org/officeDocument/2006/relationships/hyperlink" Target="https://tms.vinfast.vn/secure/attachment/1919452/MHU_NO20250515-064903-000468~1.mp4" TargetMode="External"/><Relationship Id="rId629" Type="http://schemas.openxmlformats.org/officeDocument/2006/relationships/hyperlink" Target="https://tms.vinfast.vn/secure/attachment/1904484/MHU20250513-171513-000153-new.mp4" TargetMode="External"/><Relationship Id="rId170" Type="http://schemas.openxmlformats.org/officeDocument/2006/relationships/hyperlink" Target="https://tms.vinfast.vn/secure/attachment/1866272/MHU20250502-021638-000597~1.mp4" TargetMode="External"/><Relationship Id="rId268" Type="http://schemas.openxmlformats.org/officeDocument/2006/relationships/hyperlink" Target="https://tms.vinfast.vn/secure/attachment/1870453/MHU20250504-095919-000151~1.mp4" TargetMode="External"/><Relationship Id="rId475" Type="http://schemas.openxmlformats.org/officeDocument/2006/relationships/hyperlink" Target="https://tms.vinfast.vn/secure/attachment/1899806/rear20250512-111545-000256-new.mp4" TargetMode="External"/><Relationship Id="rId682" Type="http://schemas.openxmlformats.org/officeDocument/2006/relationships/hyperlink" Target="https://tms.vinfast.vn/secure/attachment/1893312/MHU20250510-001126-000571.mp4" TargetMode="External"/><Relationship Id="rId32" Type="http://schemas.openxmlformats.org/officeDocument/2006/relationships/hyperlink" Target="https://tms.vinfast.vn/secure/attachment/1870428/MHU_250505-160741-000074-new.mp4" TargetMode="External"/><Relationship Id="rId128" Type="http://schemas.openxmlformats.org/officeDocument/2006/relationships/hyperlink" Target="https://tms.vinfast.vn/browse/VF6LHD-31455" TargetMode="External"/><Relationship Id="rId335" Type="http://schemas.openxmlformats.org/officeDocument/2006/relationships/hyperlink" Target="https://tms.vinfast.vn/secure/attachment/1907262/11_06%20MHU%20NO20250514-110557-000295.mp4" TargetMode="External"/><Relationship Id="rId542" Type="http://schemas.openxmlformats.org/officeDocument/2006/relationships/hyperlink" Target="https://tms.vinfast.vn/secure/attachment/1911733/7_05%20LEFT%202%20NO20250515-070506-001330.mp4" TargetMode="External"/><Relationship Id="rId181" Type="http://schemas.openxmlformats.org/officeDocument/2006/relationships/hyperlink" Target="https://tms.vinfast.vn/secure/attachment/1863577/MHU20250430-222129-000281~1.mp4" TargetMode="External"/><Relationship Id="rId402" Type="http://schemas.openxmlformats.org/officeDocument/2006/relationships/hyperlink" Target="https://tms.vinfast.vn/secure/attachment/1881454/mhu20250506-231018-000288-new.mp4" TargetMode="External"/><Relationship Id="rId279" Type="http://schemas.openxmlformats.org/officeDocument/2006/relationships/hyperlink" Target="https://tms.vinfast.vn/secure/attachment/1890051/mhu20250508-174400-000176-new.mp4" TargetMode="External"/><Relationship Id="rId486" Type="http://schemas.openxmlformats.org/officeDocument/2006/relationships/hyperlink" Target="https://tms.vinfast.vn/secure/attachment/1908886/right20250514-072925-000020-new-1.mp4" TargetMode="External"/><Relationship Id="rId693" Type="http://schemas.openxmlformats.org/officeDocument/2006/relationships/table" Target="../tables/table1.xml"/><Relationship Id="rId43" Type="http://schemas.openxmlformats.org/officeDocument/2006/relationships/hyperlink" Target="https://tms.vinfast.vn/secure/attachment/1863150/MHU20250429-164154-000098~1.mp4" TargetMode="External"/><Relationship Id="rId139" Type="http://schemas.openxmlformats.org/officeDocument/2006/relationships/hyperlink" Target="https://tms.vinfast.vn/secure/attachment/1886347/MHU_16h29.MP4" TargetMode="External"/><Relationship Id="rId346" Type="http://schemas.openxmlformats.org/officeDocument/2006/relationships/hyperlink" Target="https://tms.vinfast.vn/secure/attachment/1875980/MHU20250504-154214-000087~1.mp4" TargetMode="External"/><Relationship Id="rId553" Type="http://schemas.openxmlformats.org/officeDocument/2006/relationships/hyperlink" Target="https://tms.vinfast.vn/secure/attachment/1903006/MHU_6_49.mp4" TargetMode="External"/><Relationship Id="rId192" Type="http://schemas.openxmlformats.org/officeDocument/2006/relationships/hyperlink" Target="https://tms.vinfast.vn/secure/attachment/1878294/RIGHT_NO20250506-162151-002530%20%5BOptimum%20quality%20and%20size%5D.mp4" TargetMode="External"/><Relationship Id="rId206" Type="http://schemas.openxmlformats.org/officeDocument/2006/relationships/hyperlink" Target="https://tms.vinfast.vn/secure/attachment/1879584/mhu20250507-115207-000246-new-1.mp4" TargetMode="External"/><Relationship Id="rId413" Type="http://schemas.openxmlformats.org/officeDocument/2006/relationships/hyperlink" Target="https://tms.vinfast.vn/secure/attachment/1874948/mhu20250506-025413-000657.mp4" TargetMode="External"/><Relationship Id="rId497" Type="http://schemas.openxmlformats.org/officeDocument/2006/relationships/hyperlink" Target="https://tms.vinfast.vn/secure/attachment/1879881/mhu20250506-080727-000022-new.mp4" TargetMode="External"/><Relationship Id="rId620" Type="http://schemas.openxmlformats.org/officeDocument/2006/relationships/hyperlink" Target="https://tms.vinfast.vn/secure/attachment/1927493/MHU-NO20250516-163139-000118.mp4" TargetMode="External"/><Relationship Id="rId357" Type="http://schemas.openxmlformats.org/officeDocument/2006/relationships/hyperlink" Target="https://tms.vinfast.vn/secure/attachment/1875752/MHU20250505-111353-000228~1.mp4" TargetMode="External"/><Relationship Id="rId54" Type="http://schemas.openxmlformats.org/officeDocument/2006/relationships/hyperlink" Target="https://tms.vinfast.vn/secure/attachment/1866726/MHU20250502-115704-000248~1.mp4" TargetMode="External"/><Relationship Id="rId217" Type="http://schemas.openxmlformats.org/officeDocument/2006/relationships/hyperlink" Target="https://tms.vinfast.vn/secure/attachment/1866203/Left20250501-211525-000299~1.mp4" TargetMode="External"/><Relationship Id="rId564" Type="http://schemas.openxmlformats.org/officeDocument/2006/relationships/hyperlink" Target="https://tms.vinfast.vn/secure/attachment/1905149/MHU-NO20250513-151557-000033.mp4" TargetMode="External"/><Relationship Id="rId424" Type="http://schemas.openxmlformats.org/officeDocument/2006/relationships/hyperlink" Target="https://tms.vinfast.vn/secure/attachment/1904208/LEFT_50512-144850-000045-new.mp4" TargetMode="External"/><Relationship Id="rId631" Type="http://schemas.openxmlformats.org/officeDocument/2006/relationships/hyperlink" Target="https://tms.vinfast.vn/secure/attachment/1900120/front20250511-115438-000179-new.mp4" TargetMode="External"/><Relationship Id="rId270" Type="http://schemas.openxmlformats.org/officeDocument/2006/relationships/hyperlink" Target="https://tms.vinfast.vn/secure/attachment/1863127/Front20250429-214836-000408~1.mp4" TargetMode="External"/><Relationship Id="rId65" Type="http://schemas.openxmlformats.org/officeDocument/2006/relationships/hyperlink" Target="https://tms.vinfast.vn/secure/attachment/1856308/7_27%20NO20250428-072610-000968.mp4" TargetMode="External"/><Relationship Id="rId130" Type="http://schemas.openxmlformats.org/officeDocument/2006/relationships/hyperlink" Target="https://tms.vinfast.vn/secure/attachment/1870391/MHU-NO20250505-092440-003963.mp4" TargetMode="External"/><Relationship Id="rId368" Type="http://schemas.openxmlformats.org/officeDocument/2006/relationships/hyperlink" Target="https://tms.vinfast.vn/secure/attachment/1881420/mhu20250507-001022-000348.mp4" TargetMode="External"/><Relationship Id="rId575" Type="http://schemas.openxmlformats.org/officeDocument/2006/relationships/hyperlink" Target="https://tms.vinfast.vn/secure/attachment/1913170/MHU20250515-122453-000309-new.mp4" TargetMode="External"/><Relationship Id="rId228" Type="http://schemas.openxmlformats.org/officeDocument/2006/relationships/hyperlink" Target="https://tms.vinfast.vn/browse/VF6LHD-31334" TargetMode="External"/><Relationship Id="rId435" Type="http://schemas.openxmlformats.org/officeDocument/2006/relationships/hyperlink" Target="https://tms.vinfast.vn/browse/VF6LHD-31265" TargetMode="External"/><Relationship Id="rId642" Type="http://schemas.openxmlformats.org/officeDocument/2006/relationships/hyperlink" Target="https://tms.vinfast.vn/secure/attachment/1927487/MHU-NO20250516-160237-000089.mp4" TargetMode="External"/><Relationship Id="rId281" Type="http://schemas.openxmlformats.org/officeDocument/2006/relationships/hyperlink" Target="https://tms.vinfast.vn/secure/attachment/1904224/MHU_250512-170353-000177-new.mp4" TargetMode="External"/><Relationship Id="rId502" Type="http://schemas.openxmlformats.org/officeDocument/2006/relationships/hyperlink" Target="https://tms.vinfast.vn/secure/attachment/1886344/MHU_16h26.MP4" TargetMode="External"/><Relationship Id="rId76" Type="http://schemas.openxmlformats.org/officeDocument/2006/relationships/hyperlink" Target="https://tms.vinfast.vn/secure/attachment/1863932/right20250429-195345-000296~1.mp4" TargetMode="External"/><Relationship Id="rId141" Type="http://schemas.openxmlformats.org/officeDocument/2006/relationships/hyperlink" Target="https://tms.vinfast.vn/secure/attachment/1889339/mhu20250508-205005-000362.mp4" TargetMode="External"/><Relationship Id="rId379" Type="http://schemas.openxmlformats.org/officeDocument/2006/relationships/hyperlink" Target="https://tms.vinfast.vn/secure/attachment/1875585/MHU20250505-112554-000240~1.mp4" TargetMode="External"/><Relationship Id="rId586" Type="http://schemas.openxmlformats.org/officeDocument/2006/relationships/hyperlink" Target="https://tms.vinfast.vn/secure/attachment/1897424/11_04%20MHU%20NO20250512-110348-001020.mp4" TargetMode="External"/><Relationship Id="rId7" Type="http://schemas.openxmlformats.org/officeDocument/2006/relationships/hyperlink" Target="https://tms.vinfast.vn/secure/attachment/1838039/MHU-NO20250423-090436-000051.mp4" TargetMode="External"/><Relationship Id="rId239" Type="http://schemas.openxmlformats.org/officeDocument/2006/relationships/hyperlink" Target="https://tms.vinfast.vn/secure/attachment/1892737/MHU20250509-215217-000432.mp4" TargetMode="External"/><Relationship Id="rId446" Type="http://schemas.openxmlformats.org/officeDocument/2006/relationships/hyperlink" Target="https://tms.vinfast.vn/secure/attachment/1890837/Rear-NO20250509-085704-000174.mp4" TargetMode="External"/><Relationship Id="rId653" Type="http://schemas.openxmlformats.org/officeDocument/2006/relationships/hyperlink" Target="https://tms.vinfast.vn/secure/attachment/1918576/MHU20250516-082333-003953B-new.mp4" TargetMode="External"/><Relationship Id="rId292" Type="http://schemas.openxmlformats.org/officeDocument/2006/relationships/hyperlink" Target="https://tms.vinfast.vn/secure/attachment/1903788/MHU_NO20250513-114915-000324.mp4" TargetMode="External"/><Relationship Id="rId306" Type="http://schemas.openxmlformats.org/officeDocument/2006/relationships/hyperlink" Target="https://tms.vinfast.vn/secure/attachment/1887995/Configuration_New_RBLC1671_20250507_152951_broadcastCAN.blf" TargetMode="External"/><Relationship Id="rId87" Type="http://schemas.openxmlformats.org/officeDocument/2006/relationships/hyperlink" Target="https://tms.vinfast.vn/secure/attachment/1875984/MHU20250504-160155-000105~1.mp4" TargetMode="External"/><Relationship Id="rId513" Type="http://schemas.openxmlformats.org/officeDocument/2006/relationships/hyperlink" Target="https://tms.vinfast.vn/secure/attachment/1904337/MHU20250512-155924-000051-new.mp4" TargetMode="External"/><Relationship Id="rId597" Type="http://schemas.openxmlformats.org/officeDocument/2006/relationships/hyperlink" Target="https://tms.vinfast.vn/secure/attachment/1927614/MHU-NO20250516-153535-000062.mp4" TargetMode="External"/><Relationship Id="rId152" Type="http://schemas.openxmlformats.org/officeDocument/2006/relationships/hyperlink" Target="https://tms.vinfast.vn/secure/attachment/1862894/MHU20250430-002833-000564~1.mp4" TargetMode="External"/><Relationship Id="rId457" Type="http://schemas.openxmlformats.org/officeDocument/2006/relationships/hyperlink" Target="https://tms.vinfast.vn/secure/attachment/1918593/MHU20250516-080133-003931B-new.mp4" TargetMode="External"/><Relationship Id="rId664" Type="http://schemas.openxmlformats.org/officeDocument/2006/relationships/hyperlink" Target="https://tms.vinfast.vn/secure/attachment/1911787/6_46%20RIGHT%20NO20250515-064504-000480.mp4" TargetMode="External"/><Relationship Id="rId14" Type="http://schemas.openxmlformats.org/officeDocument/2006/relationships/hyperlink" Target="https://tms.vinfast.vn/secure/attachment/1845498/Right%2015_02.NO20250424-150122-000312.mp4" TargetMode="External"/><Relationship Id="rId317" Type="http://schemas.openxmlformats.org/officeDocument/2006/relationships/hyperlink" Target="https://tms.vinfast.vn/secure/attachment/1900146/mhu20250511-131744-000257-new.mp4" TargetMode="External"/><Relationship Id="rId524" Type="http://schemas.openxmlformats.org/officeDocument/2006/relationships/hyperlink" Target="https://tms.vinfast.vn/secure/attachment/1893339/front20250510-012350-000649-1.mp4" TargetMode="External"/><Relationship Id="rId98" Type="http://schemas.openxmlformats.org/officeDocument/2006/relationships/hyperlink" Target="https://tms.vinfast.vn/secure/attachment/1866596/MHU20250502-100908-000141~1.mp4" TargetMode="External"/><Relationship Id="rId163" Type="http://schemas.openxmlformats.org/officeDocument/2006/relationships/hyperlink" Target="https://tms.vinfast.vn/secure/attachment/1863108/Front20250430-004851-000588~1.mp4" TargetMode="External"/><Relationship Id="rId370" Type="http://schemas.openxmlformats.org/officeDocument/2006/relationships/hyperlink" Target="https://tms.vinfast.vn/secure/attachment/1880044/mhu20250506-083829-000053-new.mp4" TargetMode="External"/><Relationship Id="rId230" Type="http://schemas.openxmlformats.org/officeDocument/2006/relationships/hyperlink" Target="https://tms.vinfast.vn/secure/attachment/1870455/MHU20250504-100119-000153~1.mp4" TargetMode="External"/><Relationship Id="rId468" Type="http://schemas.openxmlformats.org/officeDocument/2006/relationships/hyperlink" Target="https://tms.vinfast.vn/secure/attachment/1893484/MHU_NO20250509-154046-000472.mp4" TargetMode="External"/><Relationship Id="rId675" Type="http://schemas.openxmlformats.org/officeDocument/2006/relationships/hyperlink" Target="https://tms.vinfast.vn/secure/attachment/1916596/7_32%20MHU%20NO20250516-073126-000343.mp4" TargetMode="External"/><Relationship Id="rId25" Type="http://schemas.openxmlformats.org/officeDocument/2006/relationships/hyperlink" Target="https://tms.vinfast.vn/secure/attachment/1866270/MHU20250502-021137-000592~1.mp4" TargetMode="External"/><Relationship Id="rId328" Type="http://schemas.openxmlformats.org/officeDocument/2006/relationships/hyperlink" Target="https://tms.vinfast.vn/secure/attachment/1867683/MHU20250503-145023-000137~1.mp4" TargetMode="External"/><Relationship Id="rId535" Type="http://schemas.openxmlformats.org/officeDocument/2006/relationships/hyperlink" Target="https://tms.vinfast.vn/secure/attachment/1897404/VF6_8805__2025-05-12_10-23-48__L040.blf" TargetMode="External"/><Relationship Id="rId174" Type="http://schemas.openxmlformats.org/officeDocument/2006/relationships/hyperlink" Target="https://tms.vinfast.vn/secure/attachment/1863895/front20250430-124706-000306~1.mp4" TargetMode="External"/><Relationship Id="rId381" Type="http://schemas.openxmlformats.org/officeDocument/2006/relationships/hyperlink" Target="https://tms.vinfast.vn/secure/attachment/1875585/MHU20250505-112554-000240~1.mp4" TargetMode="External"/><Relationship Id="rId602" Type="http://schemas.openxmlformats.org/officeDocument/2006/relationships/hyperlink" Target="https://tms.vinfast.vn/secure/attachment/1909344/Front-NO20250514-204614-000381.mp4" TargetMode="External"/><Relationship Id="rId241" Type="http://schemas.openxmlformats.org/officeDocument/2006/relationships/hyperlink" Target="https://tms.vinfast.vn/secure/attachment/1874942/mhu20250506-002704-000510.mp4" TargetMode="External"/><Relationship Id="rId479" Type="http://schemas.openxmlformats.org/officeDocument/2006/relationships/hyperlink" Target="https://tms.vinfast.vn/secure/attachment/1892967/MHU20250509-200310-000323.mp4" TargetMode="External"/><Relationship Id="rId686" Type="http://schemas.openxmlformats.org/officeDocument/2006/relationships/hyperlink" Target="https://tms.vinfast.vn/secure/attachment/1881250/VF6_8805_2025-05-07_20-29-30__L042.blf" TargetMode="External"/><Relationship Id="rId36" Type="http://schemas.openxmlformats.org/officeDocument/2006/relationships/hyperlink" Target="https://tms.vinfast.vn/secure/attachment/1863863/mhu20250430-141443-000397~1.mp4" TargetMode="External"/><Relationship Id="rId339" Type="http://schemas.openxmlformats.org/officeDocument/2006/relationships/hyperlink" Target="https://tms.vinfast.vn/secure/attachment/1880646/MHU20250502-225115-000367.mp4" TargetMode="External"/><Relationship Id="rId546" Type="http://schemas.openxmlformats.org/officeDocument/2006/relationships/hyperlink" Target="https://tms.vinfast.vn/secure/attachment/1881404/mhu20250506-204208-000140.mp4" TargetMode="External"/><Relationship Id="rId101" Type="http://schemas.openxmlformats.org/officeDocument/2006/relationships/hyperlink" Target="https://tms.vinfast.vn/secure/attachment/1880943/right20250502-172610-000045-new.mp4" TargetMode="External"/><Relationship Id="rId185" Type="http://schemas.openxmlformats.org/officeDocument/2006/relationships/hyperlink" Target="https://tms.vinfast.vn/secure/attachment/1872304/20_43%20NO20250505-204228-003551.mp4" TargetMode="External"/><Relationship Id="rId406" Type="http://schemas.openxmlformats.org/officeDocument/2006/relationships/hyperlink" Target="https://tms.vinfast.vn/secure/attachment/1881454/mhu20250506-231018-000288-new.mp4" TargetMode="External"/><Relationship Id="rId392" Type="http://schemas.openxmlformats.org/officeDocument/2006/relationships/hyperlink" Target="https://tms.vinfast.vn/secure/attachment/1889232/front20250509-094753-000079-new.mp4" TargetMode="External"/><Relationship Id="rId613" Type="http://schemas.openxmlformats.org/officeDocument/2006/relationships/hyperlink" Target="https://tms.vinfast.vn/secure/attachment/1909116/front20250514-095001-000161-new.mp4" TargetMode="External"/><Relationship Id="rId252" Type="http://schemas.openxmlformats.org/officeDocument/2006/relationships/hyperlink" Target="https://tms.vinfast.vn/secure/attachment/1899874/mhu20250511-135447-000294-new.mp4" TargetMode="External"/><Relationship Id="rId47" Type="http://schemas.openxmlformats.org/officeDocument/2006/relationships/hyperlink" Target="https://tms.vinfast.vn/secure/attachment/1867950/MHU20250503-161428-000221~1.mp4" TargetMode="External"/><Relationship Id="rId112" Type="http://schemas.openxmlformats.org/officeDocument/2006/relationships/hyperlink" Target="https://tms.vinfast.vn/secure/attachment/1862620/MHU20250429-132506-000221~1.mp4" TargetMode="External"/><Relationship Id="rId557" Type="http://schemas.openxmlformats.org/officeDocument/2006/relationships/hyperlink" Target="https://tms.vinfast.vn/secure/attachment/1904343/MHU20250512-163526-000087-new.mp4" TargetMode="External"/><Relationship Id="rId196" Type="http://schemas.openxmlformats.org/officeDocument/2006/relationships/hyperlink" Target="https://tms.vinfast.vn/secure/attachment/1863541/MHU20250430-202435-000164~1.mp4" TargetMode="External"/><Relationship Id="rId417" Type="http://schemas.openxmlformats.org/officeDocument/2006/relationships/hyperlink" Target="https://tms.vinfast.vn/secure/attachment/1894766/rear20250510-224836-000474-new.mp4" TargetMode="External"/><Relationship Id="rId624" Type="http://schemas.openxmlformats.org/officeDocument/2006/relationships/hyperlink" Target="https://tms.vinfast.vn/secure/attachment/1909109/MHU20250514-094527-000153-new.mp4" TargetMode="External"/><Relationship Id="rId263" Type="http://schemas.openxmlformats.org/officeDocument/2006/relationships/hyperlink" Target="https://tms.vinfast.vn/secure/attachment/1866823/MHU20250502-081200-000024~1.mp4" TargetMode="External"/><Relationship Id="rId470" Type="http://schemas.openxmlformats.org/officeDocument/2006/relationships/hyperlink" Target="https://tms.vinfast.vn/secure/attachment/1893492/MHU_15-35-NO20250509-153445-000466.mp4" TargetMode="External"/><Relationship Id="rId58" Type="http://schemas.openxmlformats.org/officeDocument/2006/relationships/hyperlink" Target="https://tms.vinfast.vn/secure/attachment/1860361/6_17NO20250429-061634-002865.mp4" TargetMode="External"/><Relationship Id="rId123" Type="http://schemas.openxmlformats.org/officeDocument/2006/relationships/hyperlink" Target="https://tms.vinfast.vn/secure/attachment/1876051/right20250504-152917-000076.mp4" TargetMode="External"/><Relationship Id="rId330" Type="http://schemas.openxmlformats.org/officeDocument/2006/relationships/hyperlink" Target="https://tms.vinfast.vn/secure/attachment/1875554/MHU20250505-075515-000029~1.mp4" TargetMode="External"/><Relationship Id="rId568" Type="http://schemas.openxmlformats.org/officeDocument/2006/relationships/hyperlink" Target="https://tms.vinfast.vn/browse/VF6LHD-31184" TargetMode="External"/><Relationship Id="rId428" Type="http://schemas.openxmlformats.org/officeDocument/2006/relationships/hyperlink" Target="https://tms.vinfast.vn/secure/attachment/1889789/front20250508-160114-000079-new.mp4" TargetMode="External"/><Relationship Id="rId635" Type="http://schemas.openxmlformats.org/officeDocument/2006/relationships/hyperlink" Target="https://tms.vinfast.vn/secure/attachment/1899878/mhu20250511-135647-000296-new.mp4" TargetMode="External"/><Relationship Id="rId274" Type="http://schemas.openxmlformats.org/officeDocument/2006/relationships/hyperlink" Target="https://tms.vinfast.vn/secure/attachment/1866225/MHU20250501-165546-000036~1.mp4" TargetMode="External"/><Relationship Id="rId481" Type="http://schemas.openxmlformats.org/officeDocument/2006/relationships/hyperlink" Target="https://tms.vinfast.vn/browse/VF6LHD-31373" TargetMode="External"/><Relationship Id="rId69" Type="http://schemas.openxmlformats.org/officeDocument/2006/relationships/hyperlink" Target="https://tms.vinfast.vn/secure/attachment/1861006/9_42%20NO20250429-094152-001981.mp4" TargetMode="External"/><Relationship Id="rId134" Type="http://schemas.openxmlformats.org/officeDocument/2006/relationships/hyperlink" Target="https://tms.vinfast.vn/secure/attachment/1863846/mhu20250430-125458-000316~1.mp4" TargetMode="External"/><Relationship Id="rId579" Type="http://schemas.openxmlformats.org/officeDocument/2006/relationships/hyperlink" Target="https://tms.vinfast.vn/secure/attachment/1875733/MHU20250505-084618-000080~1.mp4" TargetMode="External"/><Relationship Id="rId341" Type="http://schemas.openxmlformats.org/officeDocument/2006/relationships/hyperlink" Target="https://tms.vinfast.vn/secure/attachment/1870446/MHU20250504-094518-000137~1.mp4" TargetMode="External"/><Relationship Id="rId439" Type="http://schemas.openxmlformats.org/officeDocument/2006/relationships/hyperlink" Target="https://tms.vinfast.vn/secure/attachment/1882473/15_27%20NO20250507-152711-004586.mp4" TargetMode="External"/><Relationship Id="rId646" Type="http://schemas.openxmlformats.org/officeDocument/2006/relationships/hyperlink" Target="https://tms.vinfast.vn/secure/attachment/1927430/MHU-NO20250516-160637-000093.mp4" TargetMode="External"/><Relationship Id="rId201" Type="http://schemas.openxmlformats.org/officeDocument/2006/relationships/hyperlink" Target="https://tms.vinfast.vn/secure/attachment/1874991/rear20250505-161633-000023~1.mp4" TargetMode="External"/><Relationship Id="rId285" Type="http://schemas.openxmlformats.org/officeDocument/2006/relationships/hyperlink" Target="https://tms.vinfast.vn/secure/attachment/1905121/MHU-NO20250513-153558-000053.mp4" TargetMode="External"/><Relationship Id="rId506" Type="http://schemas.openxmlformats.org/officeDocument/2006/relationships/hyperlink" Target="https://tms.vinfast.vn/secure/attachment/1886337/MHU_15h29.MP4" TargetMode="External"/><Relationship Id="rId492" Type="http://schemas.openxmlformats.org/officeDocument/2006/relationships/hyperlink" Target="https://tms.vinfast.vn/secure/attachment/1893298/MHU20250509-182603-000226.mp4" TargetMode="External"/><Relationship Id="rId145" Type="http://schemas.openxmlformats.org/officeDocument/2006/relationships/hyperlink" Target="https://tms.vinfast.vn/secure/attachment/1863263/MHU20250429-194109-000277~1.mp4" TargetMode="External"/><Relationship Id="rId352" Type="http://schemas.openxmlformats.org/officeDocument/2006/relationships/hyperlink" Target="https://tms.vinfast.vn/secure/attachment/1875579/MHU20250505-083317-000067~1.mp4" TargetMode="External"/><Relationship Id="rId212" Type="http://schemas.openxmlformats.org/officeDocument/2006/relationships/hyperlink" Target="https://tms.vinfast.vn/secure/attachment/1882473/15_27%20NO20250507-152711-004586.mp4" TargetMode="External"/><Relationship Id="rId657" Type="http://schemas.openxmlformats.org/officeDocument/2006/relationships/hyperlink" Target="https://tms.vinfast.vn/secure/attachment/1909103/MHU20250514-073357-000024-new.mp4" TargetMode="External"/><Relationship Id="rId296" Type="http://schemas.openxmlformats.org/officeDocument/2006/relationships/hyperlink" Target="https://tms.vinfast.vn/secure/attachment/1881445/mhu20250507-000122-000339.mp4" TargetMode="External"/><Relationship Id="rId517" Type="http://schemas.openxmlformats.org/officeDocument/2006/relationships/hyperlink" Target="https://tms.vinfast.vn/secure/attachment/1886334/MHU_15h19.MP4" TargetMode="External"/><Relationship Id="rId60" Type="http://schemas.openxmlformats.org/officeDocument/2006/relationships/hyperlink" Target="https://tms.vinfast.vn/secure/attachment/1860882/6_38NO20250429-063722-002886.mp4" TargetMode="External"/><Relationship Id="rId156" Type="http://schemas.openxmlformats.org/officeDocument/2006/relationships/hyperlink" Target="https://tms.vinfast.vn/secure/attachment/1880806/MHU20250503-000019-000436.mp4" TargetMode="External"/><Relationship Id="rId198" Type="http://schemas.openxmlformats.org/officeDocument/2006/relationships/hyperlink" Target="https://tms.vinfast.vn/secure/attachment/1893207/MHU20250510-020133-000681.mp4" TargetMode="External"/><Relationship Id="rId321" Type="http://schemas.openxmlformats.org/officeDocument/2006/relationships/hyperlink" Target="https://tms.vinfast.vn/secure/attachment/1894717/mhu20250510-210202-000366.mp4" TargetMode="External"/><Relationship Id="rId363" Type="http://schemas.openxmlformats.org/officeDocument/2006/relationships/hyperlink" Target="https://tms.vinfast.vn/secure/attachment/1881434/mhu20250506-204609-000144.mp4" TargetMode="External"/><Relationship Id="rId419" Type="http://schemas.openxmlformats.org/officeDocument/2006/relationships/hyperlink" Target="https://tms.vinfast.vn/secure/attachment/1879144/mhu20250507-081352-000028-new.mp4" TargetMode="External"/><Relationship Id="rId570" Type="http://schemas.openxmlformats.org/officeDocument/2006/relationships/hyperlink" Target="https://tms.vinfast.vn/secure/attachment/1907526/6_22%20Front%20%20NO20250514-062127-000481.mp4" TargetMode="External"/><Relationship Id="rId626" Type="http://schemas.openxmlformats.org/officeDocument/2006/relationships/hyperlink" Target="https://tms.vinfast.vn/secure/attachment/1927431/MHU-NO20250516-160937-000096.mp4" TargetMode="External"/><Relationship Id="rId223" Type="http://schemas.openxmlformats.org/officeDocument/2006/relationships/hyperlink" Target="https://tms.vinfast.vn/secure/attachment/1863275/MHU20250429-163754-000094~1.mp4" TargetMode="External"/><Relationship Id="rId430" Type="http://schemas.openxmlformats.org/officeDocument/2006/relationships/hyperlink" Target="https://tms.vinfast.vn/secure/attachment/1889768/mhu20250508-163056-000103-new.mp4" TargetMode="External"/><Relationship Id="rId668" Type="http://schemas.openxmlformats.org/officeDocument/2006/relationships/hyperlink" Target="https://tms.vinfast.vn/secure/attachment/1918719/MHU20250516-111817-004126B-new.mp4" TargetMode="External"/><Relationship Id="rId18" Type="http://schemas.openxmlformats.org/officeDocument/2006/relationships/hyperlink" Target="https://tms.vinfast.vn/secure/attachment/1845160/Left%2015_48%20NO20250424-154728-000381.mp4" TargetMode="External"/><Relationship Id="rId265" Type="http://schemas.openxmlformats.org/officeDocument/2006/relationships/hyperlink" Target="https://tms.vinfast.vn/secure/attachment/1877702/Configuration_New_RBLC1671_20250505_073622%20-%20Copy_broadcastCAN.blf" TargetMode="External"/><Relationship Id="rId472" Type="http://schemas.openxmlformats.org/officeDocument/2006/relationships/hyperlink" Target="https://tms.vinfast.vn/secure/attachment/1889336/mhu20250508-203104-000343.mp4" TargetMode="External"/><Relationship Id="rId528" Type="http://schemas.openxmlformats.org/officeDocument/2006/relationships/hyperlink" Target="https://tms.vinfast.vn/secure/attachment/1899747/mhu20250512-081011-000061-new.mp4" TargetMode="External"/><Relationship Id="rId125" Type="http://schemas.openxmlformats.org/officeDocument/2006/relationships/hyperlink" Target="https://tms.vinfast.vn/secure/attachment/1876034/rear20250504-174628-000203~1.mp4" TargetMode="External"/><Relationship Id="rId167" Type="http://schemas.openxmlformats.org/officeDocument/2006/relationships/hyperlink" Target="https://tms.vinfast.vn/secure/attachment/1866059/MHU20250501-201814-000239.mp4" TargetMode="External"/><Relationship Id="rId332" Type="http://schemas.openxmlformats.org/officeDocument/2006/relationships/hyperlink" Target="https://tms.vinfast.vn/secure/attachment/1870440/MHU20250504-093918-000131~1.mp4" TargetMode="External"/><Relationship Id="rId374" Type="http://schemas.openxmlformats.org/officeDocument/2006/relationships/hyperlink" Target="https://tms.vinfast.vn/secure/attachment/1870474/MHU20250504-112458-000235~1.mp4" TargetMode="External"/><Relationship Id="rId581" Type="http://schemas.openxmlformats.org/officeDocument/2006/relationships/hyperlink" Target="https://tms.vinfast.vn/secure/attachment/1892812/MHU20250510-091100-000098-new.mp4" TargetMode="External"/><Relationship Id="rId71" Type="http://schemas.openxmlformats.org/officeDocument/2006/relationships/hyperlink" Target="https://tms.vinfast.vn/secure/attachment/1863038/right20250429-101249-000028~1.mp4" TargetMode="External"/><Relationship Id="rId234" Type="http://schemas.openxmlformats.org/officeDocument/2006/relationships/hyperlink" Target="https://tms.vinfast.vn/secure/attachment/1876008/MHU20250504-201833-000362.mp4" TargetMode="External"/><Relationship Id="rId637" Type="http://schemas.openxmlformats.org/officeDocument/2006/relationships/hyperlink" Target="https://tms.vinfast.vn/secure/attachment/1899590/front20250512-104034-000217-new.mp4" TargetMode="External"/><Relationship Id="rId679" Type="http://schemas.openxmlformats.org/officeDocument/2006/relationships/hyperlink" Target="https://tms.vinfast.vn/secure/attachment/1909132/MHU20250514-100255-000172-new.mp4" TargetMode="External"/><Relationship Id="rId2" Type="http://schemas.openxmlformats.org/officeDocument/2006/relationships/hyperlink" Target="https://tms.vinfast.vn/secure/attachment/1831246/MHU-NO20250421-203245-000274.mp4" TargetMode="External"/><Relationship Id="rId29" Type="http://schemas.openxmlformats.org/officeDocument/2006/relationships/hyperlink" Target="https://tms.vinfast.vn/secure/attachment/1852795/16_53%20NO20250426-162953-001668.mp4" TargetMode="External"/><Relationship Id="rId276" Type="http://schemas.openxmlformats.org/officeDocument/2006/relationships/hyperlink" Target="https://tms.vinfast.vn/secure/attachment/1878583/Configuration_New_RBLC1671_20250506_001030_broadcastCAN.blf" TargetMode="External"/><Relationship Id="rId441" Type="http://schemas.openxmlformats.org/officeDocument/2006/relationships/hyperlink" Target="https://tms.vinfast.vn/secure/attachment/1913160/MHU20250515-091641-000121-new.mp4" TargetMode="External"/><Relationship Id="rId483" Type="http://schemas.openxmlformats.org/officeDocument/2006/relationships/hyperlink" Target="https://tms.vinfast.vn/secure/attachment/1904500/right20250513-152452-000045-new.mp4" TargetMode="External"/><Relationship Id="rId539" Type="http://schemas.openxmlformats.org/officeDocument/2006/relationships/hyperlink" Target="https://tms.vinfast.vn/secure/attachment/1899754/mhu20250512-132609-000376-new.mp4" TargetMode="External"/><Relationship Id="rId690" Type="http://schemas.openxmlformats.org/officeDocument/2006/relationships/hyperlink" Target="https://tms.vinfast.vn/secure/attachment/1913154/MHU20250515-082304-000066-new.mp4" TargetMode="External"/><Relationship Id="rId40" Type="http://schemas.openxmlformats.org/officeDocument/2006/relationships/hyperlink" Target="https://tms.vinfast.vn/secure/attachment/1863014/MHU20250429-134308-000239~1.mp4" TargetMode="External"/><Relationship Id="rId136" Type="http://schemas.openxmlformats.org/officeDocument/2006/relationships/hyperlink" Target="https://tms.vinfast.vn/secure/attachment/1879304/mhu20250507-113306-000227-new.mp4" TargetMode="External"/><Relationship Id="rId178" Type="http://schemas.openxmlformats.org/officeDocument/2006/relationships/hyperlink" Target="https://tms.vinfast.vn/secure/attachment/1885607/MHU%2010H07.MP4" TargetMode="External"/><Relationship Id="rId301" Type="http://schemas.openxmlformats.org/officeDocument/2006/relationships/hyperlink" Target="https://tms.vinfast.vn/secure/attachment/1904328/MHU20250512-162125-000073-new.mp4" TargetMode="External"/><Relationship Id="rId343" Type="http://schemas.openxmlformats.org/officeDocument/2006/relationships/hyperlink" Target="https://tms.vinfast.vn/secure/attachment/1894551/Configuration_New_RBLC1671_20250508_163050_broadcastCAN.blf" TargetMode="External"/><Relationship Id="rId550" Type="http://schemas.openxmlformats.org/officeDocument/2006/relationships/hyperlink" Target="https://tms.vinfast.vn/secure/attachment/1904478/MHU20250513-162410-000102-new.mp4" TargetMode="External"/><Relationship Id="rId82" Type="http://schemas.openxmlformats.org/officeDocument/2006/relationships/hyperlink" Target="https://tms.vinfast.vn/secure/attachment/1863186/MHU20250429-154249-000039~1.mp4" TargetMode="External"/><Relationship Id="rId203" Type="http://schemas.openxmlformats.org/officeDocument/2006/relationships/hyperlink" Target="https://tms.vinfast.vn/secure/attachment/1892758/MHU20250510-014332-000663.mp4" TargetMode="External"/><Relationship Id="rId385" Type="http://schemas.openxmlformats.org/officeDocument/2006/relationships/hyperlink" Target="https://tms.vinfast.vn/secure/attachment/1879511/mhu20250507-090756-000082-new-1.mp4" TargetMode="External"/><Relationship Id="rId592" Type="http://schemas.openxmlformats.org/officeDocument/2006/relationships/hyperlink" Target="https://tms.vinfast.vn/secure/attachment/1905139/MHU-NO20250513-173406-000171.mp4" TargetMode="External"/><Relationship Id="rId606" Type="http://schemas.openxmlformats.org/officeDocument/2006/relationships/hyperlink" Target="https://tms.vinfast.vn/secure/attachment/1909340/Front-NO20250514-182305-000238.mp4" TargetMode="External"/><Relationship Id="rId648" Type="http://schemas.openxmlformats.org/officeDocument/2006/relationships/hyperlink" Target="https://tms.vinfast.vn/secure/attachment/1927446/MHU-NO20250516-190649-000273.mp4" TargetMode="External"/><Relationship Id="rId245" Type="http://schemas.openxmlformats.org/officeDocument/2006/relationships/hyperlink" Target="https://tms.vinfast.vn/secure/attachment/1899854/mhu20250511-115639-000176-new.mp4" TargetMode="External"/><Relationship Id="rId287" Type="http://schemas.openxmlformats.org/officeDocument/2006/relationships/hyperlink" Target="https://tms.vinfast.vn/secure/attachment/1880007/mhu20250506-094333-000118-new.mp4" TargetMode="External"/><Relationship Id="rId410" Type="http://schemas.openxmlformats.org/officeDocument/2006/relationships/hyperlink" Target="https://tms.vinfast.vn/secure/attachment/1893272/front20250510-013050-000656.mp4" TargetMode="External"/><Relationship Id="rId452" Type="http://schemas.openxmlformats.org/officeDocument/2006/relationships/hyperlink" Target="https://tms.vinfast.vn/secure/attachment/1918938/MHU-NO20250515-155701-000083.mp4" TargetMode="External"/><Relationship Id="rId494" Type="http://schemas.openxmlformats.org/officeDocument/2006/relationships/hyperlink" Target="https://tms.vinfast.vn/secure/attachment/1899843/mhu20250511-115139-000171-new.mp4" TargetMode="External"/><Relationship Id="rId508" Type="http://schemas.openxmlformats.org/officeDocument/2006/relationships/hyperlink" Target="https://tms.vinfast.vn/secure/attachment/1892816/MHU20250510-085159-000079-new.mp4" TargetMode="External"/><Relationship Id="rId105" Type="http://schemas.openxmlformats.org/officeDocument/2006/relationships/hyperlink" Target="https://tms.vinfast.vn/secure/attachment/1863853/mhu20250430-130759-000329~1.mp4" TargetMode="External"/><Relationship Id="rId147" Type="http://schemas.openxmlformats.org/officeDocument/2006/relationships/hyperlink" Target="https://tms.vinfast.vn/secure/attachment/1888258/Configuration_New_RBLC1671_20250504_181924_broadcastCAN.blf" TargetMode="External"/><Relationship Id="rId312" Type="http://schemas.openxmlformats.org/officeDocument/2006/relationships/hyperlink" Target="https://tms.vinfast.vn/secure/attachment/1875382/MHU_NO20250506-181156-000649.mp4" TargetMode="External"/><Relationship Id="rId354" Type="http://schemas.openxmlformats.org/officeDocument/2006/relationships/hyperlink" Target="https://tms.vinfast.vn/secure/attachment/1875720/MHU20250505-123210-000307~1.mp4" TargetMode="External"/><Relationship Id="rId51" Type="http://schemas.openxmlformats.org/officeDocument/2006/relationships/hyperlink" Target="https://tms.vinfast.vn/secure/attachment/1866242/MHU20250501-180551-000106~1.mp4" TargetMode="External"/><Relationship Id="rId93" Type="http://schemas.openxmlformats.org/officeDocument/2006/relationships/hyperlink" Target="https://tms.vinfast.vn/secure/attachment/1862879/MHU20250429-220020-000416.mp4" TargetMode="External"/><Relationship Id="rId189" Type="http://schemas.openxmlformats.org/officeDocument/2006/relationships/hyperlink" Target="https://tms.vinfast.vn/secure/attachment/1863812/mhu20250430-084658-000067~1.mp4" TargetMode="External"/><Relationship Id="rId396" Type="http://schemas.openxmlformats.org/officeDocument/2006/relationships/hyperlink" Target="https://tms.vinfast.vn/secure/attachment/1888978/mhu20250509-112357-000174-new.mp4" TargetMode="External"/><Relationship Id="rId561" Type="http://schemas.openxmlformats.org/officeDocument/2006/relationships/hyperlink" Target="https://tms.vinfast.vn/secure/attachment/1903784/MHU_NO20250513-113614-000311.mp4" TargetMode="External"/><Relationship Id="rId617" Type="http://schemas.openxmlformats.org/officeDocument/2006/relationships/hyperlink" Target="https://tms.vinfast.vn/secure/attachment/1927124/MHU-NO20250516-161138-000098.mp4" TargetMode="External"/><Relationship Id="rId659" Type="http://schemas.openxmlformats.org/officeDocument/2006/relationships/hyperlink" Target="https://tms.vinfast.vn/secure/attachment/1916700/7_45%20MHU%20NO20250516-074427-000356.mp4" TargetMode="External"/><Relationship Id="rId214" Type="http://schemas.openxmlformats.org/officeDocument/2006/relationships/hyperlink" Target="https://tms.vinfast.vn/secure/attachment/1880041/mhu20250506-095834-000133-new.mp4" TargetMode="External"/><Relationship Id="rId256" Type="http://schemas.openxmlformats.org/officeDocument/2006/relationships/hyperlink" Target="https://tms.vinfast.vn/secure/attachment/1892497/MHU20250509-161955-000100-new.mp4" TargetMode="External"/><Relationship Id="rId298" Type="http://schemas.openxmlformats.org/officeDocument/2006/relationships/hyperlink" Target="https://tms.vinfast.vn/secure/attachment/1904347/MHU20250512-155623-000048-new.mp4" TargetMode="External"/><Relationship Id="rId421" Type="http://schemas.openxmlformats.org/officeDocument/2006/relationships/hyperlink" Target="https://tms.vinfast.vn/secure/attachment/1892653/front20250510-093132-000074-new.mp4" TargetMode="External"/><Relationship Id="rId463" Type="http://schemas.openxmlformats.org/officeDocument/2006/relationships/hyperlink" Target="https://tms.vinfast.vn/secure/attachment/1893492/MHU_15-35-NO20250509-153445-000466.mp4" TargetMode="External"/><Relationship Id="rId519" Type="http://schemas.openxmlformats.org/officeDocument/2006/relationships/hyperlink" Target="https://tms.vinfast.vn/secure/attachment/1919448/MHU_NO20250515-065604-000475~1.mp4" TargetMode="External"/><Relationship Id="rId670" Type="http://schemas.openxmlformats.org/officeDocument/2006/relationships/hyperlink" Target="https://tms.vinfast.vn/secure/attachment/1907285/7_59%20MHU%201%20NO20250514-075745-000107.mp4" TargetMode="External"/><Relationship Id="rId116" Type="http://schemas.openxmlformats.org/officeDocument/2006/relationships/hyperlink" Target="https://tms.vinfast.vn/secure/attachment/1867689/MHU20250503-152225-000169~1.mp4" TargetMode="External"/><Relationship Id="rId158" Type="http://schemas.openxmlformats.org/officeDocument/2006/relationships/hyperlink" Target="https://tms.vinfast.vn/secure/attachment/1863253/MHU20250429-214119-000397~1.mp4" TargetMode="External"/><Relationship Id="rId323" Type="http://schemas.openxmlformats.org/officeDocument/2006/relationships/hyperlink" Target="https://tms.vinfast.vn/secure/attachment/1904355/MHU20250512-210644-000358.mp4" TargetMode="External"/><Relationship Id="rId530" Type="http://schemas.openxmlformats.org/officeDocument/2006/relationships/hyperlink" Target="https://tms.vinfast.vn/secure/attachment/1899733/mhu20250512-071351-000006-new.mp4" TargetMode="External"/><Relationship Id="rId20" Type="http://schemas.openxmlformats.org/officeDocument/2006/relationships/hyperlink" Target="https://tms.vinfast.vn/secure/attachment/1863012/MHU20250429-133907-000235~1.mp4" TargetMode="External"/><Relationship Id="rId62" Type="http://schemas.openxmlformats.org/officeDocument/2006/relationships/hyperlink" Target="https://tms.vinfast.vn/secure/attachment/1865975/MHU20250501-093430-000123~1.mp4" TargetMode="External"/><Relationship Id="rId365" Type="http://schemas.openxmlformats.org/officeDocument/2006/relationships/hyperlink" Target="https://tms.vinfast.vn/secure/attachment/1890057/mhu20250508-164657-000119-new.mp4" TargetMode="External"/><Relationship Id="rId572" Type="http://schemas.openxmlformats.org/officeDocument/2006/relationships/hyperlink" Target="https://tms.vinfast.vn/secure/attachment/1913141/MHU20250515-074932-000033-new.mp4" TargetMode="External"/><Relationship Id="rId628" Type="http://schemas.openxmlformats.org/officeDocument/2006/relationships/hyperlink" Target="https://tms.vinfast.vn/secure/attachment/1904456/MHU20250513-112428-000044-new.mp4" TargetMode="External"/><Relationship Id="rId225" Type="http://schemas.openxmlformats.org/officeDocument/2006/relationships/hyperlink" Target="https://tms.vinfast.vn/secure/attachment/1886060/Rear-NO20250508-084452-000016.mp4" TargetMode="External"/><Relationship Id="rId267" Type="http://schemas.openxmlformats.org/officeDocument/2006/relationships/hyperlink" Target="https://tms.vinfast.vn/secure/attachment/1899462/Configuration_New_RBLC1671_20250512_075400_broadcastCAN.blf" TargetMode="External"/><Relationship Id="rId432" Type="http://schemas.openxmlformats.org/officeDocument/2006/relationships/hyperlink" Target="https://tms.vinfast.vn/secure/attachment/1875377/RIGHT_NO20250506-175057-002619.mp4" TargetMode="External"/><Relationship Id="rId474" Type="http://schemas.openxmlformats.org/officeDocument/2006/relationships/hyperlink" Target="https://tms.vinfast.vn/secure/attachment/1904244/RIGHT_0512-143938-000034-new.mp4" TargetMode="External"/><Relationship Id="rId127" Type="http://schemas.openxmlformats.org/officeDocument/2006/relationships/hyperlink" Target="https://tms.vinfast.vn/secure/attachment/1876037/rear20250504-181338-000230~1.mp4" TargetMode="External"/><Relationship Id="rId681" Type="http://schemas.openxmlformats.org/officeDocument/2006/relationships/hyperlink" Target="https://tms.vinfast.vn/secure/attachment/1918924/MHU-NO20250515-173107-000177.mp4" TargetMode="External"/><Relationship Id="rId31" Type="http://schemas.openxmlformats.org/officeDocument/2006/relationships/hyperlink" Target="https://tms.vinfast.vn/secure/attachment/1870097/MHU_250505-153259-000038-new.mp4" TargetMode="External"/><Relationship Id="rId73" Type="http://schemas.openxmlformats.org/officeDocument/2006/relationships/hyperlink" Target="https://tms.vinfast.vn/secure/attachment/1880634/MHU20250502-195703-000193.mp4" TargetMode="External"/><Relationship Id="rId169" Type="http://schemas.openxmlformats.org/officeDocument/2006/relationships/hyperlink" Target="https://tms.vinfast.vn/secure/attachment/1863826/mhu20250430-105410-000195~1.mp4" TargetMode="External"/><Relationship Id="rId334" Type="http://schemas.openxmlformats.org/officeDocument/2006/relationships/hyperlink" Target="https://tms.vinfast.vn/secure/attachment/1870442/MHU20250504-094118-000133~1.mp4" TargetMode="External"/><Relationship Id="rId376" Type="http://schemas.openxmlformats.org/officeDocument/2006/relationships/hyperlink" Target="https://tms.vinfast.vn/secure/attachment/1892467/MHU20250510-000826-000568.mp4" TargetMode="External"/><Relationship Id="rId541" Type="http://schemas.openxmlformats.org/officeDocument/2006/relationships/hyperlink" Target="https://tms.vinfast.vn/secure/attachment/1899835/mhu20250512-115503-000285-new-1.mp4" TargetMode="External"/><Relationship Id="rId583" Type="http://schemas.openxmlformats.org/officeDocument/2006/relationships/hyperlink" Target="https://tms.vinfast.vn/secure/attachment/1908869/MHU20250514-074358-000034-new-1.mp4" TargetMode="External"/><Relationship Id="rId639" Type="http://schemas.openxmlformats.org/officeDocument/2006/relationships/hyperlink" Target="https://tms.vinfast.vn/secure/attachment/1913151/MHU20250515-081904-000062-new.mp4" TargetMode="External"/><Relationship Id="rId4" Type="http://schemas.openxmlformats.org/officeDocument/2006/relationships/hyperlink" Target="https://tms.vinfast.vn/secure/attachment/1840747/MHU_NO20250422-153132-000398.mp4" TargetMode="External"/><Relationship Id="rId180" Type="http://schemas.openxmlformats.org/officeDocument/2006/relationships/hyperlink" Target="https://tms.vinfast.vn/secure/attachment/1885653/MHU%2010H59.MP4" TargetMode="External"/><Relationship Id="rId236" Type="http://schemas.openxmlformats.org/officeDocument/2006/relationships/hyperlink" Target="https://tms.vinfast.vn/secure/attachment/1874649/front20250505-223152-000394.mp4" TargetMode="External"/><Relationship Id="rId278" Type="http://schemas.openxmlformats.org/officeDocument/2006/relationships/hyperlink" Target="https://tms.vinfast.vn/secure/attachment/1889436/mhu20250509-131604-000286-new.mp4" TargetMode="External"/><Relationship Id="rId401" Type="http://schemas.openxmlformats.org/officeDocument/2006/relationships/hyperlink" Target="https://tms.vinfast.vn/secure/attachment/1886333/MHU_15h18.MP4" TargetMode="External"/><Relationship Id="rId443" Type="http://schemas.openxmlformats.org/officeDocument/2006/relationships/hyperlink" Target="https://tms.vinfast.vn/secure/attachment/1916706/8_16%20MHU%20NO20250516-081529-000387.mp4" TargetMode="External"/><Relationship Id="rId650" Type="http://schemas.openxmlformats.org/officeDocument/2006/relationships/hyperlink" Target="https://tms.vinfast.vn/secure/attachment/1927449/MHU-NO20250516-191250-000279.mp4" TargetMode="External"/><Relationship Id="rId303" Type="http://schemas.openxmlformats.org/officeDocument/2006/relationships/hyperlink" Target="https://tms.vinfast.vn/secure/attachment/1904338/MHU20250512-162625-000078-new.mp4" TargetMode="External"/><Relationship Id="rId485" Type="http://schemas.openxmlformats.org/officeDocument/2006/relationships/hyperlink" Target="https://tms.vinfast.vn/secure/attachment/1904439/MHU20250513-105426-000014-new.mp4" TargetMode="External"/><Relationship Id="rId692" Type="http://schemas.openxmlformats.org/officeDocument/2006/relationships/printerSettings" Target="../printerSettings/printerSettings1.bin"/><Relationship Id="rId42" Type="http://schemas.openxmlformats.org/officeDocument/2006/relationships/hyperlink" Target="https://tms.vinfast.vn/secure/attachment/1863230/MHU20250429-164854-000105~1.mp4" TargetMode="External"/><Relationship Id="rId84" Type="http://schemas.openxmlformats.org/officeDocument/2006/relationships/hyperlink" Target="https://tms.vinfast.vn/secure/attachment/1874754/mhu20250505-193008-000218.mp4" TargetMode="External"/><Relationship Id="rId138" Type="http://schemas.openxmlformats.org/officeDocument/2006/relationships/hyperlink" Target="https://tms.vinfast.vn/secure/attachment/1886347/MHU_16h29.MP4" TargetMode="External"/><Relationship Id="rId345" Type="http://schemas.openxmlformats.org/officeDocument/2006/relationships/hyperlink" Target="https://tms.vinfast.vn/secure/attachment/1874864/mhu20250505-205013-000298.mp4" TargetMode="External"/><Relationship Id="rId387" Type="http://schemas.openxmlformats.org/officeDocument/2006/relationships/hyperlink" Target="https://tms.vinfast.vn/secure/attachment/1879558/mhu20250507-104903-000183-new-1.mp4" TargetMode="External"/><Relationship Id="rId510" Type="http://schemas.openxmlformats.org/officeDocument/2006/relationships/hyperlink" Target="https://tms.vinfast.vn/secure/attachment/1894754/mhu20250510-214105-000405.mp4" TargetMode="External"/><Relationship Id="rId552" Type="http://schemas.openxmlformats.org/officeDocument/2006/relationships/hyperlink" Target="https://tms.vinfast.vn/secure/attachment/1899344/Front_NO20250512-102909-000122%20%5BOptimum%20quality%20and%20size%5D.mp4" TargetMode="External"/><Relationship Id="rId594" Type="http://schemas.openxmlformats.org/officeDocument/2006/relationships/hyperlink" Target="https://tms.vinfast.vn/secure/attachment/1904407/front20250513-112510-000052-new.mp4" TargetMode="External"/><Relationship Id="rId608" Type="http://schemas.openxmlformats.org/officeDocument/2006/relationships/hyperlink" Target="https://tms.vinfast.vn/secure/attachment/1909322/VF6_PHL_8805__L1372025-05-14_20-18-07.blf" TargetMode="External"/><Relationship Id="rId191" Type="http://schemas.openxmlformats.org/officeDocument/2006/relationships/hyperlink" Target="https://tms.vinfast.vn/secure/attachment/1876044/rear20250504-213638-000433.mp4" TargetMode="External"/><Relationship Id="rId205" Type="http://schemas.openxmlformats.org/officeDocument/2006/relationships/hyperlink" Target="https://tms.vinfast.vn/secure/attachment/1874993/rear20250505-183915-000165~1.mp4" TargetMode="External"/><Relationship Id="rId247" Type="http://schemas.openxmlformats.org/officeDocument/2006/relationships/hyperlink" Target="https://tms.vinfast.vn/secure/attachment/1900136/mhu20250511-152600-000358-new.mp4" TargetMode="External"/><Relationship Id="rId412" Type="http://schemas.openxmlformats.org/officeDocument/2006/relationships/hyperlink" Target="https://tms.vinfast.vn/secure/attachment/1892965/MHU20250509-194308-000303.mp4" TargetMode="External"/><Relationship Id="rId107" Type="http://schemas.openxmlformats.org/officeDocument/2006/relationships/hyperlink" Target="https://tms.vinfast.vn/browse/VF6LHD-31265" TargetMode="External"/><Relationship Id="rId289" Type="http://schemas.openxmlformats.org/officeDocument/2006/relationships/hyperlink" Target="https://tms.vinfast.vn/secure/attachment/1882378/Configuration_New_RBLC1671_20250506_182942_broadcastCAN.blf" TargetMode="External"/><Relationship Id="rId454" Type="http://schemas.openxmlformats.org/officeDocument/2006/relationships/hyperlink" Target="https://tms.vinfast.vn/secure/attachment/1888961/mhu20250509-083445-000005-new.mp4" TargetMode="External"/><Relationship Id="rId496" Type="http://schemas.openxmlformats.org/officeDocument/2006/relationships/hyperlink" Target="https://tms.vinfast.vn/secure/attachment/1875560/MHU20250505-124011-000315~1.mp4" TargetMode="External"/><Relationship Id="rId661" Type="http://schemas.openxmlformats.org/officeDocument/2006/relationships/hyperlink" Target="https://tms.vinfast.vn/secure/attachment/1904321/MHU20250512-160024-000052-new.mp4" TargetMode="External"/><Relationship Id="rId11" Type="http://schemas.openxmlformats.org/officeDocument/2006/relationships/hyperlink" Target="https://tms.vinfast.vn/secure/attachment/1847646/MHU-NO20250424-085147-000011.mp4" TargetMode="External"/><Relationship Id="rId53" Type="http://schemas.openxmlformats.org/officeDocument/2006/relationships/hyperlink" Target="https://tms.vinfast.vn/secure/attachment/1875993/MHU20250504-172500-000188~1.mp4" TargetMode="External"/><Relationship Id="rId149" Type="http://schemas.openxmlformats.org/officeDocument/2006/relationships/hyperlink" Target="https://tms.vinfast.vn/secure/attachment/1863527/MHU20250430-180223-000022~1.mp4" TargetMode="External"/><Relationship Id="rId314" Type="http://schemas.openxmlformats.org/officeDocument/2006/relationships/hyperlink" Target="https://tms.vinfast.vn/secure/attachment/1910209/ACC_TicketNo1.zip.001" TargetMode="External"/><Relationship Id="rId356" Type="http://schemas.openxmlformats.org/officeDocument/2006/relationships/hyperlink" Target="https://tms.vinfast.vn/secure/attachment/1875764/MHU20250505-083217-000066~1.mp4" TargetMode="External"/><Relationship Id="rId398" Type="http://schemas.openxmlformats.org/officeDocument/2006/relationships/hyperlink" Target="https://tms.vinfast.vn/secure/attachment/1909347/MHU-NO20250514-204403-000372.mp4" TargetMode="External"/><Relationship Id="rId521" Type="http://schemas.openxmlformats.org/officeDocument/2006/relationships/hyperlink" Target="https://tms.vinfast.vn/secure/attachment/1907255/6_24%20MHUNO20250514-062339-000013.mp4" TargetMode="External"/><Relationship Id="rId563" Type="http://schemas.openxmlformats.org/officeDocument/2006/relationships/hyperlink" Target="https://tms.vinfast.vn/secure/attachment/1904472/MHU20250513-154207-000060-new.mp4" TargetMode="External"/><Relationship Id="rId619" Type="http://schemas.openxmlformats.org/officeDocument/2006/relationships/hyperlink" Target="https://tms.vinfast.vn/secure/attachment/1918598/MHU20250516-091217-004000B-new.mp4" TargetMode="External"/><Relationship Id="rId95" Type="http://schemas.openxmlformats.org/officeDocument/2006/relationships/hyperlink" Target="https://tms.vinfast.vn/secure/attachment/1880867/MHU20250502-200103-000197-1.mp4" TargetMode="External"/><Relationship Id="rId160" Type="http://schemas.openxmlformats.org/officeDocument/2006/relationships/hyperlink" Target="https://tms.vinfast.vn/secure/attachment/1866234/MHU20250501-171547-000056~1.mp4" TargetMode="External"/><Relationship Id="rId216" Type="http://schemas.openxmlformats.org/officeDocument/2006/relationships/hyperlink" Target="https://tms.vinfast.vn/secure/attachment/1856314/DOW%206_59%20NO20250428-065909-000941.mp4" TargetMode="External"/><Relationship Id="rId423" Type="http://schemas.openxmlformats.org/officeDocument/2006/relationships/hyperlink" Target="https://tms.vinfast.vn/secure/attachment/1894936/Left-NO20250510-091932-000136.mp4" TargetMode="External"/><Relationship Id="rId258" Type="http://schemas.openxmlformats.org/officeDocument/2006/relationships/hyperlink" Target="https://tms.vinfast.vn/secure/attachment/1900137/mhu20250511-131845-000258-new.mp4" TargetMode="External"/><Relationship Id="rId465" Type="http://schemas.openxmlformats.org/officeDocument/2006/relationships/hyperlink" Target="https://tms.vinfast.vn/secure/attachment/1890021/mhu20250508-181002-000202-new.mp4" TargetMode="External"/><Relationship Id="rId630" Type="http://schemas.openxmlformats.org/officeDocument/2006/relationships/hyperlink" Target="https://tms.vinfast.vn/secure/attachment/1892640/MHU20250510-111021-000216-new.mp4" TargetMode="External"/><Relationship Id="rId672" Type="http://schemas.openxmlformats.org/officeDocument/2006/relationships/hyperlink" Target="https://tms.vinfast.vn/secure/attachment/1916281/7_17%20MHU%20NO20250516-071525-000327.mp4" TargetMode="External"/><Relationship Id="rId22" Type="http://schemas.openxmlformats.org/officeDocument/2006/relationships/hyperlink" Target="https://tms.vinfast.vn/secure/attachment/1849618/Right%2017_18_NO20250425-171730-001110.mp4" TargetMode="External"/><Relationship Id="rId64" Type="http://schemas.openxmlformats.org/officeDocument/2006/relationships/hyperlink" Target="https://tms.vinfast.vn/secure/attachment/1863304/MHU20250429-212718-000383~1.mp4" TargetMode="External"/><Relationship Id="rId118" Type="http://schemas.openxmlformats.org/officeDocument/2006/relationships/hyperlink" Target="https://tms.vinfast.vn/secure/attachment/1874752/mhu20250505-191006-000198.mp4" TargetMode="External"/><Relationship Id="rId325" Type="http://schemas.openxmlformats.org/officeDocument/2006/relationships/hyperlink" Target="https://tms.vinfast.vn/secure/attachment/1865983/MHU20250501-094730-000136~1.mp4" TargetMode="External"/><Relationship Id="rId367" Type="http://schemas.openxmlformats.org/officeDocument/2006/relationships/hyperlink" Target="https://tms.vinfast.vn/secure/attachment/1881412/mhu20250506-233020-000308.mp4" TargetMode="External"/><Relationship Id="rId532" Type="http://schemas.openxmlformats.org/officeDocument/2006/relationships/hyperlink" Target="https://tms.vinfast.vn/secure/attachment/1904212/MHU_250512-151846-000072-new.mp4" TargetMode="External"/><Relationship Id="rId574" Type="http://schemas.openxmlformats.org/officeDocument/2006/relationships/hyperlink" Target="https://tms.vinfast.vn/secure/attachment/1892984/MHU20250509-210614-000386.mp4" TargetMode="External"/><Relationship Id="rId171" Type="http://schemas.openxmlformats.org/officeDocument/2006/relationships/hyperlink" Target="https://tms.vinfast.vn/secure/attachment/1866734/MHU20250502-123306-000284~1.mp4" TargetMode="External"/><Relationship Id="rId227" Type="http://schemas.openxmlformats.org/officeDocument/2006/relationships/hyperlink" Target="https://tms.vinfast.vn/secure/attachment/1886068/MHU-NO20250508-090802-000033.mp4" TargetMode="External"/><Relationship Id="rId269" Type="http://schemas.openxmlformats.org/officeDocument/2006/relationships/hyperlink" Target="https://tms.vinfast.vn/secure/attachment/1899778/mhu20250512-115015-000280-new.mp4" TargetMode="External"/><Relationship Id="rId434" Type="http://schemas.openxmlformats.org/officeDocument/2006/relationships/hyperlink" Target="https://tms.vinfast.vn/secure/attachment/1876554/RIGHT_NO20250506-175857-002627%20%5BOptimum%20quality%20and%20size%5D.mp4" TargetMode="External"/><Relationship Id="rId476" Type="http://schemas.openxmlformats.org/officeDocument/2006/relationships/hyperlink" Target="https://tms.vinfast.vn/secure/attachment/1899783/left20250512-111533-000249-new.mp4" TargetMode="External"/><Relationship Id="rId641" Type="http://schemas.openxmlformats.org/officeDocument/2006/relationships/hyperlink" Target="https://tms.vinfast.vn/secure/attachment/1908878/MHU20250514-094627-000154-new.mp4" TargetMode="External"/><Relationship Id="rId683" Type="http://schemas.openxmlformats.org/officeDocument/2006/relationships/hyperlink" Target="https://tms.vinfast.vn/secure/attachment/1885641/MHU%2010H43.MP4" TargetMode="External"/><Relationship Id="rId33" Type="http://schemas.openxmlformats.org/officeDocument/2006/relationships/hyperlink" Target="https://tms.vinfast.vn/secure/attachment/1866249/MHU20250501-182552-000126~1.mp4" TargetMode="External"/><Relationship Id="rId129" Type="http://schemas.openxmlformats.org/officeDocument/2006/relationships/hyperlink" Target="https://tms.vinfast.vn/secure/attachment/1863929/MHU20250429-160651-000063~1.mp4" TargetMode="External"/><Relationship Id="rId280" Type="http://schemas.openxmlformats.org/officeDocument/2006/relationships/hyperlink" Target="https://tms.vinfast.vn/secure/attachment/1889771/mhu20250508-174700-000179-new.mp4" TargetMode="External"/><Relationship Id="rId336" Type="http://schemas.openxmlformats.org/officeDocument/2006/relationships/hyperlink" Target="https://tms.vinfast.vn/secure/attachment/1889073/mhu20250508-215509-000427.mp4" TargetMode="External"/><Relationship Id="rId501" Type="http://schemas.openxmlformats.org/officeDocument/2006/relationships/hyperlink" Target="https://tms.vinfast.vn/secure/attachment/1885375/MHU%2009H32.MP4" TargetMode="External"/><Relationship Id="rId543" Type="http://schemas.openxmlformats.org/officeDocument/2006/relationships/hyperlink" Target="https://tms.vinfast.vn/secure/attachment/1909363/MHU-NO20250514-205203-000380.mp4" TargetMode="External"/><Relationship Id="rId75" Type="http://schemas.openxmlformats.org/officeDocument/2006/relationships/hyperlink" Target="https://tms.vinfast.vn/browse/VF6LHD-31265" TargetMode="External"/><Relationship Id="rId140" Type="http://schemas.openxmlformats.org/officeDocument/2006/relationships/hyperlink" Target="https://tms.vinfast.vn/secure/attachment/1875757/MHU20250505-103025-000184~1.mp4" TargetMode="External"/><Relationship Id="rId182" Type="http://schemas.openxmlformats.org/officeDocument/2006/relationships/hyperlink" Target="https://tms.vinfast.vn/secure/attachment/1892389/MHU20250510-090259-000090.mp4" TargetMode="External"/><Relationship Id="rId378" Type="http://schemas.openxmlformats.org/officeDocument/2006/relationships/hyperlink" Target="https://tms.vinfast.vn/secure/attachment/1875585/MHU20250505-112554-000240~1.mp4" TargetMode="External"/><Relationship Id="rId403" Type="http://schemas.openxmlformats.org/officeDocument/2006/relationships/hyperlink" Target="https://tms.vinfast.vn/secure/attachment/1875743/MHU20250505-081716-000051~1.mp4" TargetMode="External"/><Relationship Id="rId585" Type="http://schemas.openxmlformats.org/officeDocument/2006/relationships/hyperlink" Target="https://tms.vinfast.vn/secure/attachment/1894932/MHU-NO20250510-114252-000276.mp4" TargetMode="External"/><Relationship Id="rId6" Type="http://schemas.openxmlformats.org/officeDocument/2006/relationships/hyperlink" Target="https://tms.vinfast.vn/secure/attachment/1838036/MHU-NO20250423-085535-000042.mp4" TargetMode="External"/><Relationship Id="rId238" Type="http://schemas.openxmlformats.org/officeDocument/2006/relationships/hyperlink" Target="https://tms.vinfast.vn/browse/VF6LHD-31613" TargetMode="External"/><Relationship Id="rId445" Type="http://schemas.openxmlformats.org/officeDocument/2006/relationships/hyperlink" Target="https://tms.vinfast.vn/secure/attachment/1890824/Left-NO20250509-085732-000172.mp4" TargetMode="External"/><Relationship Id="rId487" Type="http://schemas.openxmlformats.org/officeDocument/2006/relationships/hyperlink" Target="https://tms.vinfast.vn/secure/attachment/1909130/right20250514-073025-000021-new-1.mp4" TargetMode="External"/><Relationship Id="rId610" Type="http://schemas.openxmlformats.org/officeDocument/2006/relationships/hyperlink" Target="https://tms.vinfast.vn/secure/attachment/1907248/6_21%20MHU%20NO20250514-062039-000010.mp4" TargetMode="External"/><Relationship Id="rId652" Type="http://schemas.openxmlformats.org/officeDocument/2006/relationships/hyperlink" Target="https://tms.vinfast.vn/secure/attachment/1899792/mhu20250512-114314-000273-new.mp4" TargetMode="External"/><Relationship Id="rId694" Type="http://schemas.microsoft.com/office/2019/04/relationships/namedSheetView" Target="../namedSheetViews/namedSheetView1.xml"/><Relationship Id="rId291" Type="http://schemas.openxmlformats.org/officeDocument/2006/relationships/hyperlink" Target="https://tms.vinfast.vn/secure/attachment/1907140/20_13_12-03-45.blf" TargetMode="External"/><Relationship Id="rId305" Type="http://schemas.openxmlformats.org/officeDocument/2006/relationships/hyperlink" Target="https://tms.vinfast.vn/secure/attachment/1882867/Configuration_New_RBLC1671_20250507_102228_broadcastCAN.blf" TargetMode="External"/><Relationship Id="rId347" Type="http://schemas.openxmlformats.org/officeDocument/2006/relationships/hyperlink" Target="https://tms.vinfast.vn/secure/attachment/1876014/MHU20250504-211337-000417.mp4" TargetMode="External"/><Relationship Id="rId512" Type="http://schemas.openxmlformats.org/officeDocument/2006/relationships/hyperlink" Target="https://tms.vinfast.vn/secure/attachment/1892638/MHU20250510-084358-000071-new.mp4" TargetMode="External"/><Relationship Id="rId44" Type="http://schemas.openxmlformats.org/officeDocument/2006/relationships/hyperlink" Target="https://tms.vinfast.vn/secure/attachment/1863103/Front20250429-163710-000097~1.mp4" TargetMode="External"/><Relationship Id="rId86" Type="http://schemas.openxmlformats.org/officeDocument/2006/relationships/hyperlink" Target="https://tms.vinfast.vn/secure/attachment/1874925/mhu20250505-193608-000224.mp4" TargetMode="External"/><Relationship Id="rId151" Type="http://schemas.openxmlformats.org/officeDocument/2006/relationships/hyperlink" Target="https://tms.vinfast.vn/secure/attachment/1863574/MHU20250430-221828-000278~1.mp4" TargetMode="External"/><Relationship Id="rId389" Type="http://schemas.openxmlformats.org/officeDocument/2006/relationships/hyperlink" Target="https://tms.vinfast.vn/secure/attachment/1879588/mhu20250507-115407-000248-new-1.mp4" TargetMode="External"/><Relationship Id="rId554" Type="http://schemas.openxmlformats.org/officeDocument/2006/relationships/hyperlink" Target="https://tms.vinfast.vn/secure/attachment/1904460/MHU20250513-151627-000036-new.mp4" TargetMode="External"/><Relationship Id="rId596" Type="http://schemas.openxmlformats.org/officeDocument/2006/relationships/hyperlink" Target="https://tms.vinfast.vn/secure/attachment/1909347/MHU-NO20250514-204403-000372.mp4" TargetMode="External"/><Relationship Id="rId193" Type="http://schemas.openxmlformats.org/officeDocument/2006/relationships/hyperlink" Target="https://tms.vinfast.vn/secure/attachment/1888999/mhu20250509-100251-000093-new.mp4" TargetMode="External"/><Relationship Id="rId207" Type="http://schemas.openxmlformats.org/officeDocument/2006/relationships/hyperlink" Target="https://tms.vinfast.vn/secure/attachment/1889437/mhu20250509-102653-000117-new.mp4" TargetMode="External"/><Relationship Id="rId249" Type="http://schemas.openxmlformats.org/officeDocument/2006/relationships/hyperlink" Target="https://tms.vinfast.vn/secure/attachment/1866239/MHU20250501-175950-000100~1.mp4" TargetMode="External"/><Relationship Id="rId414" Type="http://schemas.openxmlformats.org/officeDocument/2006/relationships/hyperlink" Target="https://tms.vinfast.vn/secure/attachment/1892638/MHU20250510-084358-000071-new.mp4" TargetMode="External"/><Relationship Id="rId456" Type="http://schemas.openxmlformats.org/officeDocument/2006/relationships/hyperlink" Target="https://tms.vinfast.vn/secure/attachment/1890013/mhu20250508-165557-000128-new.mp4" TargetMode="External"/><Relationship Id="rId498" Type="http://schemas.openxmlformats.org/officeDocument/2006/relationships/hyperlink" Target="https://tms.vinfast.vn/browse/VFM-380274" TargetMode="External"/><Relationship Id="rId621" Type="http://schemas.openxmlformats.org/officeDocument/2006/relationships/hyperlink" Target="https://tms.vinfast.vn/secure/attachment/1927493/MHU-NO20250516-163139-000118.mp4" TargetMode="External"/><Relationship Id="rId663" Type="http://schemas.openxmlformats.org/officeDocument/2006/relationships/hyperlink" Target="https://tms.vinfast.vn/secure/attachment/1904326/MHU20250512-160224-000054-new.mp4" TargetMode="External"/><Relationship Id="rId13" Type="http://schemas.openxmlformats.org/officeDocument/2006/relationships/hyperlink" Target="https://tms.vinfast.vn/secure/attachment/1847633/LEFT-NO20250424-093826-000034-2.mp4" TargetMode="External"/><Relationship Id="rId109" Type="http://schemas.openxmlformats.org/officeDocument/2006/relationships/hyperlink" Target="https://tms.vinfast.vn/secure/attachment/1833696/MHU-NO20250421-084511-000005.mp4" TargetMode="External"/><Relationship Id="rId260" Type="http://schemas.openxmlformats.org/officeDocument/2006/relationships/hyperlink" Target="https://tms.vinfast.vn/secure/attachment/1863586/MHU20250501-022449-000524.mp4" TargetMode="External"/><Relationship Id="rId316" Type="http://schemas.openxmlformats.org/officeDocument/2006/relationships/hyperlink" Target="https://tms.vinfast.vn/secure/attachment/1882478/16_47%20NO20250507-164615-004665.mp4" TargetMode="External"/><Relationship Id="rId523" Type="http://schemas.openxmlformats.org/officeDocument/2006/relationships/hyperlink" Target="https://tms.vinfast.vn/secure/attachment/1900111/mhu20250511-091629-000016-new.mp4" TargetMode="External"/><Relationship Id="rId55" Type="http://schemas.openxmlformats.org/officeDocument/2006/relationships/hyperlink" Target="https://tms.vinfast.vn/secure/attachment/1849624/MHU%2018_56%20NO20250425-185531-000990.mp4" TargetMode="External"/><Relationship Id="rId97" Type="http://schemas.openxmlformats.org/officeDocument/2006/relationships/hyperlink" Target="https://tms.vinfast.vn/secure/attachment/1860453/MHU-NO20250428-144422-001409-1.mp4" TargetMode="External"/><Relationship Id="rId120" Type="http://schemas.openxmlformats.org/officeDocument/2006/relationships/hyperlink" Target="https://tms.vinfast.vn/secure/attachment/1880433/MHU20250503-001320-000449.mp4" TargetMode="External"/><Relationship Id="rId358" Type="http://schemas.openxmlformats.org/officeDocument/2006/relationships/hyperlink" Target="https://tms.vinfast.vn/secure/attachment/1874970/mhu20250506-000002-000483~1.mp4" TargetMode="External"/><Relationship Id="rId565" Type="http://schemas.openxmlformats.org/officeDocument/2006/relationships/hyperlink" Target="https://tms.vinfast.vn/secure/attachment/1904482/MHU20250513-171013-000148.mp4" TargetMode="External"/><Relationship Id="rId162" Type="http://schemas.openxmlformats.org/officeDocument/2006/relationships/hyperlink" Target="https://tms.vinfast.vn/secure/attachment/1875840/MHU-NO20250506-090419-000187.mp4" TargetMode="External"/><Relationship Id="rId218" Type="http://schemas.openxmlformats.org/officeDocument/2006/relationships/hyperlink" Target="https://tms.vinfast.vn/secure/attachment/1886375/right20250507-172157-000149-new.mp4" TargetMode="External"/><Relationship Id="rId425" Type="http://schemas.openxmlformats.org/officeDocument/2006/relationships/hyperlink" Target="https://tms.vinfast.vn/secure/attachment/1899549/right20250512-072925-000024-new.mp4" TargetMode="External"/><Relationship Id="rId467" Type="http://schemas.openxmlformats.org/officeDocument/2006/relationships/hyperlink" Target="https://tms.vinfast.vn/secure/attachment/1899718/mhu20250512-082045-000071-new.mp4" TargetMode="External"/><Relationship Id="rId632" Type="http://schemas.openxmlformats.org/officeDocument/2006/relationships/hyperlink" Target="https://tms.vinfast.vn/secure/attachment/1900148/mhu20250511-121741-000197-new.mp4" TargetMode="External"/><Relationship Id="rId271" Type="http://schemas.openxmlformats.org/officeDocument/2006/relationships/hyperlink" Target="https://tms.vinfast.vn/secure/attachment/1894720/mhu20250510-214505-000409.mp4" TargetMode="External"/><Relationship Id="rId674" Type="http://schemas.openxmlformats.org/officeDocument/2006/relationships/hyperlink" Target="https://tms.vinfast.vn/secure/attachment/1913167/MHU20250515-114151-000266-new.mp4" TargetMode="External"/><Relationship Id="rId24" Type="http://schemas.openxmlformats.org/officeDocument/2006/relationships/hyperlink" Target="https://tms.vinfast.vn/secure/attachment/1862605/MHU20250429-114048-000116~1.mp4" TargetMode="External"/><Relationship Id="rId66" Type="http://schemas.openxmlformats.org/officeDocument/2006/relationships/hyperlink" Target="https://tms.vinfast.vn/secure/attachment/1858464/Right-NO20250428-145946-002507.mp4" TargetMode="External"/><Relationship Id="rId131" Type="http://schemas.openxmlformats.org/officeDocument/2006/relationships/hyperlink" Target="https://tms.vinfast.vn/secure/attachment/1863165/MHU20250429-162152-000078~1.mp4" TargetMode="External"/><Relationship Id="rId327" Type="http://schemas.openxmlformats.org/officeDocument/2006/relationships/hyperlink" Target="https://tms.vinfast.vn/secure/attachment/1880878/MHU20250503-000620-000442-1.mp4" TargetMode="External"/><Relationship Id="rId369" Type="http://schemas.openxmlformats.org/officeDocument/2006/relationships/hyperlink" Target="https://tms.vinfast.vn/secure/attachment/1886451/front20250508-180522-000203.mp4" TargetMode="External"/><Relationship Id="rId534" Type="http://schemas.openxmlformats.org/officeDocument/2006/relationships/hyperlink" Target="https://tms.vinfast.vn/secure/attachment/1897446/VF6_8805__2025-05-12_09-48-36__L035.blf" TargetMode="External"/><Relationship Id="rId576" Type="http://schemas.openxmlformats.org/officeDocument/2006/relationships/hyperlink" Target="https://tms.vinfast.vn/secure/attachment/1913175/MHU20250515-122954-000314-new.mp4" TargetMode="External"/><Relationship Id="rId173" Type="http://schemas.openxmlformats.org/officeDocument/2006/relationships/hyperlink" Target="https://tms.vinfast.vn/secure/attachment/1880644/MHU20250502-224814-000364.mp4" TargetMode="External"/><Relationship Id="rId229" Type="http://schemas.openxmlformats.org/officeDocument/2006/relationships/hyperlink" Target="https://tms.vinfast.vn/secure/attachment/1865981/MHU20250501-094530-000134~1.mp4" TargetMode="External"/><Relationship Id="rId380" Type="http://schemas.openxmlformats.org/officeDocument/2006/relationships/hyperlink" Target="https://tms.vinfast.vn/secure/attachment/1875585/MHU20250505-112554-000240~1.mp4" TargetMode="External"/><Relationship Id="rId436" Type="http://schemas.openxmlformats.org/officeDocument/2006/relationships/hyperlink" Target="https://tms.vinfast.vn/secure/attachment/1876551/RIGHT_NO20250506-183600-002664%20%5BOptimum%20quality%20and%20size%5D.mp4" TargetMode="External"/><Relationship Id="rId601" Type="http://schemas.openxmlformats.org/officeDocument/2006/relationships/hyperlink" Target="https://tms.vinfast.vn/secure/attachment/1905114/MHU-NO20250513-203118-000348.mp4" TargetMode="External"/><Relationship Id="rId643" Type="http://schemas.openxmlformats.org/officeDocument/2006/relationships/hyperlink" Target="https://tms.vinfast.vn/secure/attachment/1927610/MHU-NO20250516-160337-000090.mp4" TargetMode="External"/><Relationship Id="rId240" Type="http://schemas.openxmlformats.org/officeDocument/2006/relationships/hyperlink" Target="https://tms.vinfast.vn/secure/attachment/1874929/mhu20250505-194409-000232.mp4" TargetMode="External"/><Relationship Id="rId478" Type="http://schemas.openxmlformats.org/officeDocument/2006/relationships/hyperlink" Target="https://tms.vinfast.vn/secure/attachment/1889067/mhu20250508-213508-000407.mp4" TargetMode="External"/><Relationship Id="rId685" Type="http://schemas.openxmlformats.org/officeDocument/2006/relationships/hyperlink" Target="https://tms.vinfast.vn/secure/attachment/1913148/MHU20250515-081804-000061-new.mp4" TargetMode="External"/><Relationship Id="rId35" Type="http://schemas.openxmlformats.org/officeDocument/2006/relationships/hyperlink" Target="https://tms.vinfast.vn/secure/attachment/1863860/mhu20250430-140342-000386~1.mp4" TargetMode="External"/><Relationship Id="rId77" Type="http://schemas.openxmlformats.org/officeDocument/2006/relationships/hyperlink" Target="https://tms.vinfast.vn/secure/attachment/1863123/right20250429-200446-000307~1.mp4" TargetMode="External"/><Relationship Id="rId100" Type="http://schemas.openxmlformats.org/officeDocument/2006/relationships/hyperlink" Target="https://tms.vinfast.vn/secure/attachment/1880477/MHU20250502-171445-000029.mp4" TargetMode="External"/><Relationship Id="rId282" Type="http://schemas.openxmlformats.org/officeDocument/2006/relationships/hyperlink" Target="https://tms.vinfast.vn/secure/attachment/1866054/MHU20250501-183653-000137.mp4" TargetMode="External"/><Relationship Id="rId338" Type="http://schemas.openxmlformats.org/officeDocument/2006/relationships/hyperlink" Target="https://tms.vinfast.vn/secure/attachment/1875970/MHU20250504-151213-000057~1.mp4" TargetMode="External"/><Relationship Id="rId503" Type="http://schemas.openxmlformats.org/officeDocument/2006/relationships/hyperlink" Target="https://tms.vinfast.vn/secure/attachment/1903894/FRONT_0512-163458-000152-new.mp4" TargetMode="External"/><Relationship Id="rId545" Type="http://schemas.openxmlformats.org/officeDocument/2006/relationships/hyperlink" Target="https://tms.vinfast.vn/secure/attachment/1918595/MHU20250516-080333-003933B-new.mp4" TargetMode="External"/><Relationship Id="rId587" Type="http://schemas.openxmlformats.org/officeDocument/2006/relationships/hyperlink" Target="https://tms.vinfast.vn/secure/attachment/1905117/MHU-NO20250513-154859-000066.mp4" TargetMode="External"/><Relationship Id="rId8" Type="http://schemas.openxmlformats.org/officeDocument/2006/relationships/hyperlink" Target="https://tms.vinfast.vn/secure/attachment/1840792/MHU_NO20250423-161858-000250.mp4" TargetMode="External"/><Relationship Id="rId142" Type="http://schemas.openxmlformats.org/officeDocument/2006/relationships/hyperlink" Target="https://tms.vinfast.vn/secure/attachment/1874929/mhu20250505-194409-000232.mp4" TargetMode="External"/><Relationship Id="rId184" Type="http://schemas.openxmlformats.org/officeDocument/2006/relationships/hyperlink" Target="https://tms.vinfast.vn/secure/attachment/1863396/left20250430-123013-000297~1.mp4" TargetMode="External"/><Relationship Id="rId391" Type="http://schemas.openxmlformats.org/officeDocument/2006/relationships/hyperlink" Target="https://tms.vinfast.vn/secure/attachment/1885702/rear20250508-104259-000196-new.mp4" TargetMode="External"/><Relationship Id="rId405" Type="http://schemas.openxmlformats.org/officeDocument/2006/relationships/hyperlink" Target="https://tms.vinfast.vn/secure/attachment/1885146/front20250508-131005-000330-new.mp4" TargetMode="External"/><Relationship Id="rId447" Type="http://schemas.openxmlformats.org/officeDocument/2006/relationships/hyperlink" Target="https://tms.vinfast.vn/secure/attachment/1890832/Right-NO20250509-092704-000198.mp4" TargetMode="External"/><Relationship Id="rId612" Type="http://schemas.openxmlformats.org/officeDocument/2006/relationships/hyperlink" Target="https://tms.vinfast.vn/secure/attachment/1907260/9_35%20MHU%20NO20250514-093351-000203.mp4" TargetMode="External"/><Relationship Id="rId251" Type="http://schemas.openxmlformats.org/officeDocument/2006/relationships/hyperlink" Target="https://tms.vinfast.vn/secure/attachment/1885665/MHU%2011H07.MP4" TargetMode="External"/><Relationship Id="rId489" Type="http://schemas.openxmlformats.org/officeDocument/2006/relationships/hyperlink" Target="https://tms.vinfast.vn/secure/attachment/1893318/MHU20250510-001826-000578.mp4" TargetMode="External"/><Relationship Id="rId654" Type="http://schemas.openxmlformats.org/officeDocument/2006/relationships/hyperlink" Target="https://tms.vinfast.vn/secure/attachment/1904310/MHU20250512-153322-000025-new.mp4" TargetMode="External"/><Relationship Id="rId46" Type="http://schemas.openxmlformats.org/officeDocument/2006/relationships/hyperlink" Target="https://tms.vinfast.vn/secure/attachment/1866714/MHU20250502-102909-000161~1.mp4" TargetMode="External"/><Relationship Id="rId293" Type="http://schemas.openxmlformats.org/officeDocument/2006/relationships/hyperlink" Target="https://tms.vinfast.vn/secure/attachment/1903786/MHU_NO20250513-113814-000313.mp4" TargetMode="External"/><Relationship Id="rId307" Type="http://schemas.openxmlformats.org/officeDocument/2006/relationships/hyperlink" Target="https://tms.vinfast.vn/secure/attachment/1867670/MHU20250503-131617-000043~1.mp4" TargetMode="External"/><Relationship Id="rId349" Type="http://schemas.openxmlformats.org/officeDocument/2006/relationships/hyperlink" Target="https://tms.vinfast.vn/secure/attachment/1874937/mhu20250505-221753-000382.mp4" TargetMode="External"/><Relationship Id="rId514" Type="http://schemas.openxmlformats.org/officeDocument/2006/relationships/hyperlink" Target="https://tms.vinfast.vn/secure/attachment/1892638/MHU20250510-084358-000071-new.mp4" TargetMode="External"/><Relationship Id="rId556" Type="http://schemas.openxmlformats.org/officeDocument/2006/relationships/hyperlink" Target="https://tms.vinfast.vn/browse/VF6LHD-31385" TargetMode="External"/><Relationship Id="rId88" Type="http://schemas.openxmlformats.org/officeDocument/2006/relationships/hyperlink" Target="https://tms.vinfast.vn/secure/attachment/1867666/MHU20250503-130216-000029~1.mp4" TargetMode="External"/><Relationship Id="rId111" Type="http://schemas.openxmlformats.org/officeDocument/2006/relationships/hyperlink" Target="https://tms.vinfast.vn/secure/attachment/1860888/6_49%20DOW%20NO20250429-064841-001808.mp4" TargetMode="External"/><Relationship Id="rId153" Type="http://schemas.openxmlformats.org/officeDocument/2006/relationships/hyperlink" Target="https://tms.vinfast.vn/secure/attachment/1863610/MHU20250430-223830-000298~1.mp4" TargetMode="External"/><Relationship Id="rId195" Type="http://schemas.openxmlformats.org/officeDocument/2006/relationships/hyperlink" Target="https://tms.vinfast.vn/secure/attachment/1885717/right20250508-122848-000105-new.mp4" TargetMode="External"/><Relationship Id="rId209" Type="http://schemas.openxmlformats.org/officeDocument/2006/relationships/hyperlink" Target="https://tms.vinfast.vn/secure/attachment/1880045/mhu20250506-094633-000121-new.mp4" TargetMode="External"/><Relationship Id="rId360" Type="http://schemas.openxmlformats.org/officeDocument/2006/relationships/hyperlink" Target="https://tms.vinfast.vn/secure/attachment/1880019/mhu20250506-084729-000062-new.mp4" TargetMode="External"/><Relationship Id="rId416" Type="http://schemas.openxmlformats.org/officeDocument/2006/relationships/hyperlink" Target="https://tms.vinfast.vn/secure/attachment/1894723/mhu20250510-224909-000473.mp4" TargetMode="External"/><Relationship Id="rId598" Type="http://schemas.openxmlformats.org/officeDocument/2006/relationships/hyperlink" Target="https://tms.vinfast.vn/secure/attachment/1927606/MHU-NO20250516-154135-000068.mp4" TargetMode="External"/><Relationship Id="rId220" Type="http://schemas.openxmlformats.org/officeDocument/2006/relationships/hyperlink" Target="https://tms.vinfast.vn/secure/attachment/1866737/right20250502-082344-000032~1.mp4" TargetMode="External"/><Relationship Id="rId458" Type="http://schemas.openxmlformats.org/officeDocument/2006/relationships/hyperlink" Target="https://tms.vinfast.vn/secure/attachment/1916707/9_30%20MHU%20NO20250516-092934-000461.mp4" TargetMode="External"/><Relationship Id="rId623" Type="http://schemas.openxmlformats.org/officeDocument/2006/relationships/hyperlink" Target="https://tms.vinfast.vn/secure/attachment/1927127/MHU-NO20250516-181346-000220.mp4" TargetMode="External"/><Relationship Id="rId665" Type="http://schemas.openxmlformats.org/officeDocument/2006/relationships/hyperlink" Target="https://tms.vinfast.vn/secure/attachment/1919460/MHU_NO20250515-071105-000490-1.mp4" TargetMode="External"/><Relationship Id="rId15" Type="http://schemas.openxmlformats.org/officeDocument/2006/relationships/hyperlink" Target="https://tms.vinfast.vn/secure/attachment/1845157/left%2015_24%20NO20250424-152426-000358.mp4" TargetMode="External"/><Relationship Id="rId57" Type="http://schemas.openxmlformats.org/officeDocument/2006/relationships/hyperlink" Target="https://tms.vinfast.vn/secure/attachment/1863818/mhu20250430-092306-000103~1.mp4" TargetMode="External"/><Relationship Id="rId262" Type="http://schemas.openxmlformats.org/officeDocument/2006/relationships/hyperlink" Target="https://tms.vinfast.vn/secure/attachment/1870441/MHU20250504-094018-000132~1.mp4" TargetMode="External"/><Relationship Id="rId318" Type="http://schemas.openxmlformats.org/officeDocument/2006/relationships/hyperlink" Target="https://tms.vinfast.vn/secure/attachment/1900146/mhu20250511-131744-000257-new.mp4" TargetMode="External"/><Relationship Id="rId525" Type="http://schemas.openxmlformats.org/officeDocument/2006/relationships/hyperlink" Target="https://tms.vinfast.vn/secure/attachment/1899853/mhu20250511-114338-000163-new.mp4" TargetMode="External"/><Relationship Id="rId567" Type="http://schemas.openxmlformats.org/officeDocument/2006/relationships/hyperlink" Target="https://tms.vinfast.vn/secure/attachment/1907250/6_22%20MHU%20NO20250514-062139-000011.mp4" TargetMode="External"/><Relationship Id="rId99" Type="http://schemas.openxmlformats.org/officeDocument/2006/relationships/hyperlink" Target="https://tms.vinfast.vn/secure/attachment/1880642/MHU20250502-212009-000276.mp4" TargetMode="External"/><Relationship Id="rId122" Type="http://schemas.openxmlformats.org/officeDocument/2006/relationships/hyperlink" Target="https://tms.vinfast.vn/secure/attachment/1875949/left20250504-152912-000078.mp4" TargetMode="External"/><Relationship Id="rId164" Type="http://schemas.openxmlformats.org/officeDocument/2006/relationships/hyperlink" Target="https://tms.vinfast.vn/secure/attachment/1878401/MHU_NO20250506-142748-000426%20%5BOptimum%20quality%20and%20size%5D.mp4" TargetMode="External"/><Relationship Id="rId371" Type="http://schemas.openxmlformats.org/officeDocument/2006/relationships/hyperlink" Target="https://tms.vinfast.vn/secure/attachment/1888849/mhu20250508-151651-000029-1.mp4" TargetMode="External"/><Relationship Id="rId427" Type="http://schemas.openxmlformats.org/officeDocument/2006/relationships/hyperlink" Target="https://tms.vinfast.vn/secure/attachment/1899700/right20250512-110739-000242-new.mp4" TargetMode="External"/><Relationship Id="rId469" Type="http://schemas.openxmlformats.org/officeDocument/2006/relationships/hyperlink" Target="https://tms.vinfast.vn/secure/attachment/1893482/MHU_NO20250509-154146-000473.mp4" TargetMode="External"/><Relationship Id="rId634" Type="http://schemas.openxmlformats.org/officeDocument/2006/relationships/hyperlink" Target="https://tms.vinfast.vn/secure/attachment/1900106/front20250511-131944-000264-new.mp4" TargetMode="External"/><Relationship Id="rId676" Type="http://schemas.openxmlformats.org/officeDocument/2006/relationships/hyperlink" Target="https://tms.vinfast.vn/secure/attachment/1916704/7_50%20MHU%20NO20250516-074927-000361.mp4" TargetMode="External"/><Relationship Id="rId26" Type="http://schemas.openxmlformats.org/officeDocument/2006/relationships/hyperlink" Target="https://tms.vinfast.vn/secure/attachment/1852928/Right-NO20250426-090625-000190.mp4" TargetMode="External"/><Relationship Id="rId231" Type="http://schemas.openxmlformats.org/officeDocument/2006/relationships/hyperlink" Target="https://tms.vinfast.vn/secure/attachment/1884566/Left-NO20250508-091254-000043.mp4" TargetMode="External"/><Relationship Id="rId273" Type="http://schemas.openxmlformats.org/officeDocument/2006/relationships/hyperlink" Target="https://tms.vinfast.vn/secure/attachment/1876017/MHU20250504-213038-000434.mp4" TargetMode="External"/><Relationship Id="rId329" Type="http://schemas.openxmlformats.org/officeDocument/2006/relationships/hyperlink" Target="https://tms.vinfast.vn/secure/attachment/1880690/MHU20250502-224114-000357.mp4" TargetMode="External"/><Relationship Id="rId480" Type="http://schemas.openxmlformats.org/officeDocument/2006/relationships/hyperlink" Target="https://tms.vinfast.vn/secure/attachment/1905131/Right-NO20250513-204442-000405.mp4" TargetMode="External"/><Relationship Id="rId536" Type="http://schemas.openxmlformats.org/officeDocument/2006/relationships/hyperlink" Target="https://tms.vinfast.vn/secure/attachment/1899751/rear20250512-115548-000296-new.mp4" TargetMode="External"/><Relationship Id="rId68" Type="http://schemas.openxmlformats.org/officeDocument/2006/relationships/hyperlink" Target="https://tms.vinfast.vn/secure/attachment/1861001/7_10%20NO20250429-070938-002040.mp4" TargetMode="External"/><Relationship Id="rId133" Type="http://schemas.openxmlformats.org/officeDocument/2006/relationships/hyperlink" Target="https://tms.vinfast.vn/browse/VF6LHD-31373" TargetMode="External"/><Relationship Id="rId175" Type="http://schemas.openxmlformats.org/officeDocument/2006/relationships/hyperlink" Target="https://tms.vinfast.vn/secure/attachment/1874946/mhu20250506-012707-000570.mp4" TargetMode="External"/><Relationship Id="rId340" Type="http://schemas.openxmlformats.org/officeDocument/2006/relationships/hyperlink" Target="https://tms.vinfast.vn/secure/attachment/1875981/MHU20250504-154315-000088~1.mp4" TargetMode="External"/><Relationship Id="rId578" Type="http://schemas.openxmlformats.org/officeDocument/2006/relationships/hyperlink" Target="https://tms.vinfast.vn/secure/attachment/1907261/11_00%20MHU%20NO20250514-105857-000288.mp4" TargetMode="External"/><Relationship Id="rId200" Type="http://schemas.openxmlformats.org/officeDocument/2006/relationships/hyperlink" Target="https://tms.vinfast.vn/secure/attachment/1874656/mhu20250505-161655-000025.mp4" TargetMode="External"/><Relationship Id="rId382" Type="http://schemas.openxmlformats.org/officeDocument/2006/relationships/hyperlink" Target="https://tms.vinfast.vn/secure/attachment/1909111/MHU20250514-115357-000283-new.mp4" TargetMode="External"/><Relationship Id="rId438" Type="http://schemas.openxmlformats.org/officeDocument/2006/relationships/hyperlink" Target="https://tms.vinfast.vn/secure/attachment/1877994/Right-NO20250507-073811-000092-1.mp4" TargetMode="External"/><Relationship Id="rId603" Type="http://schemas.openxmlformats.org/officeDocument/2006/relationships/hyperlink" Target="https://tms.vinfast.vn/secure/attachment/1927496/MHU-NO20250516-155436-000081.mp4" TargetMode="External"/><Relationship Id="rId645" Type="http://schemas.openxmlformats.org/officeDocument/2006/relationships/hyperlink" Target="https://tms.vinfast.vn/secure/attachment/1908892/front20250514-100402-000175-new-1.mp4" TargetMode="External"/><Relationship Id="rId687" Type="http://schemas.openxmlformats.org/officeDocument/2006/relationships/hyperlink" Target="https://tms.vinfast.vn/secure/attachment/1918580/MHU20250516-105817-004106B-new.mp4" TargetMode="External"/><Relationship Id="rId242" Type="http://schemas.openxmlformats.org/officeDocument/2006/relationships/hyperlink" Target="https://tms.vinfast.vn/secure/attachment/1863163/MHU20250429-172157-000138~1.mp4" TargetMode="External"/><Relationship Id="rId284" Type="http://schemas.openxmlformats.org/officeDocument/2006/relationships/hyperlink" Target="https://tms.vinfast.vn/secure/attachment/1880008/mhu20250506-093132-000106-new.mp4" TargetMode="External"/><Relationship Id="rId491" Type="http://schemas.openxmlformats.org/officeDocument/2006/relationships/hyperlink" Target="https://tms.vinfast.vn/secure/attachment/1892727/MHU20250509-201511-000335.mp4" TargetMode="External"/><Relationship Id="rId505" Type="http://schemas.openxmlformats.org/officeDocument/2006/relationships/hyperlink" Target="https://tms.vinfast.vn/secure/attachment/1899522/mhu20250512-112113-000251.mp4" TargetMode="External"/><Relationship Id="rId37" Type="http://schemas.openxmlformats.org/officeDocument/2006/relationships/hyperlink" Target="https://tms.vinfast.vn/secure/attachment/1863543/MHU20250430-202635-000166~1.mp4" TargetMode="External"/><Relationship Id="rId79" Type="http://schemas.openxmlformats.org/officeDocument/2006/relationships/hyperlink" Target="https://tms.vinfast.vn/secure/attachment/1866708/MHU20250502-102609-000158~1.mp4" TargetMode="External"/><Relationship Id="rId102" Type="http://schemas.openxmlformats.org/officeDocument/2006/relationships/hyperlink" Target="https://tms.vinfast.vn/secure/attachment/1880437/right20250502-173311-000052.mp4" TargetMode="External"/><Relationship Id="rId144" Type="http://schemas.openxmlformats.org/officeDocument/2006/relationships/hyperlink" Target="https://tms.vinfast.vn/secure/attachment/1888241/Configuration_New_RBLC1671_20250504_172535_broadcastCAN.blf" TargetMode="External"/><Relationship Id="rId547" Type="http://schemas.openxmlformats.org/officeDocument/2006/relationships/hyperlink" Target="https://tms.vinfast.vn/secure/attachment/1897099/VF6_8805__2025-05-12_11-05-52__L046.blf" TargetMode="External"/><Relationship Id="rId589" Type="http://schemas.openxmlformats.org/officeDocument/2006/relationships/hyperlink" Target="https://tms.vinfast.vn/secure/attachment/1905115/MHU-NO20250513-163502-000112.mp4" TargetMode="External"/><Relationship Id="rId90" Type="http://schemas.openxmlformats.org/officeDocument/2006/relationships/hyperlink" Target="https://tms.vinfast.vn/browse/VF6LHD-31426" TargetMode="External"/><Relationship Id="rId186" Type="http://schemas.openxmlformats.org/officeDocument/2006/relationships/hyperlink" Target="https://tms.vinfast.vn/secure/attachment/1865971/MHU20250501-091613-000104~1.mp4" TargetMode="External"/><Relationship Id="rId351" Type="http://schemas.openxmlformats.org/officeDocument/2006/relationships/hyperlink" Target="https://tms.vinfast.vn/secure/attachment/1875597/MHU20250505-082717-000061~1.mp4" TargetMode="External"/><Relationship Id="rId393" Type="http://schemas.openxmlformats.org/officeDocument/2006/relationships/hyperlink" Target="https://tms.vinfast.vn/secure/attachment/1870454/MHU20250504-100019-000152~1.mp4" TargetMode="External"/><Relationship Id="rId407" Type="http://schemas.openxmlformats.org/officeDocument/2006/relationships/hyperlink" Target="https://tms.vinfast.vn/secure/attachment/1881277/20_12%20NO20250507-201137-000771.mp4" TargetMode="External"/><Relationship Id="rId449" Type="http://schemas.openxmlformats.org/officeDocument/2006/relationships/hyperlink" Target="https://tms.vinfast.vn/secure/attachment/1918922/MHU-NO20250515-170605-000152.mp4" TargetMode="External"/><Relationship Id="rId614" Type="http://schemas.openxmlformats.org/officeDocument/2006/relationships/hyperlink" Target="https://tms.vinfast.vn/secure/attachment/1927431/MHU-NO20250516-160937-000096.mp4" TargetMode="External"/><Relationship Id="rId656" Type="http://schemas.openxmlformats.org/officeDocument/2006/relationships/hyperlink" Target="https://tms.vinfast.vn/secure/attachment/1927477/MHU-NO20250516-192250-000289.mp4" TargetMode="External"/><Relationship Id="rId211" Type="http://schemas.openxmlformats.org/officeDocument/2006/relationships/hyperlink" Target="https://tms.vinfast.vn/secure/attachment/1882471/15_23%20NO20250507-152201-000451.mp4" TargetMode="External"/><Relationship Id="rId253" Type="http://schemas.openxmlformats.org/officeDocument/2006/relationships/hyperlink" Target="https://tms.vinfast.vn/secure/attachment/1894758/mhu20250510-180450-000189-new.mp4" TargetMode="External"/><Relationship Id="rId295" Type="http://schemas.openxmlformats.org/officeDocument/2006/relationships/hyperlink" Target="https://tms.vinfast.vn/secure/attachment/1881400/mhu20250506-200606-000104.mp4" TargetMode="External"/><Relationship Id="rId309" Type="http://schemas.openxmlformats.org/officeDocument/2006/relationships/hyperlink" Target="https://tms.vinfast.vn/secure/attachment/1904482/MHU20250513-171013-000148.mp4" TargetMode="External"/><Relationship Id="rId460" Type="http://schemas.openxmlformats.org/officeDocument/2006/relationships/hyperlink" Target="https://tms.vinfast.vn/secure/attachment/1890836/Right-NO20250509-102508-000256.mp4" TargetMode="External"/><Relationship Id="rId516" Type="http://schemas.openxmlformats.org/officeDocument/2006/relationships/hyperlink" Target="https://tms.vinfast.vn/secure/attachment/1913164/MHU20250515-095844-000163-new.mp4" TargetMode="External"/><Relationship Id="rId48" Type="http://schemas.openxmlformats.org/officeDocument/2006/relationships/hyperlink" Target="https://tms.vinfast.vn/secure/attachment/1866588/MHU20250502-091304-000085~1.mp4" TargetMode="External"/><Relationship Id="rId113" Type="http://schemas.openxmlformats.org/officeDocument/2006/relationships/hyperlink" Target="https://tms.vinfast.vn/secure/attachment/1880426/MHU20250503-000219-000438.mp4" TargetMode="External"/><Relationship Id="rId320" Type="http://schemas.openxmlformats.org/officeDocument/2006/relationships/hyperlink" Target="https://tms.vinfast.vn/secure/attachment/1865982/MHU20250501-094630-000135~1.mp4" TargetMode="External"/><Relationship Id="rId558" Type="http://schemas.openxmlformats.org/officeDocument/2006/relationships/hyperlink" Target="https://tms.vinfast.vn/secure/attachment/1907258/6_38%20MHU%20NO20250514-063740-000027.mp4" TargetMode="External"/><Relationship Id="rId155" Type="http://schemas.openxmlformats.org/officeDocument/2006/relationships/hyperlink" Target="https://tms.vinfast.vn/secure/attachment/1888768/1888768_VF6LHD-31398_MHU20250508-222211-000454.mp4" TargetMode="External"/><Relationship Id="rId197" Type="http://schemas.openxmlformats.org/officeDocument/2006/relationships/hyperlink" Target="https://tms.vinfast.vn/secure/attachment/1897054/front20250510-015652-000682.mp4" TargetMode="External"/><Relationship Id="rId362" Type="http://schemas.openxmlformats.org/officeDocument/2006/relationships/hyperlink" Target="https://tms.vinfast.vn/secure/attachment/1881428/mhu20250506-195905-000097.mp4" TargetMode="External"/><Relationship Id="rId418" Type="http://schemas.openxmlformats.org/officeDocument/2006/relationships/hyperlink" Target="https://tms.vinfast.vn/secure/attachment/1879137/mhu20250507-080051-000015-new.mp4" TargetMode="External"/><Relationship Id="rId625" Type="http://schemas.openxmlformats.org/officeDocument/2006/relationships/hyperlink" Target="https://tms.vinfast.vn/secure/attachment/1904294/front20250513-110009-000027-new.mp4" TargetMode="External"/><Relationship Id="rId222" Type="http://schemas.openxmlformats.org/officeDocument/2006/relationships/hyperlink" Target="https://tms.vinfast.vn/secure/attachment/1884380/Right-NO20250508-084429-000012.mp4" TargetMode="External"/><Relationship Id="rId264" Type="http://schemas.openxmlformats.org/officeDocument/2006/relationships/hyperlink" Target="https://tms.vinfast.vn/secure/attachment/1890050/mhu20250508-173800-000170-new.mp4" TargetMode="External"/><Relationship Id="rId471" Type="http://schemas.openxmlformats.org/officeDocument/2006/relationships/hyperlink" Target="https://tms.vinfast.vn/secure/attachment/1893482/MHU_NO20250509-154146-000473.mp4" TargetMode="External"/><Relationship Id="rId667" Type="http://schemas.openxmlformats.org/officeDocument/2006/relationships/hyperlink" Target="https://tms.vinfast.vn/secure/attachment/1911775/7_13%20LEFT%201%20NO20250515-071207-001337.mp4" TargetMode="External"/><Relationship Id="rId17" Type="http://schemas.openxmlformats.org/officeDocument/2006/relationships/hyperlink" Target="https://tms.vinfast.vn/secure/attachment/1845159/LEFT%2015_31%20NO20250424-153027-000364.mp4" TargetMode="External"/><Relationship Id="rId59" Type="http://schemas.openxmlformats.org/officeDocument/2006/relationships/hyperlink" Target="https://tms.vinfast.vn/secure/attachment/1868997/Configuration_New_RBLC1671_20250429_230213_broadcastCAN.blf" TargetMode="External"/><Relationship Id="rId124" Type="http://schemas.openxmlformats.org/officeDocument/2006/relationships/hyperlink" Target="https://tms.vinfast.vn/secure/attachment/1876000/MHU20250504-174602-000209.mp4" TargetMode="External"/><Relationship Id="rId527" Type="http://schemas.openxmlformats.org/officeDocument/2006/relationships/hyperlink" Target="https://tms.vinfast.vn/secure/attachment/1919458/MHU_NO20250515-064703-000466~1.mp4" TargetMode="External"/><Relationship Id="rId569" Type="http://schemas.openxmlformats.org/officeDocument/2006/relationships/hyperlink" Target="https://tms.vinfast.vn/secure/attachment/1909316/MHU-NO20250514-182253-000231.mp4" TargetMode="External"/><Relationship Id="rId70" Type="http://schemas.openxmlformats.org/officeDocument/2006/relationships/hyperlink" Target="https://tms.vinfast.vn/secure/attachment/1866245/MHU20250501-180851-000109~1.mp4" TargetMode="External"/><Relationship Id="rId166" Type="http://schemas.openxmlformats.org/officeDocument/2006/relationships/hyperlink" Target="https://tms.vinfast.vn/secure/attachment/1862891/Front20250430-011553-000615~1.mp4" TargetMode="External"/><Relationship Id="rId331" Type="http://schemas.openxmlformats.org/officeDocument/2006/relationships/hyperlink" Target="https://tms.vinfast.vn/secure/attachment/1867978/MHU20250503-191940-000406~1.mp4" TargetMode="External"/><Relationship Id="rId373" Type="http://schemas.openxmlformats.org/officeDocument/2006/relationships/hyperlink" Target="https://tms.vinfast.vn/secure/attachment/1870451/MHU20250504-095719-000149~1.mp4" TargetMode="External"/><Relationship Id="rId429" Type="http://schemas.openxmlformats.org/officeDocument/2006/relationships/hyperlink" Target="https://tms.vinfast.vn/secure/attachment/1899706/right20250512-114741-000282-new.mp4" TargetMode="External"/><Relationship Id="rId580" Type="http://schemas.openxmlformats.org/officeDocument/2006/relationships/hyperlink" Target="https://tms.vinfast.vn/secure/attachment/1909357/MHU-NO20250514-201801-000346.mp4" TargetMode="External"/><Relationship Id="rId636" Type="http://schemas.openxmlformats.org/officeDocument/2006/relationships/hyperlink" Target="https://tms.vinfast.vn/secure/attachment/1900140/mhu20250511-153401-000366-new.mp4" TargetMode="External"/><Relationship Id="rId1" Type="http://schemas.openxmlformats.org/officeDocument/2006/relationships/hyperlink" Target="https://tms.vinfast.vn/secure/attachment/1831248/MHU-NO20250421-153822-000009.mp4" TargetMode="External"/><Relationship Id="rId233" Type="http://schemas.openxmlformats.org/officeDocument/2006/relationships/hyperlink" Target="https://tms.vinfast.vn/secure/attachment/1870449/MHU20250504-094818-000140~1.mp4" TargetMode="External"/><Relationship Id="rId440" Type="http://schemas.openxmlformats.org/officeDocument/2006/relationships/hyperlink" Target="https://tms.vinfast.vn/browse/VF6LHD-31373" TargetMode="External"/><Relationship Id="rId678" Type="http://schemas.openxmlformats.org/officeDocument/2006/relationships/hyperlink" Target="https://tms.vinfast.vn/secure/attachment/1916709/10_30%20MHU%20NO20250516-102938-000521.mp4" TargetMode="External"/><Relationship Id="rId28" Type="http://schemas.openxmlformats.org/officeDocument/2006/relationships/hyperlink" Target="https://tms.vinfast.vn/secure/attachment/1852794/14_53%20NO20250426-145247-001571.mp4" TargetMode="External"/><Relationship Id="rId275" Type="http://schemas.openxmlformats.org/officeDocument/2006/relationships/hyperlink" Target="https://tms.vinfast.vn/secure/attachment/1866236/MHU20250501-175650-000097~1.mp4" TargetMode="External"/><Relationship Id="rId300" Type="http://schemas.openxmlformats.org/officeDocument/2006/relationships/hyperlink" Target="https://tms.vinfast.vn/secure/attachment/1904339/MHU20250512-163426-000086-new.mp4" TargetMode="External"/><Relationship Id="rId482" Type="http://schemas.openxmlformats.org/officeDocument/2006/relationships/hyperlink" Target="https://tms.vinfast.vn/secure/attachment/1889202/mhu20250509-094650-000077-new.mp4" TargetMode="External"/><Relationship Id="rId538" Type="http://schemas.openxmlformats.org/officeDocument/2006/relationships/hyperlink" Target="https://tms.vinfast.vn/secure/attachment/1897410/8_51%20MHU%20NO20250512-085039-000887.mp4" TargetMode="External"/><Relationship Id="rId81" Type="http://schemas.openxmlformats.org/officeDocument/2006/relationships/hyperlink" Target="https://tms.vinfast.vn/secure/attachment/1867675/MHU20250503-134118-000068~1.mp4" TargetMode="External"/><Relationship Id="rId135" Type="http://schemas.openxmlformats.org/officeDocument/2006/relationships/hyperlink" Target="https://tms.vinfast.vn/secure/attachment/1865986/MHU20250501-095031-000139~1.mp4" TargetMode="External"/><Relationship Id="rId177" Type="http://schemas.openxmlformats.org/officeDocument/2006/relationships/hyperlink" Target="https://tms.vinfast.vn/secure/attachment/1874841/mhu20250505-183604-000164.mp4" TargetMode="External"/><Relationship Id="rId342" Type="http://schemas.openxmlformats.org/officeDocument/2006/relationships/hyperlink" Target="https://tms.vinfast.vn/secure/attachment/1876023/MHU20250504-215740-000461.mp4" TargetMode="External"/><Relationship Id="rId384" Type="http://schemas.openxmlformats.org/officeDocument/2006/relationships/hyperlink" Target="https://tms.vinfast.vn/secure/attachment/1880004/mhu20250506-084930-000064-new.mp4/" TargetMode="External"/><Relationship Id="rId591" Type="http://schemas.openxmlformats.org/officeDocument/2006/relationships/hyperlink" Target="https://tms.vinfast.vn/secure/attachment/1886434/mhu20250508-211307-000385.mp4" TargetMode="External"/><Relationship Id="rId605" Type="http://schemas.openxmlformats.org/officeDocument/2006/relationships/hyperlink" Target="https://tms.vinfast.vn/secure/attachment/1909323/MHU-NO20250514-154641-000075.mp4" TargetMode="External"/><Relationship Id="rId202" Type="http://schemas.openxmlformats.org/officeDocument/2006/relationships/hyperlink" Target="https://tms.vinfast.vn/secure/attachment/1892765/MHU20250510-015433-000674.mp4" TargetMode="External"/><Relationship Id="rId244" Type="http://schemas.openxmlformats.org/officeDocument/2006/relationships/hyperlink" Target="https://tms.vinfast.vn/secure/attachment/1863506/Front20250501-014427-000486~1.mp4" TargetMode="External"/><Relationship Id="rId647" Type="http://schemas.openxmlformats.org/officeDocument/2006/relationships/hyperlink" Target="https://tms.vinfast.vn/secure/attachment/1908887/MHU20250514-101450-000184-new.mp4" TargetMode="External"/><Relationship Id="rId689" Type="http://schemas.openxmlformats.org/officeDocument/2006/relationships/hyperlink" Target="https://tms.vinfast.vn/secure/attachment/1863605/MHU20250430-235537-000375%7E1.mp4" TargetMode="External"/><Relationship Id="rId39" Type="http://schemas.openxmlformats.org/officeDocument/2006/relationships/hyperlink" Target="https://tms.vinfast.vn/secure/attachment/1862619/MHU20250429-132406-000220~1.mp4" TargetMode="External"/><Relationship Id="rId286" Type="http://schemas.openxmlformats.org/officeDocument/2006/relationships/hyperlink" Target="https://tms.vinfast.vn/secure/attachment/1905153/MHU-NO20250513-153458-000052.mp4" TargetMode="External"/><Relationship Id="rId451" Type="http://schemas.openxmlformats.org/officeDocument/2006/relationships/hyperlink" Target="https://tms.vinfast.vn/secure/attachment/1918913/MHU-NO20250515-170705-000153.mp4" TargetMode="External"/><Relationship Id="rId493" Type="http://schemas.openxmlformats.org/officeDocument/2006/relationships/hyperlink" Target="https://tms.vinfast.vn/secure/attachment/1899858/mhu20250511-112637-000146-new.mp4" TargetMode="External"/><Relationship Id="rId507" Type="http://schemas.openxmlformats.org/officeDocument/2006/relationships/hyperlink" Target="https://tms.vinfast.vn/secure/attachment/1897416/9_31%20MHU%20NO20250512-093042-000927.mp4" TargetMode="External"/><Relationship Id="rId549" Type="http://schemas.openxmlformats.org/officeDocument/2006/relationships/hyperlink" Target="https://tms.vinfast.vn/secure/attachment/1897420/10_11%20MHU%20NO20250512-101044-000967.mp4" TargetMode="External"/><Relationship Id="rId50" Type="http://schemas.openxmlformats.org/officeDocument/2006/relationships/hyperlink" Target="https://tms.vinfast.vn/secure/attachment/1867927/MHU20250503-160227-000209~1.mp4" TargetMode="External"/><Relationship Id="rId104" Type="http://schemas.openxmlformats.org/officeDocument/2006/relationships/hyperlink" Target="https://tms.vinfast.vn/secure/attachment/1872560/Configuration_New_RBLC1671_20250430_125122_broadcastCAN.blf" TargetMode="External"/><Relationship Id="rId146" Type="http://schemas.openxmlformats.org/officeDocument/2006/relationships/hyperlink" Target="https://tms.vinfast.vn/secure/attachment/1885629/MHU%2010H30.MP4" TargetMode="External"/><Relationship Id="rId188" Type="http://schemas.openxmlformats.org/officeDocument/2006/relationships/hyperlink" Target="https://tms.vinfast.vn/secure/attachment/1863160/MHU20250430-013338-000629~1.mp4" TargetMode="External"/><Relationship Id="rId311" Type="http://schemas.openxmlformats.org/officeDocument/2006/relationships/hyperlink" Target="https://tms.vinfast.vn/secure/attachment/1880926/MHU20250502-225415-000370-1.mp4" TargetMode="External"/><Relationship Id="rId353" Type="http://schemas.openxmlformats.org/officeDocument/2006/relationships/hyperlink" Target="https://tms.vinfast.vn/secure/attachment/1875828/left20250505-075458-000024~1.mp4" TargetMode="External"/><Relationship Id="rId395" Type="http://schemas.openxmlformats.org/officeDocument/2006/relationships/hyperlink" Target="https://tms.vinfast.vn/secure/attachment/1889250/front20250509-100154-000093-new.mp4" TargetMode="External"/><Relationship Id="rId409" Type="http://schemas.openxmlformats.org/officeDocument/2006/relationships/hyperlink" Target="https://tms.vinfast.vn/secure/attachment/1888970/front20250509-131607-000287-new.mp4" TargetMode="External"/><Relationship Id="rId560" Type="http://schemas.openxmlformats.org/officeDocument/2006/relationships/hyperlink" Target="https://tms.vinfast.vn/secure/attachment/1889223/front20250509-131507-000286-new.mp4" TargetMode="External"/><Relationship Id="rId92" Type="http://schemas.openxmlformats.org/officeDocument/2006/relationships/hyperlink" Target="https://tms.vinfast.vn/secure/attachment/1862393/left20250429-140149-000266~1.mp4" TargetMode="External"/><Relationship Id="rId213" Type="http://schemas.openxmlformats.org/officeDocument/2006/relationships/hyperlink" Target="https://tms.vinfast.vn/browse/VF6LHD-31373" TargetMode="External"/><Relationship Id="rId420" Type="http://schemas.openxmlformats.org/officeDocument/2006/relationships/hyperlink" Target="https://tms.vinfast.vn/secure/attachment/1878973/front20250507-113618-000229-new.mp4" TargetMode="External"/><Relationship Id="rId616" Type="http://schemas.openxmlformats.org/officeDocument/2006/relationships/hyperlink" Target="https://tms.vinfast.vn/secure/attachment/1908887/MHU20250514-101450-000184-new.mp4" TargetMode="External"/><Relationship Id="rId658" Type="http://schemas.openxmlformats.org/officeDocument/2006/relationships/hyperlink" Target="https://tms.vinfast.vn/secure/attachment/1916705/7_51%20MHU%20NO20250516-075027-000362.mp4" TargetMode="External"/><Relationship Id="rId255" Type="http://schemas.openxmlformats.org/officeDocument/2006/relationships/hyperlink" Target="https://tms.vinfast.vn/secure/attachment/1863532/MHU20250430-184126-000061~1.mp4" TargetMode="External"/><Relationship Id="rId297" Type="http://schemas.openxmlformats.org/officeDocument/2006/relationships/hyperlink" Target="https://tms.vinfast.vn/secure/attachment/1879370/mhu20250507-080852-000023-new-1.mp4" TargetMode="External"/><Relationship Id="rId462" Type="http://schemas.openxmlformats.org/officeDocument/2006/relationships/hyperlink" Target="https://tms.vinfast.vn/secure/attachment/1893492/MHU_15-35-NO20250509-153445-000466.mp4" TargetMode="External"/><Relationship Id="rId518" Type="http://schemas.openxmlformats.org/officeDocument/2006/relationships/hyperlink" Target="https://tms.vinfast.vn/secure/attachment/1875729/MHU20250505-083818-000072~1.mp4" TargetMode="External"/><Relationship Id="rId115" Type="http://schemas.openxmlformats.org/officeDocument/2006/relationships/hyperlink" Target="https://tms.vinfast.vn/secure/attachment/1863269/MHU20250429-154749-000044~1.mp4" TargetMode="External"/><Relationship Id="rId157" Type="http://schemas.openxmlformats.org/officeDocument/2006/relationships/hyperlink" Target="https://tms.vinfast.vn/secure/attachment/1867691/MHU20250503-152425-000171~1.mp4" TargetMode="External"/><Relationship Id="rId322" Type="http://schemas.openxmlformats.org/officeDocument/2006/relationships/hyperlink" Target="https://tms.vinfast.vn/secure/attachment/1885383/MHU%2009H46.MP4" TargetMode="External"/><Relationship Id="rId364" Type="http://schemas.openxmlformats.org/officeDocument/2006/relationships/hyperlink" Target="https://tms.vinfast.vn/secure/attachment/1881439/mhu20250506-232719-000305.mp4" TargetMode="External"/><Relationship Id="rId61" Type="http://schemas.openxmlformats.org/officeDocument/2006/relationships/hyperlink" Target="https://tms.vinfast.vn/secure/attachment/1860883/6_39NO20250429-063922-002888.mp4" TargetMode="External"/><Relationship Id="rId199" Type="http://schemas.openxmlformats.org/officeDocument/2006/relationships/hyperlink" Target="https://tms.vinfast.vn/secure/attachment/1863598/MHU20250501-013745-000477~1.mp4" TargetMode="External"/><Relationship Id="rId571" Type="http://schemas.openxmlformats.org/officeDocument/2006/relationships/hyperlink" Target="https://tms.vinfast.vn/secure/attachment/1907260/9_35%20MHU%20NO20250514-093351-000203.mp4" TargetMode="External"/><Relationship Id="rId627" Type="http://schemas.openxmlformats.org/officeDocument/2006/relationships/hyperlink" Target="https://tms.vinfast.vn/secure/attachment/1904454/MHU20250513-111828-000038.mp4" TargetMode="External"/><Relationship Id="rId669" Type="http://schemas.openxmlformats.org/officeDocument/2006/relationships/hyperlink" Target="https://tms.vinfast.vn/secure/attachment/1904335/MHU20250512-163026-000082-new.mp4" TargetMode="External"/><Relationship Id="rId19" Type="http://schemas.openxmlformats.org/officeDocument/2006/relationships/hyperlink" Target="https://tms.vinfast.vn/secure/attachment/1852787/14_52%20LKA%20NO20250426-145125-000476.mp4" TargetMode="External"/><Relationship Id="rId224" Type="http://schemas.openxmlformats.org/officeDocument/2006/relationships/hyperlink" Target="https://tms.vinfast.vn/secure/attachment/1879881/mhu20250506-080727-000022-new.mp4" TargetMode="External"/><Relationship Id="rId266" Type="http://schemas.openxmlformats.org/officeDocument/2006/relationships/hyperlink" Target="https://tms.vinfast.vn/secure/attachment/1866724/MHU20250502-105800-000189~1.mp4" TargetMode="External"/><Relationship Id="rId431" Type="http://schemas.openxmlformats.org/officeDocument/2006/relationships/hyperlink" Target="https://tms.vinfast.vn/secure/attachment/1878282/RIGHT_NO20250506-163252-002541%20%5BOptimum%20quality%20and%20size%5D.mp4" TargetMode="External"/><Relationship Id="rId473" Type="http://schemas.openxmlformats.org/officeDocument/2006/relationships/hyperlink" Target="https://tms.vinfast.vn/secure/attachment/1919426/MHU_NO20250515-065303-000472~1.mp4" TargetMode="External"/><Relationship Id="rId529" Type="http://schemas.openxmlformats.org/officeDocument/2006/relationships/hyperlink" Target="https://tms.vinfast.vn/secure/attachment/1909345/Front-NO20250514-204715-000382.mp4" TargetMode="External"/><Relationship Id="rId680" Type="http://schemas.openxmlformats.org/officeDocument/2006/relationships/hyperlink" Target="https://tms.vinfast.vn/secure/attachment/1918929/MHU-NO20250515-150257-000029.mp4" TargetMode="External"/><Relationship Id="rId30" Type="http://schemas.openxmlformats.org/officeDocument/2006/relationships/hyperlink" Target="https://tms.vinfast.vn/secure/attachment/1852796/19_35%20NO20250426-193505-001853.mp4" TargetMode="External"/><Relationship Id="rId126" Type="http://schemas.openxmlformats.org/officeDocument/2006/relationships/hyperlink" Target="https://tms.vinfast.vn/secure/attachment/1875957/left20250504-181322-000242~1.mp4" TargetMode="External"/><Relationship Id="rId168" Type="http://schemas.openxmlformats.org/officeDocument/2006/relationships/hyperlink" Target="https://tms.vinfast.vn/secure/attachment/1866072/MHU20250502-020837-000589.mp4" TargetMode="External"/><Relationship Id="rId333" Type="http://schemas.openxmlformats.org/officeDocument/2006/relationships/hyperlink" Target="https://tms.vinfast.vn/secure/attachment/1909111/MHU20250514-115357-000283-new.mp4" TargetMode="External"/><Relationship Id="rId540" Type="http://schemas.openxmlformats.org/officeDocument/2006/relationships/hyperlink" Target="https://tms.vinfast.vn/secure/attachment/1918737/MHU-NO20250515-160601-000092.mp4" TargetMode="External"/><Relationship Id="rId72" Type="http://schemas.openxmlformats.org/officeDocument/2006/relationships/hyperlink" Target="https://tms.vinfast.vn/secure/attachment/1863024/rear20250429-101157-000032~1.mp4" TargetMode="External"/><Relationship Id="rId375" Type="http://schemas.openxmlformats.org/officeDocument/2006/relationships/hyperlink" Target="https://tms.vinfast.vn/secure/attachment/1892486/MHU20250509-165858-000139-new.mp4" TargetMode="External"/><Relationship Id="rId582" Type="http://schemas.openxmlformats.org/officeDocument/2006/relationships/hyperlink" Target="https://tms.vinfast.vn/secure/attachment/1904474/MHU20250513-161710-000095.mp4" TargetMode="External"/><Relationship Id="rId638" Type="http://schemas.openxmlformats.org/officeDocument/2006/relationships/hyperlink" Target="https://tms.vinfast.vn/secure/attachment/1872310/14_45%20NO20250505-144426-004234.mp4" TargetMode="External"/><Relationship Id="rId3" Type="http://schemas.openxmlformats.org/officeDocument/2006/relationships/hyperlink" Target="https://tms.vinfast.vn/secure/attachment/1836189/MHU-NO20250422-091431-000049.mp4" TargetMode="External"/><Relationship Id="rId235" Type="http://schemas.openxmlformats.org/officeDocument/2006/relationships/hyperlink" Target="https://tms.vinfast.vn/secure/attachment/1881419/mhu20250507-000922-000347.mp4" TargetMode="External"/><Relationship Id="rId277" Type="http://schemas.openxmlformats.org/officeDocument/2006/relationships/hyperlink" Target="https://tms.vinfast.vn/secure/attachment/1878560/Configuration_New_RBLC1671_20250506_031055_broadcastCAN.blf" TargetMode="External"/><Relationship Id="rId400" Type="http://schemas.openxmlformats.org/officeDocument/2006/relationships/hyperlink" Target="https://tms.vinfast.vn/secure/attachment/1907281/7_53%20MHU%20NO20250514-075245-000102.mp4" TargetMode="External"/><Relationship Id="rId442" Type="http://schemas.openxmlformats.org/officeDocument/2006/relationships/hyperlink" Target="https://tms.vinfast.vn/secure/attachment/1886353/MHU_16h39.MP4" TargetMode="External"/><Relationship Id="rId484" Type="http://schemas.openxmlformats.org/officeDocument/2006/relationships/hyperlink" Target="https://tms.vinfast.vn/browse/VFM-380310" TargetMode="External"/><Relationship Id="rId137" Type="http://schemas.openxmlformats.org/officeDocument/2006/relationships/hyperlink" Target="https://tms.vinfast.vn/secure/attachment/1866263/MHU20250502-003131-000492~1.mp4" TargetMode="External"/><Relationship Id="rId302" Type="http://schemas.openxmlformats.org/officeDocument/2006/relationships/hyperlink" Target="https://tms.vinfast.vn/secure/attachment/1879518/mhu20250507-092457-000099-new-1.mp4" TargetMode="External"/><Relationship Id="rId344" Type="http://schemas.openxmlformats.org/officeDocument/2006/relationships/hyperlink" Target="https://tms.vinfast.vn/secure/attachment/1870477/MHU20250504-113559-000246~1.mp4" TargetMode="External"/><Relationship Id="rId691" Type="http://schemas.openxmlformats.org/officeDocument/2006/relationships/hyperlink" Target="https://tms.vinfast.vn/secure/attachment/1916594/7_18%20MHU%20NO20250516-071725-000329.mp4" TargetMode="External"/><Relationship Id="rId41" Type="http://schemas.openxmlformats.org/officeDocument/2006/relationships/hyperlink" Target="https://tms.vinfast.vn/secure/attachment/1856311/12_52%20NO20250428-125131-001293.mp4" TargetMode="External"/><Relationship Id="rId83" Type="http://schemas.openxmlformats.org/officeDocument/2006/relationships/hyperlink" Target="https://tms.vinfast.vn/secure/attachment/1874753/mhu20250505-192707-000215.mp4" TargetMode="External"/><Relationship Id="rId179" Type="http://schemas.openxmlformats.org/officeDocument/2006/relationships/hyperlink" Target="https://tms.vinfast.vn/secure/attachment/1885653/MHU%2010H59.MP4" TargetMode="External"/><Relationship Id="rId386" Type="http://schemas.openxmlformats.org/officeDocument/2006/relationships/hyperlink" Target="https://tms.vinfast.vn/secure/attachment/1879875/mhu20250506-092132-000096-new.mp4" TargetMode="External"/><Relationship Id="rId551" Type="http://schemas.openxmlformats.org/officeDocument/2006/relationships/hyperlink" Target="https://tms.vinfast.vn/secure/attachment/1897423/10_30%20MHU%20NO20250512-102945-000986.mp4" TargetMode="External"/><Relationship Id="rId593" Type="http://schemas.openxmlformats.org/officeDocument/2006/relationships/hyperlink" Target="https://tms.vinfast.vn/secure/attachment/1904466/MHU20250513-152548-000074B.MP4" TargetMode="External"/><Relationship Id="rId607" Type="http://schemas.openxmlformats.org/officeDocument/2006/relationships/hyperlink" Target="https://tms.vinfast.vn/secure/attachment/1909352/MHU-NO20250514-191357-000282.mp4" TargetMode="External"/><Relationship Id="rId649" Type="http://schemas.openxmlformats.org/officeDocument/2006/relationships/hyperlink" Target="https://tms.vinfast.vn/secure/attachment/1927449/MHU-NO20250516-191250-000279.mp4" TargetMode="External"/><Relationship Id="rId190" Type="http://schemas.openxmlformats.org/officeDocument/2006/relationships/hyperlink" Target="https://tms.vinfast.vn/secure/attachment/1876021/MHU20250504-213638-000440.mp4" TargetMode="External"/><Relationship Id="rId204" Type="http://schemas.openxmlformats.org/officeDocument/2006/relationships/hyperlink" Target="https://tms.vinfast.vn/secure/attachment/1874844/mhu20250505-183904-000167.mp4" TargetMode="External"/><Relationship Id="rId246" Type="http://schemas.openxmlformats.org/officeDocument/2006/relationships/hyperlink" Target="https://tms.vinfast.vn/secure/attachment/1900133/mhu20250511-123542-000215-new.mp4" TargetMode="External"/><Relationship Id="rId288" Type="http://schemas.openxmlformats.org/officeDocument/2006/relationships/hyperlink" Target="https://tms.vinfast.vn/secure/attachment/1879528/Configuration_New_RBLC1671_20250506_100557_broadcastCAN.blf" TargetMode="External"/><Relationship Id="rId411" Type="http://schemas.openxmlformats.org/officeDocument/2006/relationships/hyperlink" Target="https://tms.vinfast.vn/secure/attachment/1874961/mhu20250506-000102-000484~1.mp4" TargetMode="External"/><Relationship Id="rId453" Type="http://schemas.openxmlformats.org/officeDocument/2006/relationships/hyperlink" Target="https://tms.vinfast.vn/secure/attachment/1918916/MHU-NO20250515-174908-000195.mp4" TargetMode="External"/><Relationship Id="rId509" Type="http://schemas.openxmlformats.org/officeDocument/2006/relationships/hyperlink" Target="https://tms.vinfast.vn/secure/attachment/1894753/mhu20250510-213304-000397.mp4" TargetMode="External"/><Relationship Id="rId660" Type="http://schemas.openxmlformats.org/officeDocument/2006/relationships/hyperlink" Target="https://tms.vinfast.vn/secure/attachment/1926888/Front-NO20250516-193116-000301.mp4" TargetMode="External"/><Relationship Id="rId106" Type="http://schemas.openxmlformats.org/officeDocument/2006/relationships/hyperlink" Target="https://tms.vinfast.vn/secure/attachment/1863841/mhu20250430-124958-000311~1.mp4" TargetMode="External"/><Relationship Id="rId313" Type="http://schemas.openxmlformats.org/officeDocument/2006/relationships/hyperlink" Target="https://tms.vinfast.vn/secure/attachment/1880071/mhu20250506-105838-000193-new.mp4" TargetMode="External"/><Relationship Id="rId495" Type="http://schemas.openxmlformats.org/officeDocument/2006/relationships/hyperlink" Target="https://tms.vinfast.vn/secure/attachment/1905110/Right-NO20250513-204542-000406.mp4" TargetMode="External"/><Relationship Id="rId10" Type="http://schemas.openxmlformats.org/officeDocument/2006/relationships/hyperlink" Target="https://tms.vinfast.vn/secure/attachment/1845458/MHU%2014_58%20NO20250424-145728-000339.mp4" TargetMode="External"/><Relationship Id="rId52" Type="http://schemas.openxmlformats.org/officeDocument/2006/relationships/hyperlink" Target="https://tms.vinfast.vn/secure/attachment/1867950/MHU20250503-161428-000221~1.mp4" TargetMode="External"/><Relationship Id="rId94" Type="http://schemas.openxmlformats.org/officeDocument/2006/relationships/hyperlink" Target="https://tms.vinfast.vn/secure/attachment/1863046/right20250429-140408-000259~1.mp4" TargetMode="External"/><Relationship Id="rId148" Type="http://schemas.openxmlformats.org/officeDocument/2006/relationships/hyperlink" Target="https://tms.vinfast.vn/secure/attachment/1863828/mhu20250430-122156-000283~1.mp4" TargetMode="External"/><Relationship Id="rId355" Type="http://schemas.openxmlformats.org/officeDocument/2006/relationships/hyperlink" Target="https://tms.vinfast.vn/secure/attachment/1874930/mhu20250505-195710-000245.mp4" TargetMode="External"/><Relationship Id="rId397" Type="http://schemas.openxmlformats.org/officeDocument/2006/relationships/hyperlink" Target="https://tms.vinfast.vn/secure/attachment/1880038/mhu20250506-104937-000184-new.mp4" TargetMode="External"/><Relationship Id="rId520" Type="http://schemas.openxmlformats.org/officeDocument/2006/relationships/hyperlink" Target="https://tms.vinfast.vn/secure/attachment/1893319/MHU20250510-012331-000643.mp4" TargetMode="External"/><Relationship Id="rId562" Type="http://schemas.openxmlformats.org/officeDocument/2006/relationships/hyperlink" Target="https://tms.vinfast.vn/secure/attachment/1905144/MHU-NO20250513-151757-000035.mp4" TargetMode="External"/><Relationship Id="rId618" Type="http://schemas.openxmlformats.org/officeDocument/2006/relationships/hyperlink" Target="https://tms.vinfast.vn/secure/attachment/1927124/MHU-NO20250516-161138-000098.mp4" TargetMode="External"/><Relationship Id="rId215" Type="http://schemas.openxmlformats.org/officeDocument/2006/relationships/hyperlink" Target="https://tms.vinfast.vn/secure/attachment/1882620/Configuration_New_RBLC1671_20250506_231957_broadcastCAN.blf" TargetMode="External"/><Relationship Id="rId257" Type="http://schemas.openxmlformats.org/officeDocument/2006/relationships/hyperlink" Target="https://tms.vinfast.vn/secure/attachment/1866046/Front20250501-225432-000400.mp4" TargetMode="External"/><Relationship Id="rId422" Type="http://schemas.openxmlformats.org/officeDocument/2006/relationships/hyperlink" Target="https://tms.vinfast.vn/secure/attachment/1881430/mhu20250506-200105-000099.mp4" TargetMode="External"/><Relationship Id="rId464" Type="http://schemas.openxmlformats.org/officeDocument/2006/relationships/hyperlink" Target="https://tms.vinfast.vn/secure/attachment/1893497/MHU_15_38_NO20250509-153746-000469.mp4" TargetMode="External"/><Relationship Id="rId299" Type="http://schemas.openxmlformats.org/officeDocument/2006/relationships/hyperlink" Target="https://tms.vinfast.vn/secure/attachment/1904079/MHU20250512-194739-000279.mp4" TargetMode="External"/><Relationship Id="rId63" Type="http://schemas.openxmlformats.org/officeDocument/2006/relationships/hyperlink" Target="https://tms.vinfast.vn/secure/attachment/1866079/MHU20250501-184553-000146.mp4" TargetMode="External"/><Relationship Id="rId159" Type="http://schemas.openxmlformats.org/officeDocument/2006/relationships/hyperlink" Target="https://tms.vinfast.vn/secure/attachment/1866223/MHU20250501-165346-000034~1.mp4" TargetMode="External"/><Relationship Id="rId366" Type="http://schemas.openxmlformats.org/officeDocument/2006/relationships/hyperlink" Target="https://tms.vinfast.vn/secure/attachment/1874900/mhu20250506-030914-000672.mp4" TargetMode="External"/><Relationship Id="rId573" Type="http://schemas.openxmlformats.org/officeDocument/2006/relationships/hyperlink" Target="https://tms.vinfast.vn/secure/attachment/1909352/MHU-NO20250514-191357-000282.mp4" TargetMode="External"/><Relationship Id="rId226" Type="http://schemas.openxmlformats.org/officeDocument/2006/relationships/hyperlink" Target="https://tms.vinfast.vn/secure/attachment/1882472/17_30%20NO20250507-172918-004708.mp4" TargetMode="External"/><Relationship Id="rId433" Type="http://schemas.openxmlformats.org/officeDocument/2006/relationships/hyperlink" Target="https://tms.vinfast.vn/browse/VF6LHD-31373" TargetMode="External"/><Relationship Id="rId640" Type="http://schemas.openxmlformats.org/officeDocument/2006/relationships/hyperlink" Target="https://tms.vinfast.vn/secure/attachment/1927126/MHU-NO20250516-161338-000100.mp4" TargetMode="External"/><Relationship Id="rId74" Type="http://schemas.openxmlformats.org/officeDocument/2006/relationships/hyperlink" Target="https://tms.vinfast.vn/secure/attachment/1862854/right20250429-152323-000026~1.mp4" TargetMode="External"/><Relationship Id="rId377" Type="http://schemas.openxmlformats.org/officeDocument/2006/relationships/hyperlink" Target="https://tms.vinfast.vn/secure/attachment/1904077/MHU20250512-190036-000232.mp4" TargetMode="External"/><Relationship Id="rId500" Type="http://schemas.openxmlformats.org/officeDocument/2006/relationships/hyperlink" Target="https://tms.vinfast.vn/secure/attachment/1909110/MHU20250514-093126-000140-new-1.mp4" TargetMode="External"/><Relationship Id="rId584" Type="http://schemas.openxmlformats.org/officeDocument/2006/relationships/hyperlink" Target="https://tms.vinfast.vn/secure/attachment/1909119/MHU20250514-143202-000442-new.mp4" TargetMode="External"/><Relationship Id="rId5" Type="http://schemas.openxmlformats.org/officeDocument/2006/relationships/hyperlink" Target="https://tms.vinfast.vn/secure/attachment/1840742/MHU_NO20250422-170558-000492.mp4" TargetMode="External"/><Relationship Id="rId237" Type="http://schemas.openxmlformats.org/officeDocument/2006/relationships/hyperlink" Target="https://tms.vinfast.vn/secure/attachment/1863224/MHU20250429-171657-000133~1.mp4" TargetMode="External"/><Relationship Id="rId444" Type="http://schemas.openxmlformats.org/officeDocument/2006/relationships/hyperlink" Target="https://tms.vinfast.vn/browse/VFM-379639" TargetMode="External"/><Relationship Id="rId651" Type="http://schemas.openxmlformats.org/officeDocument/2006/relationships/hyperlink" Target="https://tms.vinfast.vn/secure/attachment/1899794/mhu20250512-110412-000234-new.mp4" TargetMode="External"/><Relationship Id="rId290" Type="http://schemas.openxmlformats.org/officeDocument/2006/relationships/hyperlink" Target="https://tms.vinfast.vn/secure/attachment/1903001/VF6_8805_2025-05-13_06-29-19_L2162025-05-13_08-06-23.blf" TargetMode="External"/><Relationship Id="rId304" Type="http://schemas.openxmlformats.org/officeDocument/2006/relationships/hyperlink" Target="https://tms.vinfast.vn/secure/attachment/1899855/mhu20250511-094931-000049-new.mp4" TargetMode="External"/><Relationship Id="rId388" Type="http://schemas.openxmlformats.org/officeDocument/2006/relationships/hyperlink" Target="https://tms.vinfast.vn/secure/attachment/1889071/mhu20250508-215209-000424.mp4" TargetMode="External"/><Relationship Id="rId511" Type="http://schemas.openxmlformats.org/officeDocument/2006/relationships/hyperlink" Target="https://tms.vinfast.vn/secure/attachment/1892803/MHU20250510-084258-000070-new.mp4" TargetMode="External"/><Relationship Id="rId609" Type="http://schemas.openxmlformats.org/officeDocument/2006/relationships/hyperlink" Target="https://tms.vinfast.vn/secure/attachment/1909337/MHU-NO20250514-192758-000296.mp4" TargetMode="External"/><Relationship Id="rId85" Type="http://schemas.openxmlformats.org/officeDocument/2006/relationships/hyperlink" Target="https://tms.vinfast.vn/secure/attachment/1874923/mhu20250505-193208-000220.mp4" TargetMode="External"/><Relationship Id="rId150" Type="http://schemas.openxmlformats.org/officeDocument/2006/relationships/hyperlink" Target="https://tms.vinfast.vn/secure/attachment/1880431/MHU20250502-203306-000229.mp4" TargetMode="External"/><Relationship Id="rId595" Type="http://schemas.openxmlformats.org/officeDocument/2006/relationships/hyperlink" Target="https://tms.vinfast.vn/secure/attachment/1927612/MHU-NO20250516-151333-000040.mp4" TargetMode="External"/><Relationship Id="rId248" Type="http://schemas.openxmlformats.org/officeDocument/2006/relationships/hyperlink" Target="https://tms.vinfast.vn/secure/attachment/1865843/Front20250501-170151-000047~1.mp4" TargetMode="External"/><Relationship Id="rId455" Type="http://schemas.openxmlformats.org/officeDocument/2006/relationships/hyperlink" Target="https://tms.vinfast.vn/secure/attachment/1888966/mhu20250509-130203-000272-new.mp4" TargetMode="External"/><Relationship Id="rId662" Type="http://schemas.openxmlformats.org/officeDocument/2006/relationships/hyperlink" Target="https://tms.vinfast.vn/secure/attachment/1927432/MHU-NO20250516-185749-000264.mp4" TargetMode="External"/><Relationship Id="rId12" Type="http://schemas.openxmlformats.org/officeDocument/2006/relationships/hyperlink" Target="https://tms.vinfast.vn/secure/attachment/1847641/MHU-NO20250424-085047-000010-1.mp4" TargetMode="External"/><Relationship Id="rId108" Type="http://schemas.openxmlformats.org/officeDocument/2006/relationships/hyperlink" Target="https://tms.vinfast.vn/secure/attachment/1831249/MHU-NO20250421-153722-000008.mp4" TargetMode="External"/><Relationship Id="rId315" Type="http://schemas.openxmlformats.org/officeDocument/2006/relationships/hyperlink" Target="https://tms.vinfast.vn/secure/attachment/1882470/15_05%20NO20250507-150409-004563.mp4" TargetMode="External"/><Relationship Id="rId522" Type="http://schemas.openxmlformats.org/officeDocument/2006/relationships/hyperlink" Target="https://tms.vinfast.vn/secure/attachment/1907255/6_24%20MHUNO20250514-062339-000013.mp4" TargetMode="External"/><Relationship Id="rId96" Type="http://schemas.openxmlformats.org/officeDocument/2006/relationships/hyperlink" Target="https://tms.vinfast.vn/secure/attachment/1880637/MHU20250502-200204-000198.mp4" TargetMode="External"/><Relationship Id="rId161" Type="http://schemas.openxmlformats.org/officeDocument/2006/relationships/hyperlink" Target="https://tms.vinfast.vn/secure/attachment/1871989/19_41%20NO20250505-194030-004530.mp4" TargetMode="External"/><Relationship Id="rId399" Type="http://schemas.openxmlformats.org/officeDocument/2006/relationships/hyperlink" Target="https://tms.vinfast.vn/secure/attachment/1893392/MHU20250509-164957-000130.mp4" TargetMode="External"/><Relationship Id="rId259" Type="http://schemas.openxmlformats.org/officeDocument/2006/relationships/hyperlink" Target="https://tms.vinfast.vn/secure/attachment/1865858/Front20250501-180856-000114~1.mp4" TargetMode="External"/><Relationship Id="rId466" Type="http://schemas.openxmlformats.org/officeDocument/2006/relationships/hyperlink" Target="https://tms.vinfast.vn/secure/attachment/1899782/mhu20250512-081211-000063-new.mp4" TargetMode="External"/><Relationship Id="rId673" Type="http://schemas.openxmlformats.org/officeDocument/2006/relationships/hyperlink" Target="https://tms.vinfast.vn/secure/attachment/1907261/11_00%20MHU%20NO20250514-105857-000288.mp4" TargetMode="External"/><Relationship Id="rId23" Type="http://schemas.openxmlformats.org/officeDocument/2006/relationships/hyperlink" Target="https://tms.vinfast.vn/secure/attachment/1868582/Configuration_%202025_RBLC1624_20250429_101525_broadcastCAN.blf" TargetMode="External"/><Relationship Id="rId119" Type="http://schemas.openxmlformats.org/officeDocument/2006/relationships/hyperlink" Target="https://tms.vinfast.vn/secure/attachment/1886328/MHU_15h11.MP4" TargetMode="External"/><Relationship Id="rId326" Type="http://schemas.openxmlformats.org/officeDocument/2006/relationships/hyperlink" Target="https://tms.vinfast.vn/secure/attachment/1865984/MHU20250501-094831-000137~1.mp4" TargetMode="External"/><Relationship Id="rId533" Type="http://schemas.openxmlformats.org/officeDocument/2006/relationships/hyperlink" Target="https://tms.vinfast.vn/secure/attachment/1899664/VF6_8805_2025-05-12_19-09-16_L108.blf" TargetMode="External"/><Relationship Id="rId172" Type="http://schemas.openxmlformats.org/officeDocument/2006/relationships/hyperlink" Target="https://tms.vinfast.vn/secure/attachment/1863892/front20250430-123605-000295~1.mp4" TargetMode="External"/><Relationship Id="rId477" Type="http://schemas.openxmlformats.org/officeDocument/2006/relationships/hyperlink" Target="https://tms.vinfast.vn/secure/attachment/1888889/front20250508-210647-000384.mp4" TargetMode="External"/><Relationship Id="rId600" Type="http://schemas.openxmlformats.org/officeDocument/2006/relationships/hyperlink" Target="https://tms.vinfast.vn/secure/attachment/1927607/MHU-NO20250516-155136-000078.mp4" TargetMode="External"/><Relationship Id="rId684" Type="http://schemas.openxmlformats.org/officeDocument/2006/relationships/hyperlink" Target="https://tms.vinfast.vn/secure/attachment/1889436/mhu20250509-131604-000286-new.mp4" TargetMode="External"/><Relationship Id="rId337" Type="http://schemas.openxmlformats.org/officeDocument/2006/relationships/hyperlink" Target="https://tms.vinfast.vn/secure/attachment/1870482/MHU20250504-115900-000269~1.mp4" TargetMode="External"/><Relationship Id="rId34" Type="http://schemas.openxmlformats.org/officeDocument/2006/relationships/hyperlink" Target="https://tms.vinfast.vn/secure/attachment/1863306/Front20250429-163610-000096~1.mp4" TargetMode="External"/><Relationship Id="rId544" Type="http://schemas.openxmlformats.org/officeDocument/2006/relationships/hyperlink" Target="https://tms.vinfast.vn/secure/attachment/1904444/MHU20250513-105927-000019-new.mp4" TargetMode="External"/><Relationship Id="rId183" Type="http://schemas.openxmlformats.org/officeDocument/2006/relationships/hyperlink" Target="https://tms.vinfast.vn/secure/attachment/1863616/MHU20250430-223029-000290~1.mp4" TargetMode="External"/><Relationship Id="rId390" Type="http://schemas.openxmlformats.org/officeDocument/2006/relationships/hyperlink" Target="https://tms.vinfast.vn/secure/attachment/1879509/rear20250507-115806-000259-new.mp4" TargetMode="External"/><Relationship Id="rId404" Type="http://schemas.openxmlformats.org/officeDocument/2006/relationships/hyperlink" Target="https://tms.vinfast.vn/secure/attachment/1885686/MHU%2011H50.MP4" TargetMode="External"/><Relationship Id="rId611" Type="http://schemas.openxmlformats.org/officeDocument/2006/relationships/hyperlink" Target="https://tms.vinfast.vn/secure/attachment/1908878/MHU20250514-094627-000154-new.mp4" TargetMode="External"/><Relationship Id="rId250" Type="http://schemas.openxmlformats.org/officeDocument/2006/relationships/hyperlink" Target="https://tms.vinfast.vn/secure/attachment/1892732/MHU20250509-205013-000370.mp4" TargetMode="External"/><Relationship Id="rId488" Type="http://schemas.openxmlformats.org/officeDocument/2006/relationships/hyperlink" Target="https://tms.vinfast.vn/secure/attachment/1890827/MHU-NO20250509-075412-000107.mp4" TargetMode="External"/><Relationship Id="rId45" Type="http://schemas.openxmlformats.org/officeDocument/2006/relationships/hyperlink" Target="https://tms.vinfast.vn/secure/attachment/1849639/RIGHT%2017_14%20NO20250425-171431-001107~1.mp4" TargetMode="External"/><Relationship Id="rId110" Type="http://schemas.openxmlformats.org/officeDocument/2006/relationships/hyperlink" Target="https://tms.vinfast.vn/secure/attachment/1827501/MHU-NO20250418-164042-000077.mp4" TargetMode="External"/><Relationship Id="rId348" Type="http://schemas.openxmlformats.org/officeDocument/2006/relationships/hyperlink" Target="https://tms.vinfast.vn/secure/attachment/1875577/MHU20250505-073714-000011~1.mp4" TargetMode="External"/><Relationship Id="rId555" Type="http://schemas.openxmlformats.org/officeDocument/2006/relationships/hyperlink" Target="https://tms.vinfast.vn/secure/attachment/1904210/LEFT_50512-173238-000210-new.mp4" TargetMode="External"/><Relationship Id="rId194" Type="http://schemas.openxmlformats.org/officeDocument/2006/relationships/hyperlink" Target="https://tms.vinfast.vn/secure/attachment/1875394/LEFT_NO20250506-162923-004237.mp4" TargetMode="External"/><Relationship Id="rId208" Type="http://schemas.openxmlformats.org/officeDocument/2006/relationships/hyperlink" Target="https://tms.vinfast.vn/secure/attachment/1880001/mhu20250506-094533-000120-new.mp4" TargetMode="External"/><Relationship Id="rId415" Type="http://schemas.openxmlformats.org/officeDocument/2006/relationships/hyperlink" Target="https://tms.vinfast.vn/secure/attachment/1881279/19_49%20NO20250507-194836-000748.mp4" TargetMode="External"/><Relationship Id="rId622" Type="http://schemas.openxmlformats.org/officeDocument/2006/relationships/hyperlink" Target="https://tms.vinfast.vn/secure/attachment/1918704/Front-NO20250515-150541-000033.mp4" TargetMode="External"/><Relationship Id="rId261" Type="http://schemas.openxmlformats.org/officeDocument/2006/relationships/hyperlink" Target="https://tms.vinfast.vn/secure/attachment/1892971/MHU20250509-203612-000356.mp4" TargetMode="External"/><Relationship Id="rId499" Type="http://schemas.openxmlformats.org/officeDocument/2006/relationships/hyperlink" Target="https://tms.vinfast.vn/secure/attachment/1909110/MHU20250514-093126-000140-new-1.mp4" TargetMode="External"/><Relationship Id="rId56" Type="http://schemas.openxmlformats.org/officeDocument/2006/relationships/hyperlink" Target="https://tms.vinfast.vn/secure/attachment/1856305/7_11%20NO20250428-071010-000952.mp4" TargetMode="External"/><Relationship Id="rId359" Type="http://schemas.openxmlformats.org/officeDocument/2006/relationships/hyperlink" Target="https://tms.vinfast.vn/secure/attachment/1875593/MHU20250505-123511-000310~1.m" TargetMode="External"/><Relationship Id="rId566" Type="http://schemas.openxmlformats.org/officeDocument/2006/relationships/hyperlink" Target="https://tms.vinfast.vn/browse/VF6LHD-31836" TargetMode="External"/><Relationship Id="rId121" Type="http://schemas.openxmlformats.org/officeDocument/2006/relationships/hyperlink" Target="https://tms.vinfast.vn/secure/attachment/1868107/right20250503-151224-000156~1.mp4" TargetMode="External"/><Relationship Id="rId219" Type="http://schemas.openxmlformats.org/officeDocument/2006/relationships/hyperlink" Target="https://tms.vinfast.vn/secure/attachment/1882629/Configuration_New_RBLC1671_20250506_235819_broadcastCAN.blf" TargetMode="External"/><Relationship Id="rId426" Type="http://schemas.openxmlformats.org/officeDocument/2006/relationships/hyperlink" Target="https://tms.vinfast.vn/secure/attachment/1878297/RIGHT_NO20250506-153048-002479%20%5BOptimum%20quality%20and%20size%5D.mp4" TargetMode="External"/><Relationship Id="rId633" Type="http://schemas.openxmlformats.org/officeDocument/2006/relationships/hyperlink" Target="https://tms.vinfast.vn/secure/attachment/1900129/mhu20250511-131544-000255-new.mp4" TargetMode="External"/><Relationship Id="rId67" Type="http://schemas.openxmlformats.org/officeDocument/2006/relationships/hyperlink" Target="https://tms.vinfast.vn/secure/attachment/1860888/6_49%20DOW%20NO20250429-064841-001808.mp4" TargetMode="External"/><Relationship Id="rId272" Type="http://schemas.openxmlformats.org/officeDocument/2006/relationships/hyperlink" Target="https://tms.vinfast.vn/secure/attachment/1863210/MHU20250429-221221-000428~1.mp4" TargetMode="External"/><Relationship Id="rId577" Type="http://schemas.openxmlformats.org/officeDocument/2006/relationships/hyperlink" Target="https://tms.vinfast.vn/secure/attachment/1907510/11_00%20front%20NO20250514-105845-000758.mp4" TargetMode="External"/><Relationship Id="rId132" Type="http://schemas.openxmlformats.org/officeDocument/2006/relationships/hyperlink" Target="https://tms.vinfast.vn/secure/attachment/1871992/20_24%20DOW%20NO20250505-202326-003532.mp4" TargetMode="External"/><Relationship Id="rId437" Type="http://schemas.openxmlformats.org/officeDocument/2006/relationships/hyperlink" Target="https://tms.vinfast.vn/secure/attachment/1879486/right20250506-080024-000018-new.mp4" TargetMode="External"/><Relationship Id="rId644" Type="http://schemas.openxmlformats.org/officeDocument/2006/relationships/hyperlink" Target="https://tms.vinfast.vn/secure/attachment/1927498/MHU-NO20250516-152434-000051.mp4" TargetMode="External"/><Relationship Id="rId283" Type="http://schemas.openxmlformats.org/officeDocument/2006/relationships/hyperlink" Target="https://tms.vinfast.vn/secure/attachment/1904232/MHU_250512-191902-000312-new.mp4" TargetMode="External"/><Relationship Id="rId490" Type="http://schemas.openxmlformats.org/officeDocument/2006/relationships/hyperlink" Target="https://tms.vinfast.vn/secure/attachment/1867644/front20250503-152928-000174~1.mp4" TargetMode="External"/><Relationship Id="rId504" Type="http://schemas.openxmlformats.org/officeDocument/2006/relationships/hyperlink" Target="https://tms.vinfast.vn/secure/attachment/1904215/MHU_250512-163551-000149-new.mp4" TargetMode="External"/><Relationship Id="rId78" Type="http://schemas.openxmlformats.org/officeDocument/2006/relationships/hyperlink" Target="https://tms.vinfast.vn/secure/attachment/1863601/MHU20250501-013245-000472.mp4" TargetMode="External"/><Relationship Id="rId143" Type="http://schemas.openxmlformats.org/officeDocument/2006/relationships/hyperlink" Target="https://tms.vinfast.vn/secure/attachment/1888225/Configuration_New_RBLC1671_20250504_164525_broadcastCAN.blf" TargetMode="External"/><Relationship Id="rId350" Type="http://schemas.openxmlformats.org/officeDocument/2006/relationships/hyperlink" Target="https://tms.vinfast.vn/secure/attachment/1875741/MHU20250505-082217-000056~1.mp4" TargetMode="External"/><Relationship Id="rId588" Type="http://schemas.openxmlformats.org/officeDocument/2006/relationships/hyperlink" Target="https://tms.vinfast.vn/secure/attachment/1903005/MHU_6_54.mp4" TargetMode="External"/><Relationship Id="rId9" Type="http://schemas.openxmlformats.org/officeDocument/2006/relationships/hyperlink" Target="https://tms.vinfast.vn/secure/attachment/1840790/MHU_NO20250423-173329-000324.mp4" TargetMode="External"/><Relationship Id="rId210" Type="http://schemas.openxmlformats.org/officeDocument/2006/relationships/hyperlink" Target="https://tms.vinfast.vn/secure/attachment/1866831/MHU20250502-085303-000065~1.mp4" TargetMode="External"/><Relationship Id="rId448" Type="http://schemas.openxmlformats.org/officeDocument/2006/relationships/hyperlink" Target="https://tms.vinfast.vn/browse/VF6LHD-31373" TargetMode="External"/><Relationship Id="rId655" Type="http://schemas.openxmlformats.org/officeDocument/2006/relationships/hyperlink" Target="https://tms.vinfast.vn/secure/attachment/1927447/MHU-NO20250516-191050-000277.mp4" TargetMode="External"/><Relationship Id="rId294" Type="http://schemas.openxmlformats.org/officeDocument/2006/relationships/hyperlink" Target="https://tms.vinfast.vn/secure/attachment/1881427/mhu20250506-195105-000089.mp4" TargetMode="External"/><Relationship Id="rId308" Type="http://schemas.openxmlformats.org/officeDocument/2006/relationships/hyperlink" Target="https://tms.vinfast.vn/secure/attachment/1867671/MHU20250503-131717-000044~1.mp4" TargetMode="External"/><Relationship Id="rId515" Type="http://schemas.openxmlformats.org/officeDocument/2006/relationships/hyperlink" Target="https://tms.vinfast.vn/secure/attachment/1907281/7_53%20MHU%20NO20250514-075245-000102.mp4" TargetMode="External"/><Relationship Id="rId89" Type="http://schemas.openxmlformats.org/officeDocument/2006/relationships/hyperlink" Target="https://tms.vinfast.vn/secure/attachment/1863730/MHU20250501-121022-000277.mp4" TargetMode="External"/><Relationship Id="rId154" Type="http://schemas.openxmlformats.org/officeDocument/2006/relationships/hyperlink" Target="https://tms.vinfast.vn/secure/attachment/1876011/MHU20250504-210536-000409.mp4" TargetMode="External"/><Relationship Id="rId361" Type="http://schemas.openxmlformats.org/officeDocument/2006/relationships/hyperlink" Target="https://tms.vinfast.vn/secure/attachment/1874932/mhu20250505-203912-000287.mp4" TargetMode="External"/><Relationship Id="rId599" Type="http://schemas.openxmlformats.org/officeDocument/2006/relationships/hyperlink" Target="https://tms.vinfast.vn/secure/attachment/1909325/VF6_PHL_8805__L1432025-05-14_20-48-13.blf" TargetMode="External"/><Relationship Id="rId459" Type="http://schemas.openxmlformats.org/officeDocument/2006/relationships/hyperlink" Target="https://tms.vinfast.vn/secure/attachment/1890847/Right-NO20250509-102408-000255.mp4" TargetMode="External"/><Relationship Id="rId666" Type="http://schemas.openxmlformats.org/officeDocument/2006/relationships/hyperlink" Target="https://tms.vinfast.vn/secure/attachment/1904093/front20250512-161912-000069-new.mp4" TargetMode="External"/><Relationship Id="rId16" Type="http://schemas.openxmlformats.org/officeDocument/2006/relationships/hyperlink" Target="https://tms.vinfast.vn/secure/attachment/1845158/left%2015_29%20NO20250424-152827-000362.mp4" TargetMode="External"/><Relationship Id="rId221" Type="http://schemas.openxmlformats.org/officeDocument/2006/relationships/hyperlink" Target="https://tms.vinfast.vn/secure/attachment/1880933/left20250502-170836-000024-new.mp4" TargetMode="External"/><Relationship Id="rId319" Type="http://schemas.openxmlformats.org/officeDocument/2006/relationships/hyperlink" Target="https://tms.vinfast.vn/secure/attachment/1866740/right20250502-085646-000065~1.mp4" TargetMode="External"/><Relationship Id="rId526" Type="http://schemas.openxmlformats.org/officeDocument/2006/relationships/hyperlink" Target="https://tms.vinfast.vn/secure/attachment/1899773/mhu20250512-115603-000286-new.mp4" TargetMode="External"/><Relationship Id="rId165" Type="http://schemas.openxmlformats.org/officeDocument/2006/relationships/hyperlink" Target="https://tms.vinfast.vn/secure/attachment/1886065/MHU-NO20250508-090201-000027.mp4" TargetMode="External"/><Relationship Id="rId372" Type="http://schemas.openxmlformats.org/officeDocument/2006/relationships/hyperlink" Target="https://tms.vinfast.vn/secure/attachment/1893487/MHU_19_50_NO20250509-194903-000720.mp4" TargetMode="External"/><Relationship Id="rId677" Type="http://schemas.openxmlformats.org/officeDocument/2006/relationships/hyperlink" Target="https://tms.vinfast.vn/secure/attachment/1913145/MHU20250515-081303-000056-new.mp4" TargetMode="External"/><Relationship Id="rId232" Type="http://schemas.openxmlformats.org/officeDocument/2006/relationships/hyperlink" Target="https://tms.vinfast.vn/secure/attachment/1875495/front20250504-151721-000060~1.mp4" TargetMode="External"/><Relationship Id="rId27" Type="http://schemas.openxmlformats.org/officeDocument/2006/relationships/hyperlink" Target="https://tms.vinfast.vn/secure/attachment/1863719/MHU20250501-092814-000116.mp4" TargetMode="External"/><Relationship Id="rId537" Type="http://schemas.openxmlformats.org/officeDocument/2006/relationships/hyperlink" Target="https://tms.vinfast.vn/secure/attachment/1899799/front20250512-115553-000289-new.mp4" TargetMode="External"/><Relationship Id="rId80" Type="http://schemas.openxmlformats.org/officeDocument/2006/relationships/hyperlink" Target="https://tms.vinfast.vn/secure/attachment/1880480/MHU20250502-171545-000030.mp4" TargetMode="External"/><Relationship Id="rId176" Type="http://schemas.openxmlformats.org/officeDocument/2006/relationships/hyperlink" Target="https://tms.vinfast.vn/secure/attachment/1874867/mhu20250505-222856-000392.mp4" TargetMode="External"/><Relationship Id="rId383" Type="http://schemas.openxmlformats.org/officeDocument/2006/relationships/hyperlink" Target="https://tms.vinfast.vn/secure/attachment/1880016/mhu20250506-082028-000035-new.mp4" TargetMode="External"/><Relationship Id="rId590" Type="http://schemas.openxmlformats.org/officeDocument/2006/relationships/hyperlink" Target="https://tms.vinfast.vn/secure/attachment/1903783/MHU_NO20250513-111812-000293.mp4" TargetMode="External"/><Relationship Id="rId604" Type="http://schemas.openxmlformats.org/officeDocument/2006/relationships/hyperlink" Target="https://tms.vinfast.vn/secure/attachment/1926890/MHU-NO20250516-160537-000092.mp4" TargetMode="External"/><Relationship Id="rId243" Type="http://schemas.openxmlformats.org/officeDocument/2006/relationships/hyperlink" Target="https://tms.vinfast.vn/secure/attachment/1863849/mhu20250430-130359-000325~1.mp4" TargetMode="External"/><Relationship Id="rId450" Type="http://schemas.openxmlformats.org/officeDocument/2006/relationships/hyperlink" Target="https://tms.vinfast.vn/secure/attachment/1918731/MHU-NO20250515-170205-000148.mp4" TargetMode="External"/><Relationship Id="rId688" Type="http://schemas.openxmlformats.org/officeDocument/2006/relationships/hyperlink" Target="https://tms.vinfast.vn/secure/attachment/1890689/MHU_16_43_34_NO20250509-164250-000534.mp4" TargetMode="External"/><Relationship Id="rId38" Type="http://schemas.openxmlformats.org/officeDocument/2006/relationships/hyperlink" Target="https://tms.vinfast.vn/secure/attachment/1866073/MHU20250502-021237-000593.mp4" TargetMode="External"/><Relationship Id="rId103" Type="http://schemas.openxmlformats.org/officeDocument/2006/relationships/hyperlink" Target="https://tms.vinfast.vn/secure/attachment/1880939/rear20250502-173233-000044-new.mp4" TargetMode="External"/><Relationship Id="rId310" Type="http://schemas.openxmlformats.org/officeDocument/2006/relationships/hyperlink" Target="https://tms.vinfast.vn/secure/attachment/1879503/mhu20250507-082153-000036-new-1.mp4" TargetMode="External"/><Relationship Id="rId548" Type="http://schemas.openxmlformats.org/officeDocument/2006/relationships/hyperlink" Target="https://tms.vinfast.vn/secure/attachment/1897411/9_06%20MHU%20%20NO20250512-090540-000902.mp4" TargetMode="External"/><Relationship Id="rId91" Type="http://schemas.openxmlformats.org/officeDocument/2006/relationships/hyperlink" Target="https://tms.vinfast.vn/secure/attachment/1863189/MHU20250429-195910-000295~1.mp4" TargetMode="External"/><Relationship Id="rId187" Type="http://schemas.openxmlformats.org/officeDocument/2006/relationships/hyperlink" Target="https://tms.vinfast.vn/secure/attachment/1865978/MHU20250501-093730-000126~1.mp4" TargetMode="External"/><Relationship Id="rId394" Type="http://schemas.openxmlformats.org/officeDocument/2006/relationships/hyperlink" Target="https://tms.vinfast.vn/secure/attachment/1880036/front20250506-100428-000141-new.mp4" TargetMode="External"/><Relationship Id="rId408" Type="http://schemas.openxmlformats.org/officeDocument/2006/relationships/hyperlink" Target="https://tms.vinfast.vn/secure/attachment/1892993/MHU20250509-233123-000531.mp4" TargetMode="External"/><Relationship Id="rId615" Type="http://schemas.openxmlformats.org/officeDocument/2006/relationships/hyperlink" Target="https://tms.vinfast.vn/secure/attachment/1927613/MHU-NO20250516-150633-000033.mp4" TargetMode="External"/><Relationship Id="rId254" Type="http://schemas.openxmlformats.org/officeDocument/2006/relationships/hyperlink" Target="https://tms.vinfast.vn/secure/attachment/1874897/mhu20250506-005706-000540.mp4" TargetMode="External"/><Relationship Id="rId49" Type="http://schemas.openxmlformats.org/officeDocument/2006/relationships/hyperlink" Target="https://tms.vinfast.vn/secure/attachment/1866592/MHU20250502-094906-000121~1.mp4" TargetMode="External"/><Relationship Id="rId114" Type="http://schemas.openxmlformats.org/officeDocument/2006/relationships/hyperlink" Target="https://tms.vinfast.vn/secure/attachment/1874871/right20250505-175436-000118~1.mp4" TargetMode="External"/><Relationship Id="rId461" Type="http://schemas.openxmlformats.org/officeDocument/2006/relationships/hyperlink" Target="https://tms.vinfast.vn/secure/attachment/1893496/MHU_15-29-30-NO20250509-152845-000460.mp4" TargetMode="External"/><Relationship Id="rId559" Type="http://schemas.openxmlformats.org/officeDocument/2006/relationships/hyperlink" Target="https://tms.vinfast.vn/secure/attachment/1893488/MHU_19_46_28_NO20250509-194602-000717.mp4"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tms.vinfast.vn/browse/VF6LHD-31991" TargetMode="External"/><Relationship Id="rId18" Type="http://schemas.openxmlformats.org/officeDocument/2006/relationships/hyperlink" Target="https://tms.vinfast.vn/browse/VF6LHD-31179" TargetMode="External"/><Relationship Id="rId26" Type="http://schemas.openxmlformats.org/officeDocument/2006/relationships/hyperlink" Target="https://tms.vinfast.vn/browse/VF6LHD-32022" TargetMode="External"/><Relationship Id="rId39" Type="http://schemas.openxmlformats.org/officeDocument/2006/relationships/hyperlink" Target="https://tms.vinfast.vn/browse/VF6LHD-31174" TargetMode="External"/><Relationship Id="rId21" Type="http://schemas.openxmlformats.org/officeDocument/2006/relationships/hyperlink" Target="https://tms.vinfast.vn/browse/VF6LHD-31345" TargetMode="External"/><Relationship Id="rId34" Type="http://schemas.openxmlformats.org/officeDocument/2006/relationships/hyperlink" Target="https://tms.vinfast.vn/browse/VF6LHD-31877" TargetMode="External"/><Relationship Id="rId42" Type="http://schemas.openxmlformats.org/officeDocument/2006/relationships/hyperlink" Target="https://tms.vinfast.vn/browse/VF6LHD-31329" TargetMode="External"/><Relationship Id="rId47" Type="http://schemas.openxmlformats.org/officeDocument/2006/relationships/drawing" Target="../drawings/drawing1.xml"/><Relationship Id="rId50" Type="http://schemas.openxmlformats.org/officeDocument/2006/relationships/table" Target="../tables/table4.xml"/><Relationship Id="rId7" Type="http://schemas.openxmlformats.org/officeDocument/2006/relationships/hyperlink" Target="https://tms.vinfast.vn/browse/VF6LHD-31454" TargetMode="External"/><Relationship Id="rId2" Type="http://schemas.openxmlformats.org/officeDocument/2006/relationships/hyperlink" Target="https://tms.vinfast.vn/browse/VF6LHD-31167" TargetMode="External"/><Relationship Id="rId16" Type="http://schemas.openxmlformats.org/officeDocument/2006/relationships/hyperlink" Target="https://tms.vinfast.vn/browse/VF6LHD-31171" TargetMode="External"/><Relationship Id="rId29" Type="http://schemas.openxmlformats.org/officeDocument/2006/relationships/hyperlink" Target="https://tms.vinfast.vn/browse/VF6LHD-31398" TargetMode="External"/><Relationship Id="rId11" Type="http://schemas.openxmlformats.org/officeDocument/2006/relationships/hyperlink" Target="https://tms.vinfast.vn/browse/VF6LHD-31877" TargetMode="External"/><Relationship Id="rId24" Type="http://schemas.openxmlformats.org/officeDocument/2006/relationships/hyperlink" Target="https://tms.vinfast.vn/browse/VF6LHD-31891" TargetMode="External"/><Relationship Id="rId32" Type="http://schemas.openxmlformats.org/officeDocument/2006/relationships/hyperlink" Target="https://tms.vinfast.vn/browse/VF6LHD-31351" TargetMode="External"/><Relationship Id="rId37" Type="http://schemas.openxmlformats.org/officeDocument/2006/relationships/hyperlink" Target="https://tms.vinfast.vn/browse/VF6LHD-32004" TargetMode="External"/><Relationship Id="rId40" Type="http://schemas.openxmlformats.org/officeDocument/2006/relationships/hyperlink" Target="https://tms.vinfast.vn/browse/VF6LHD-31179" TargetMode="External"/><Relationship Id="rId45" Type="http://schemas.openxmlformats.org/officeDocument/2006/relationships/hyperlink" Target="https://tms.vinfast.vn/browse/VF6LHD-31154" TargetMode="External"/><Relationship Id="rId5" Type="http://schemas.openxmlformats.org/officeDocument/2006/relationships/hyperlink" Target="https://tms.vinfast.vn/browse/VF6LHD-31398" TargetMode="External"/><Relationship Id="rId15" Type="http://schemas.openxmlformats.org/officeDocument/2006/relationships/hyperlink" Target="https://tms.vinfast.vn/browse/VF6LHD-32059" TargetMode="External"/><Relationship Id="rId23" Type="http://schemas.openxmlformats.org/officeDocument/2006/relationships/hyperlink" Target="https://tms.vinfast.vn/browse/VF6LHD-31741" TargetMode="External"/><Relationship Id="rId28" Type="http://schemas.openxmlformats.org/officeDocument/2006/relationships/hyperlink" Target="https://tms.vinfast.vn/browse/VF6LHD-31167" TargetMode="External"/><Relationship Id="rId36" Type="http://schemas.openxmlformats.org/officeDocument/2006/relationships/hyperlink" Target="https://tms.vinfast.vn/browse/VF6LHD-31991" TargetMode="External"/><Relationship Id="rId49" Type="http://schemas.openxmlformats.org/officeDocument/2006/relationships/table" Target="../tables/table3.xml"/><Relationship Id="rId10" Type="http://schemas.openxmlformats.org/officeDocument/2006/relationships/hyperlink" Target="https://tms.vinfast.vn/browse/VF6LHD-31854" TargetMode="External"/><Relationship Id="rId19" Type="http://schemas.openxmlformats.org/officeDocument/2006/relationships/hyperlink" Target="https://tms.vinfast.vn/browse/VF6LHD-31299" TargetMode="External"/><Relationship Id="rId31" Type="http://schemas.openxmlformats.org/officeDocument/2006/relationships/hyperlink" Target="https://tms.vinfast.vn/browse/VF6RHD-1567" TargetMode="External"/><Relationship Id="rId44" Type="http://schemas.openxmlformats.org/officeDocument/2006/relationships/hyperlink" Target="https://tms.vinfast.vn/browse/VF6LHD-31741" TargetMode="External"/><Relationship Id="rId4" Type="http://schemas.openxmlformats.org/officeDocument/2006/relationships/hyperlink" Target="https://tms.vinfast.vn/browse/VF6LHD-31326" TargetMode="External"/><Relationship Id="rId9" Type="http://schemas.openxmlformats.org/officeDocument/2006/relationships/hyperlink" Target="https://tms.vinfast.vn/browse/VF6LHD-31351" TargetMode="External"/><Relationship Id="rId14" Type="http://schemas.openxmlformats.org/officeDocument/2006/relationships/hyperlink" Target="https://tms.vinfast.vn/browse/VF6LHD-32004" TargetMode="External"/><Relationship Id="rId22" Type="http://schemas.openxmlformats.org/officeDocument/2006/relationships/hyperlink" Target="https://tms.vinfast.vn/browse/VF6LHD-31598" TargetMode="External"/><Relationship Id="rId27" Type="http://schemas.openxmlformats.org/officeDocument/2006/relationships/hyperlink" Target="https://tms.vinfast.vn/browse/VF6LHD-31170" TargetMode="External"/><Relationship Id="rId30" Type="http://schemas.openxmlformats.org/officeDocument/2006/relationships/hyperlink" Target="https://tms.vinfast.vn/browse/VF6LHD-31426" TargetMode="External"/><Relationship Id="rId35" Type="http://schemas.openxmlformats.org/officeDocument/2006/relationships/hyperlink" Target="https://tms.vinfast.vn/browse/VF6LHD-31613" TargetMode="External"/><Relationship Id="rId43" Type="http://schemas.openxmlformats.org/officeDocument/2006/relationships/hyperlink" Target="https://tms.vinfast.vn/browse/VF6LHD-31598" TargetMode="External"/><Relationship Id="rId48" Type="http://schemas.openxmlformats.org/officeDocument/2006/relationships/table" Target="../tables/table2.xml"/><Relationship Id="rId8" Type="http://schemas.openxmlformats.org/officeDocument/2006/relationships/hyperlink" Target="https://tms.vinfast.vn/browse/VF6LHD-31496" TargetMode="External"/><Relationship Id="rId3" Type="http://schemas.openxmlformats.org/officeDocument/2006/relationships/hyperlink" Target="https://tms.vinfast.vn/browse/VF6LHD-31320" TargetMode="External"/><Relationship Id="rId12" Type="http://schemas.openxmlformats.org/officeDocument/2006/relationships/hyperlink" Target="https://tms.vinfast.vn/browse/VF6LHD-31613" TargetMode="External"/><Relationship Id="rId17" Type="http://schemas.openxmlformats.org/officeDocument/2006/relationships/hyperlink" Target="https://tms.vinfast.vn/browse/VF6LHD-31174" TargetMode="External"/><Relationship Id="rId25" Type="http://schemas.openxmlformats.org/officeDocument/2006/relationships/hyperlink" Target="https://tms.vinfast.vn/browse/VF6LHD-31154" TargetMode="External"/><Relationship Id="rId33" Type="http://schemas.openxmlformats.org/officeDocument/2006/relationships/hyperlink" Target="https://tms.vinfast.vn/browse/VF6LHD-31854" TargetMode="External"/><Relationship Id="rId38" Type="http://schemas.openxmlformats.org/officeDocument/2006/relationships/hyperlink" Target="https://tms.vinfast.vn/browse/VF6LHD-32059" TargetMode="External"/><Relationship Id="rId46" Type="http://schemas.openxmlformats.org/officeDocument/2006/relationships/hyperlink" Target="https://tms.vinfast.vn/browse/VF6LHD-32022" TargetMode="External"/><Relationship Id="rId20" Type="http://schemas.openxmlformats.org/officeDocument/2006/relationships/hyperlink" Target="https://tms.vinfast.vn/browse/VF6LHD-31329" TargetMode="External"/><Relationship Id="rId41" Type="http://schemas.openxmlformats.org/officeDocument/2006/relationships/hyperlink" Target="https://tms.vinfast.vn/browse/VF6LHD-31299" TargetMode="External"/><Relationship Id="rId1" Type="http://schemas.openxmlformats.org/officeDocument/2006/relationships/hyperlink" Target="https://tms.vinfast.vn/browse/VF6LHD-31170" TargetMode="External"/><Relationship Id="rId6" Type="http://schemas.openxmlformats.org/officeDocument/2006/relationships/hyperlink" Target="https://tms.vinfast.vn/browse/VF6RHD-1567"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hyperlink" Target="../../../../../../../../:x:/r/sites/OnlyMe83/Shared%20Documents/General/01.%20From%20Valeo/05.%20Hardware%20%26%20Integration/05.%20HW_SW_Mapping/Updating_VF67_ADAS_Valeo_SW_HW_Mapping_20230804.xlsx?d=wf12f11a7d8a047e6b9677bef7e998e75&amp;csf=1&amp;web=1&amp;e=9GuiTK" TargetMode="External"/><Relationship Id="rId2" Type="http://schemas.openxmlformats.org/officeDocument/2006/relationships/hyperlink" Target="../../../../../../../../:p:/r/sites/QCPlanning/Shared%20Documents/General/11.%20By%20team/3.%20Data%20Analysis/1.%20SPEC/TSR/20220701_VF6_VF7_VF8_VF9_ADAS_TSR_MHU_Test_1.0.pptx?d=w6ab2815e44a04e91bba5fdfce1bfe1eb&amp;csf=1&amp;web=1&amp;e=UradX0" TargetMode="External"/><Relationship Id="rId1" Type="http://schemas.openxmlformats.org/officeDocument/2006/relationships/hyperlink" Target="../../../../../../../../:x:/r/sites/QCPlanning/Shared%20Documents/General/50.%20By%20team/Longitudinal%20team/01.Spec_VF67/VF6789_MHU_Text%20strings_v3.2_Released%20June%202024.xlsx?d=wa4d8c743d7974bc9b3d0c3a0bb628884&amp;csf=1&amp;web=1&amp;e=OoHC4K&amp;nav=MTVfezAwMDAwMDAwLTAwMDEtMDAwMC0xODAwLTAwMDAwMDAwMDAwMH0" TargetMode="External"/><Relationship Id="rId6" Type="http://schemas.openxmlformats.org/officeDocument/2006/relationships/hyperlink" Target="https://tms.vinfast.vn/browse/CCB-4250" TargetMode="External"/><Relationship Id="rId5" Type="http://schemas.openxmlformats.org/officeDocument/2006/relationships/hyperlink" Target="https://tms.vinfast.vn/browse/CCB-4246" TargetMode="External"/><Relationship Id="rId4" Type="http://schemas.openxmlformats.org/officeDocument/2006/relationships/hyperlink" Target="../../../../../../../../:x:/r/sites/QCPlanning/Shared%20Documents/General/11.%20By%20team/Fleet%20test/00.%20Fleet%20test/1.%20B%C3%A1o%20c%C3%A1o%20ch%E1%BA%A1y%20xe/1.%20Summary%20report/4.%20Philippines%20Market/VF6LHD_PLUS_PHL_Fleet%20test_Summary%20report.xlsx?d=wee3cd1efe9a74bbbabfcc5bebfdbc379&amp;csf=1&amp;web=1&amp;e=gvSoEM&amp;nav=MTVfezlBNUZEQ0Y3LTcxNDAtNDA4QS1CMDQ0LTAxNTY4QjMyNzVCMn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75446"/>
  <sheetViews>
    <sheetView tabSelected="1" zoomScale="70" zoomScaleNormal="70" workbookViewId="0">
      <pane ySplit="1" topLeftCell="I2" activePane="bottomLeft" state="frozen"/>
      <selection pane="bottomLeft" activeCell="R33" sqref="R33:R40"/>
    </sheetView>
  </sheetViews>
  <sheetFormatPr defaultColWidth="9.140625" defaultRowHeight="15" customHeight="1"/>
  <cols>
    <col min="1" max="1" width="8.7109375" style="8" customWidth="1"/>
    <col min="2" max="2" width="10" style="8" customWidth="1"/>
    <col min="3" max="3" width="10.85546875" style="316" customWidth="1"/>
    <col min="4" max="4" width="10.85546875" style="10" customWidth="1"/>
    <col min="5" max="5" width="15.5703125" style="8" customWidth="1"/>
    <col min="6" max="6" width="13.7109375" style="8" customWidth="1"/>
    <col min="7" max="7" width="14.5703125" style="11" customWidth="1"/>
    <col min="8" max="8" width="9.85546875" style="8" customWidth="1"/>
    <col min="9" max="9" width="55.85546875" style="13" customWidth="1"/>
    <col min="10" max="10" width="15.7109375" style="8" customWidth="1"/>
    <col min="11" max="11" width="44" style="13" customWidth="1"/>
    <col min="12" max="12" width="12.7109375" style="9" customWidth="1"/>
    <col min="13" max="13" width="13.85546875" style="12" customWidth="1"/>
    <col min="14" max="14" width="16.42578125" style="8" customWidth="1"/>
    <col min="15" max="15" width="22.5703125" style="55" customWidth="1"/>
    <col min="16" max="16" width="62.42578125" style="13" customWidth="1"/>
    <col min="17" max="17" width="54.7109375" style="13" customWidth="1"/>
    <col min="18" max="16384" width="9.140625" style="9"/>
  </cols>
  <sheetData>
    <row r="1" spans="1:25" s="8" customFormat="1" ht="45.75">
      <c r="A1" s="5" t="s">
        <v>0</v>
      </c>
      <c r="B1" s="5" t="s">
        <v>1</v>
      </c>
      <c r="C1" s="3" t="s">
        <v>2</v>
      </c>
      <c r="D1" s="3" t="s">
        <v>3</v>
      </c>
      <c r="E1" s="5" t="s">
        <v>4</v>
      </c>
      <c r="F1" s="5" t="s">
        <v>5</v>
      </c>
      <c r="G1" s="4" t="s">
        <v>6</v>
      </c>
      <c r="H1" s="5" t="s">
        <v>7</v>
      </c>
      <c r="I1" s="5" t="s">
        <v>8</v>
      </c>
      <c r="J1" s="34" t="s">
        <v>9</v>
      </c>
      <c r="K1" s="6" t="s">
        <v>10</v>
      </c>
      <c r="L1" s="6" t="s">
        <v>11</v>
      </c>
      <c r="M1" s="6" t="s">
        <v>12</v>
      </c>
      <c r="N1" s="34" t="s">
        <v>13</v>
      </c>
      <c r="O1" s="35" t="s">
        <v>14</v>
      </c>
      <c r="P1" s="7" t="s">
        <v>15</v>
      </c>
      <c r="Q1" s="364" t="s">
        <v>16</v>
      </c>
      <c r="R1" s="216" t="s">
        <v>17</v>
      </c>
      <c r="S1" s="374"/>
      <c r="T1" s="374"/>
      <c r="U1" s="374"/>
      <c r="V1" s="374"/>
      <c r="W1" s="374"/>
      <c r="X1" s="374"/>
      <c r="Y1" s="374"/>
    </row>
    <row r="2" spans="1:25">
      <c r="A2" s="73" t="s">
        <v>18</v>
      </c>
      <c r="B2" s="74" t="s">
        <v>19</v>
      </c>
      <c r="C2" s="74" t="s">
        <v>20</v>
      </c>
      <c r="D2" s="75">
        <v>45765</v>
      </c>
      <c r="E2" s="76" t="s">
        <v>21</v>
      </c>
      <c r="F2" s="77" t="s">
        <v>22</v>
      </c>
      <c r="G2" s="65">
        <v>0.69513888888888886</v>
      </c>
      <c r="H2" s="64" t="s">
        <v>23</v>
      </c>
      <c r="I2" s="78" t="s">
        <v>24</v>
      </c>
      <c r="J2" s="375" t="s">
        <v>25</v>
      </c>
      <c r="K2" s="70" t="s">
        <v>26</v>
      </c>
      <c r="L2" s="375" t="s">
        <v>27</v>
      </c>
      <c r="M2" s="376">
        <v>20250424</v>
      </c>
      <c r="N2" s="375" t="s">
        <v>28</v>
      </c>
      <c r="O2" s="376"/>
      <c r="P2" s="377" t="s">
        <v>29</v>
      </c>
      <c r="Q2" s="377"/>
      <c r="R2" s="378"/>
      <c r="S2" s="378"/>
      <c r="T2" s="378"/>
      <c r="U2" s="378"/>
      <c r="V2" s="378"/>
      <c r="W2" s="378"/>
      <c r="X2" s="378"/>
      <c r="Y2" s="378"/>
    </row>
    <row r="3" spans="1:25">
      <c r="A3" s="79" t="s">
        <v>18</v>
      </c>
      <c r="B3" s="74" t="s">
        <v>19</v>
      </c>
      <c r="C3" s="297" t="s">
        <v>30</v>
      </c>
      <c r="D3" s="80">
        <v>45768</v>
      </c>
      <c r="E3" s="76" t="s">
        <v>21</v>
      </c>
      <c r="F3" s="77" t="s">
        <v>22</v>
      </c>
      <c r="G3" s="81">
        <v>0.36458333333333331</v>
      </c>
      <c r="H3" s="82" t="s">
        <v>23</v>
      </c>
      <c r="I3" s="83" t="s">
        <v>31</v>
      </c>
      <c r="J3" s="375" t="s">
        <v>25</v>
      </c>
      <c r="K3" s="70" t="s">
        <v>32</v>
      </c>
      <c r="L3" s="375" t="s">
        <v>27</v>
      </c>
      <c r="M3" s="376">
        <v>20250424</v>
      </c>
      <c r="N3" s="375" t="s">
        <v>33</v>
      </c>
      <c r="O3" s="376" t="s">
        <v>34</v>
      </c>
      <c r="P3" s="377" t="s">
        <v>35</v>
      </c>
      <c r="Q3" s="377"/>
      <c r="R3" s="378"/>
      <c r="S3" s="378"/>
      <c r="T3" s="378"/>
      <c r="U3" s="378"/>
      <c r="V3" s="378"/>
      <c r="W3" s="378"/>
      <c r="X3" s="378"/>
      <c r="Y3" s="378"/>
    </row>
    <row r="4" spans="1:25" ht="45.75">
      <c r="A4" s="79" t="s">
        <v>18</v>
      </c>
      <c r="B4" s="74" t="s">
        <v>19</v>
      </c>
      <c r="C4" s="297" t="s">
        <v>36</v>
      </c>
      <c r="D4" s="80">
        <v>45768</v>
      </c>
      <c r="E4" s="76" t="s">
        <v>21</v>
      </c>
      <c r="F4" s="66" t="s">
        <v>37</v>
      </c>
      <c r="G4" s="81">
        <v>0.65138888888888891</v>
      </c>
      <c r="H4" s="82" t="s">
        <v>23</v>
      </c>
      <c r="I4" s="83" t="s">
        <v>38</v>
      </c>
      <c r="J4" s="375" t="s">
        <v>25</v>
      </c>
      <c r="K4" s="70" t="s">
        <v>39</v>
      </c>
      <c r="L4" s="375" t="s">
        <v>27</v>
      </c>
      <c r="M4" s="376">
        <v>20250424</v>
      </c>
      <c r="N4" s="375" t="s">
        <v>33</v>
      </c>
      <c r="O4" s="376" t="s">
        <v>34</v>
      </c>
      <c r="P4" s="377" t="s">
        <v>40</v>
      </c>
      <c r="Q4" s="377"/>
      <c r="R4" s="378"/>
      <c r="S4" s="378"/>
      <c r="T4" s="378"/>
      <c r="U4" s="378"/>
      <c r="V4" s="378"/>
      <c r="W4" s="378"/>
      <c r="X4" s="378"/>
      <c r="Y4" s="378"/>
    </row>
    <row r="5" spans="1:25">
      <c r="A5" s="79" t="s">
        <v>18</v>
      </c>
      <c r="B5" s="74" t="s">
        <v>19</v>
      </c>
      <c r="C5" s="297" t="s">
        <v>36</v>
      </c>
      <c r="D5" s="80">
        <v>45768</v>
      </c>
      <c r="E5" s="76" t="s">
        <v>21</v>
      </c>
      <c r="F5" s="66" t="s">
        <v>37</v>
      </c>
      <c r="G5" s="81">
        <v>0.65208333333333335</v>
      </c>
      <c r="H5" s="82" t="s">
        <v>23</v>
      </c>
      <c r="I5" s="84" t="s">
        <v>41</v>
      </c>
      <c r="J5" s="375" t="s">
        <v>25</v>
      </c>
      <c r="K5" s="70" t="s">
        <v>42</v>
      </c>
      <c r="L5" s="375" t="s">
        <v>27</v>
      </c>
      <c r="M5" s="376">
        <v>20250424</v>
      </c>
      <c r="N5" s="375" t="s">
        <v>43</v>
      </c>
      <c r="O5" s="376"/>
      <c r="P5" s="377" t="s">
        <v>44</v>
      </c>
      <c r="Q5" s="377"/>
      <c r="R5" s="378"/>
      <c r="S5" s="378"/>
      <c r="T5" s="378"/>
      <c r="U5" s="378"/>
      <c r="V5" s="378"/>
      <c r="W5" s="378"/>
      <c r="X5" s="378"/>
      <c r="Y5" s="378"/>
    </row>
    <row r="6" spans="1:25" ht="30.75">
      <c r="A6" s="79" t="s">
        <v>18</v>
      </c>
      <c r="B6" s="74" t="s">
        <v>19</v>
      </c>
      <c r="C6" s="297" t="s">
        <v>36</v>
      </c>
      <c r="D6" s="80">
        <v>45768</v>
      </c>
      <c r="E6" s="76" t="s">
        <v>21</v>
      </c>
      <c r="F6" s="66" t="s">
        <v>37</v>
      </c>
      <c r="G6" s="81">
        <v>0.85625000000000007</v>
      </c>
      <c r="H6" s="82" t="s">
        <v>23</v>
      </c>
      <c r="I6" s="83" t="s">
        <v>45</v>
      </c>
      <c r="J6" s="375" t="s">
        <v>25</v>
      </c>
      <c r="K6" s="103" t="s">
        <v>46</v>
      </c>
      <c r="L6" s="375" t="s">
        <v>27</v>
      </c>
      <c r="M6" s="376">
        <v>20250424</v>
      </c>
      <c r="N6" s="375" t="s">
        <v>33</v>
      </c>
      <c r="O6" s="376" t="s">
        <v>34</v>
      </c>
      <c r="P6" s="377" t="s">
        <v>47</v>
      </c>
      <c r="Q6" s="377"/>
      <c r="R6" s="378"/>
      <c r="S6" s="378"/>
      <c r="T6" s="378"/>
      <c r="U6" s="378"/>
      <c r="V6" s="378"/>
      <c r="W6" s="378"/>
      <c r="X6" s="378"/>
      <c r="Y6" s="378"/>
    </row>
    <row r="7" spans="1:25">
      <c r="A7" s="79" t="s">
        <v>18</v>
      </c>
      <c r="B7" s="74" t="s">
        <v>19</v>
      </c>
      <c r="C7" s="297" t="s">
        <v>20</v>
      </c>
      <c r="D7" s="80">
        <v>45769</v>
      </c>
      <c r="E7" s="76" t="s">
        <v>21</v>
      </c>
      <c r="F7" s="77" t="s">
        <v>22</v>
      </c>
      <c r="G7" s="81">
        <v>0.38541666666666669</v>
      </c>
      <c r="H7" s="82" t="s">
        <v>23</v>
      </c>
      <c r="I7" s="84" t="s">
        <v>48</v>
      </c>
      <c r="J7" s="375" t="s">
        <v>25</v>
      </c>
      <c r="K7" s="70" t="s">
        <v>49</v>
      </c>
      <c r="L7" s="375" t="s">
        <v>27</v>
      </c>
      <c r="M7" s="376">
        <v>20250424</v>
      </c>
      <c r="N7" s="375" t="s">
        <v>33</v>
      </c>
      <c r="O7" s="376" t="s">
        <v>34</v>
      </c>
      <c r="P7" s="377" t="s">
        <v>50</v>
      </c>
      <c r="Q7" s="377"/>
      <c r="R7" s="378"/>
      <c r="S7" s="378"/>
      <c r="T7" s="378"/>
      <c r="U7" s="378"/>
      <c r="V7" s="378"/>
      <c r="W7" s="378"/>
      <c r="X7" s="378"/>
      <c r="Y7" s="378"/>
    </row>
    <row r="8" spans="1:25">
      <c r="A8" s="79" t="s">
        <v>18</v>
      </c>
      <c r="B8" s="74" t="s">
        <v>19</v>
      </c>
      <c r="C8" s="297" t="s">
        <v>51</v>
      </c>
      <c r="D8" s="80">
        <v>45769</v>
      </c>
      <c r="E8" s="76" t="s">
        <v>21</v>
      </c>
      <c r="F8" s="66" t="s">
        <v>37</v>
      </c>
      <c r="G8" s="81">
        <v>0.64652777777777781</v>
      </c>
      <c r="H8" s="82" t="s">
        <v>23</v>
      </c>
      <c r="I8" s="91" t="s">
        <v>52</v>
      </c>
      <c r="J8" s="375" t="s">
        <v>25</v>
      </c>
      <c r="K8" s="104" t="s">
        <v>53</v>
      </c>
      <c r="L8" s="375" t="s">
        <v>27</v>
      </c>
      <c r="M8" s="376">
        <v>20250424</v>
      </c>
      <c r="N8" s="375" t="s">
        <v>43</v>
      </c>
      <c r="O8" s="376"/>
      <c r="P8" s="377" t="s">
        <v>54</v>
      </c>
      <c r="Q8" s="377"/>
      <c r="R8" s="378"/>
      <c r="S8" s="378"/>
      <c r="T8" s="378"/>
      <c r="U8" s="378"/>
      <c r="V8" s="378"/>
      <c r="W8" s="378"/>
      <c r="X8" s="378"/>
      <c r="Y8" s="378"/>
    </row>
    <row r="9" spans="1:25">
      <c r="A9" s="79" t="s">
        <v>18</v>
      </c>
      <c r="B9" s="74" t="s">
        <v>19</v>
      </c>
      <c r="C9" s="297" t="s">
        <v>51</v>
      </c>
      <c r="D9" s="80">
        <v>45769</v>
      </c>
      <c r="E9" s="76" t="s">
        <v>21</v>
      </c>
      <c r="F9" s="66" t="s">
        <v>37</v>
      </c>
      <c r="G9" s="81">
        <v>0.71250000000000002</v>
      </c>
      <c r="H9" s="82" t="s">
        <v>23</v>
      </c>
      <c r="I9" s="92" t="s">
        <v>55</v>
      </c>
      <c r="J9" s="375" t="s">
        <v>25</v>
      </c>
      <c r="K9" s="104" t="s">
        <v>56</v>
      </c>
      <c r="L9" s="375" t="s">
        <v>27</v>
      </c>
      <c r="M9" s="376">
        <v>20250424</v>
      </c>
      <c r="N9" s="375" t="s">
        <v>57</v>
      </c>
      <c r="O9" s="376"/>
      <c r="P9" s="377" t="s">
        <v>58</v>
      </c>
      <c r="Q9" s="377"/>
      <c r="R9" s="378"/>
      <c r="S9" s="378"/>
      <c r="T9" s="378"/>
      <c r="U9" s="378"/>
      <c r="V9" s="378"/>
      <c r="W9" s="378"/>
      <c r="X9" s="378"/>
      <c r="Y9" s="378"/>
    </row>
    <row r="10" spans="1:25">
      <c r="A10" s="85" t="s">
        <v>18</v>
      </c>
      <c r="B10" s="74" t="s">
        <v>19</v>
      </c>
      <c r="C10" s="76" t="s">
        <v>20</v>
      </c>
      <c r="D10" s="87">
        <v>45770</v>
      </c>
      <c r="E10" s="76" t="s">
        <v>21</v>
      </c>
      <c r="F10" s="66" t="s">
        <v>22</v>
      </c>
      <c r="G10" s="89">
        <v>0.37222222222222223</v>
      </c>
      <c r="H10" s="90" t="s">
        <v>23</v>
      </c>
      <c r="I10" s="93" t="s">
        <v>59</v>
      </c>
      <c r="J10" s="375" t="s">
        <v>25</v>
      </c>
      <c r="K10" s="104" t="s">
        <v>60</v>
      </c>
      <c r="L10" s="375" t="s">
        <v>61</v>
      </c>
      <c r="M10" s="376">
        <v>20250426</v>
      </c>
      <c r="N10" s="375" t="s">
        <v>43</v>
      </c>
      <c r="O10" s="376"/>
      <c r="P10" s="377" t="s">
        <v>62</v>
      </c>
      <c r="Q10" s="377"/>
      <c r="R10" s="378"/>
      <c r="S10" s="378"/>
      <c r="T10" s="378"/>
      <c r="U10" s="378"/>
      <c r="V10" s="378"/>
      <c r="W10" s="378"/>
      <c r="X10" s="378"/>
      <c r="Y10" s="378"/>
    </row>
    <row r="11" spans="1:25" ht="45.75">
      <c r="A11" s="86" t="s">
        <v>18</v>
      </c>
      <c r="B11" s="74" t="s">
        <v>19</v>
      </c>
      <c r="C11" s="298" t="s">
        <v>20</v>
      </c>
      <c r="D11" s="88">
        <v>45770</v>
      </c>
      <c r="E11" s="76" t="s">
        <v>21</v>
      </c>
      <c r="F11" s="66" t="s">
        <v>37</v>
      </c>
      <c r="G11" s="81">
        <v>0.37847222222222221</v>
      </c>
      <c r="H11" s="82" t="s">
        <v>23</v>
      </c>
      <c r="I11" s="94" t="s">
        <v>63</v>
      </c>
      <c r="J11" s="375" t="s">
        <v>25</v>
      </c>
      <c r="K11" s="104" t="s">
        <v>64</v>
      </c>
      <c r="L11" s="375" t="s">
        <v>61</v>
      </c>
      <c r="M11" s="376">
        <v>20250426</v>
      </c>
      <c r="N11" s="375" t="s">
        <v>43</v>
      </c>
      <c r="O11" s="376"/>
      <c r="P11" s="377" t="s">
        <v>65</v>
      </c>
      <c r="Q11" s="377"/>
      <c r="R11" s="378"/>
      <c r="S11" s="378"/>
      <c r="T11" s="378"/>
      <c r="U11" s="378"/>
      <c r="V11" s="378"/>
      <c r="W11" s="378"/>
      <c r="X11" s="378"/>
      <c r="Y11" s="378"/>
    </row>
    <row r="12" spans="1:25" ht="45.75">
      <c r="A12" s="85" t="s">
        <v>18</v>
      </c>
      <c r="B12" s="74" t="s">
        <v>19</v>
      </c>
      <c r="C12" s="76" t="s">
        <v>66</v>
      </c>
      <c r="D12" s="87">
        <v>45770</v>
      </c>
      <c r="E12" s="76" t="s">
        <v>21</v>
      </c>
      <c r="F12" s="66" t="s">
        <v>37</v>
      </c>
      <c r="G12" s="89">
        <v>0.67986111111111114</v>
      </c>
      <c r="H12" s="90" t="s">
        <v>23</v>
      </c>
      <c r="I12" s="95" t="s">
        <v>67</v>
      </c>
      <c r="J12" s="375" t="s">
        <v>25</v>
      </c>
      <c r="K12" s="104" t="s">
        <v>68</v>
      </c>
      <c r="L12" s="375" t="s">
        <v>61</v>
      </c>
      <c r="M12" s="376">
        <v>20250426</v>
      </c>
      <c r="N12" s="375" t="s">
        <v>43</v>
      </c>
      <c r="O12" s="376"/>
      <c r="P12" s="377" t="s">
        <v>69</v>
      </c>
      <c r="Q12" s="377"/>
      <c r="R12" s="378"/>
      <c r="S12" s="378"/>
      <c r="T12" s="378"/>
      <c r="U12" s="378"/>
      <c r="V12" s="378"/>
      <c r="W12" s="378"/>
      <c r="X12" s="378"/>
      <c r="Y12" s="378"/>
    </row>
    <row r="13" spans="1:25" ht="30.75">
      <c r="A13" s="96" t="s">
        <v>18</v>
      </c>
      <c r="B13" s="97" t="s">
        <v>19</v>
      </c>
      <c r="C13" s="299" t="s">
        <v>66</v>
      </c>
      <c r="D13" s="98">
        <v>45770</v>
      </c>
      <c r="E13" s="99" t="s">
        <v>21</v>
      </c>
      <c r="F13" s="67" t="s">
        <v>37</v>
      </c>
      <c r="G13" s="100">
        <v>0.7319444444444444</v>
      </c>
      <c r="H13" s="101" t="s">
        <v>23</v>
      </c>
      <c r="I13" s="102" t="s">
        <v>70</v>
      </c>
      <c r="J13" s="375" t="s">
        <v>25</v>
      </c>
      <c r="K13" s="118" t="s">
        <v>71</v>
      </c>
      <c r="L13" s="375" t="s">
        <v>61</v>
      </c>
      <c r="M13" s="376">
        <v>20250426</v>
      </c>
      <c r="N13" s="375" t="s">
        <v>33</v>
      </c>
      <c r="O13" s="376" t="s">
        <v>34</v>
      </c>
      <c r="P13" s="377" t="s">
        <v>72</v>
      </c>
      <c r="Q13" s="379"/>
      <c r="R13" s="378"/>
      <c r="S13" s="378"/>
      <c r="T13" s="378"/>
      <c r="U13" s="378"/>
      <c r="V13" s="378"/>
      <c r="W13" s="378"/>
      <c r="X13" s="378"/>
      <c r="Y13" s="378"/>
    </row>
    <row r="14" spans="1:25" ht="30.75">
      <c r="A14" s="106" t="s">
        <v>18</v>
      </c>
      <c r="B14" s="74" t="s">
        <v>19</v>
      </c>
      <c r="C14" s="148" t="s">
        <v>20</v>
      </c>
      <c r="D14" s="107">
        <v>45771</v>
      </c>
      <c r="E14" s="76" t="s">
        <v>21</v>
      </c>
      <c r="F14" s="66" t="s">
        <v>37</v>
      </c>
      <c r="G14" s="108">
        <v>0.36875000000000002</v>
      </c>
      <c r="H14" s="109" t="s">
        <v>73</v>
      </c>
      <c r="I14" s="110" t="s">
        <v>74</v>
      </c>
      <c r="J14" s="375" t="s">
        <v>75</v>
      </c>
      <c r="K14" s="104" t="s">
        <v>76</v>
      </c>
      <c r="L14" s="375" t="s">
        <v>77</v>
      </c>
      <c r="M14" s="376">
        <v>20250506</v>
      </c>
      <c r="N14" s="375" t="s">
        <v>43</v>
      </c>
      <c r="O14" s="376"/>
      <c r="P14" s="377" t="s">
        <v>78</v>
      </c>
      <c r="Q14" s="377"/>
      <c r="R14" s="378"/>
      <c r="S14" s="378"/>
      <c r="T14" s="378"/>
      <c r="U14" s="378"/>
      <c r="V14" s="378"/>
      <c r="W14" s="378"/>
      <c r="X14" s="378"/>
      <c r="Y14" s="378"/>
    </row>
    <row r="15" spans="1:25">
      <c r="A15" s="106" t="s">
        <v>18</v>
      </c>
      <c r="B15" s="74" t="s">
        <v>19</v>
      </c>
      <c r="C15" s="148" t="s">
        <v>20</v>
      </c>
      <c r="D15" s="107">
        <v>45771</v>
      </c>
      <c r="E15" s="76" t="s">
        <v>21</v>
      </c>
      <c r="F15" s="66" t="s">
        <v>37</v>
      </c>
      <c r="G15" s="108">
        <v>0.36875000000000002</v>
      </c>
      <c r="H15" s="109" t="s">
        <v>73</v>
      </c>
      <c r="I15" s="110" t="s">
        <v>79</v>
      </c>
      <c r="J15" s="375" t="s">
        <v>75</v>
      </c>
      <c r="K15" s="104" t="s">
        <v>80</v>
      </c>
      <c r="L15" s="375" t="s">
        <v>77</v>
      </c>
      <c r="M15" s="376">
        <v>20250506</v>
      </c>
      <c r="N15" s="380" t="s">
        <v>43</v>
      </c>
      <c r="O15" s="381"/>
      <c r="P15" s="382" t="s">
        <v>81</v>
      </c>
      <c r="Q15" s="377"/>
      <c r="R15" s="378"/>
      <c r="S15" s="378"/>
      <c r="T15" s="378"/>
      <c r="U15" s="378"/>
      <c r="V15" s="378"/>
      <c r="W15" s="378"/>
      <c r="X15" s="378"/>
      <c r="Y15" s="378"/>
    </row>
    <row r="16" spans="1:25">
      <c r="A16" s="106" t="s">
        <v>18</v>
      </c>
      <c r="B16" s="74" t="s">
        <v>19</v>
      </c>
      <c r="C16" s="148" t="s">
        <v>20</v>
      </c>
      <c r="D16" s="107">
        <v>45771</v>
      </c>
      <c r="E16" s="76" t="s">
        <v>21</v>
      </c>
      <c r="F16" s="66" t="s">
        <v>37</v>
      </c>
      <c r="G16" s="108">
        <v>0.40138888888888891</v>
      </c>
      <c r="H16" s="109" t="s">
        <v>82</v>
      </c>
      <c r="I16" s="110" t="s">
        <v>83</v>
      </c>
      <c r="J16" s="375" t="s">
        <v>75</v>
      </c>
      <c r="K16" s="104" t="s">
        <v>84</v>
      </c>
      <c r="L16" s="375" t="s">
        <v>61</v>
      </c>
      <c r="M16" s="376"/>
      <c r="N16" s="375" t="s">
        <v>33</v>
      </c>
      <c r="O16" s="376" t="s">
        <v>85</v>
      </c>
      <c r="P16" s="377" t="s">
        <v>86</v>
      </c>
      <c r="Q16" s="377"/>
      <c r="R16" s="378"/>
      <c r="S16" s="378"/>
      <c r="T16" s="378"/>
      <c r="U16" s="378"/>
      <c r="V16" s="378"/>
      <c r="W16" s="378"/>
      <c r="X16" s="378"/>
      <c r="Y16" s="378"/>
    </row>
    <row r="17" spans="1:25" ht="30.75">
      <c r="A17" s="106" t="s">
        <v>18</v>
      </c>
      <c r="B17" s="74" t="s">
        <v>19</v>
      </c>
      <c r="C17" s="297" t="s">
        <v>87</v>
      </c>
      <c r="D17" s="107">
        <v>45771</v>
      </c>
      <c r="E17" s="76" t="s">
        <v>21</v>
      </c>
      <c r="F17" s="66" t="s">
        <v>37</v>
      </c>
      <c r="G17" s="81">
        <v>0.62638888888888888</v>
      </c>
      <c r="H17" s="82" t="s">
        <v>73</v>
      </c>
      <c r="I17" s="112" t="s">
        <v>88</v>
      </c>
      <c r="J17" s="375" t="s">
        <v>75</v>
      </c>
      <c r="K17" s="121" t="s">
        <v>89</v>
      </c>
      <c r="L17" s="375" t="s">
        <v>77</v>
      </c>
      <c r="M17" s="376">
        <v>20250506</v>
      </c>
      <c r="N17" s="375" t="s">
        <v>90</v>
      </c>
      <c r="O17" s="376" t="s">
        <v>91</v>
      </c>
      <c r="P17" s="377" t="s">
        <v>92</v>
      </c>
      <c r="Q17" s="377"/>
      <c r="R17" s="378"/>
      <c r="S17" s="378"/>
      <c r="T17" s="378"/>
      <c r="U17" s="378"/>
      <c r="V17" s="378"/>
      <c r="W17" s="378"/>
      <c r="X17" s="378"/>
      <c r="Y17" s="378"/>
    </row>
    <row r="18" spans="1:25" ht="30.75">
      <c r="A18" s="106" t="s">
        <v>18</v>
      </c>
      <c r="B18" s="74" t="s">
        <v>19</v>
      </c>
      <c r="C18" s="297" t="s">
        <v>87</v>
      </c>
      <c r="D18" s="107">
        <v>45771</v>
      </c>
      <c r="E18" s="76" t="s">
        <v>21</v>
      </c>
      <c r="F18" s="66" t="s">
        <v>37</v>
      </c>
      <c r="G18" s="81">
        <v>0.64166666666666672</v>
      </c>
      <c r="H18" s="82" t="s">
        <v>73</v>
      </c>
      <c r="I18" s="112" t="s">
        <v>93</v>
      </c>
      <c r="J18" s="375" t="s">
        <v>75</v>
      </c>
      <c r="K18" s="121" t="s">
        <v>94</v>
      </c>
      <c r="L18" s="375" t="s">
        <v>61</v>
      </c>
      <c r="M18" s="376"/>
      <c r="N18" s="375" t="s">
        <v>90</v>
      </c>
      <c r="O18" s="376"/>
      <c r="P18" s="235" t="s">
        <v>95</v>
      </c>
      <c r="Q18" s="377"/>
      <c r="R18" s="378"/>
      <c r="S18" s="378"/>
      <c r="T18" s="378"/>
      <c r="U18" s="378"/>
      <c r="V18" s="378"/>
      <c r="W18" s="378"/>
      <c r="X18" s="378"/>
      <c r="Y18" s="378"/>
    </row>
    <row r="19" spans="1:25" ht="30.75">
      <c r="A19" s="106" t="s">
        <v>18</v>
      </c>
      <c r="B19" s="74" t="s">
        <v>19</v>
      </c>
      <c r="C19" s="297" t="s">
        <v>87</v>
      </c>
      <c r="D19" s="107">
        <v>45771</v>
      </c>
      <c r="E19" s="76" t="s">
        <v>21</v>
      </c>
      <c r="F19" s="66" t="s">
        <v>37</v>
      </c>
      <c r="G19" s="81">
        <v>0.64513888888888893</v>
      </c>
      <c r="H19" s="82" t="s">
        <v>82</v>
      </c>
      <c r="I19" s="112" t="s">
        <v>96</v>
      </c>
      <c r="J19" s="375" t="s">
        <v>75</v>
      </c>
      <c r="K19" s="121" t="s">
        <v>97</v>
      </c>
      <c r="L19" s="375" t="s">
        <v>77</v>
      </c>
      <c r="M19" s="376">
        <v>20250506</v>
      </c>
      <c r="N19" s="375" t="s">
        <v>33</v>
      </c>
      <c r="O19" s="376" t="s">
        <v>85</v>
      </c>
      <c r="P19" s="377" t="s">
        <v>98</v>
      </c>
      <c r="Q19" s="377"/>
      <c r="R19" s="378"/>
      <c r="S19" s="378"/>
      <c r="T19" s="378"/>
      <c r="U19" s="378"/>
      <c r="V19" s="378"/>
      <c r="W19" s="378"/>
      <c r="X19" s="378"/>
      <c r="Y19" s="378"/>
    </row>
    <row r="20" spans="1:25" ht="30.75">
      <c r="A20" s="106" t="s">
        <v>18</v>
      </c>
      <c r="B20" s="74" t="s">
        <v>19</v>
      </c>
      <c r="C20" s="297" t="s">
        <v>87</v>
      </c>
      <c r="D20" s="107">
        <v>45771</v>
      </c>
      <c r="E20" s="76" t="s">
        <v>21</v>
      </c>
      <c r="F20" s="66" t="s">
        <v>37</v>
      </c>
      <c r="G20" s="81">
        <v>0.64652777777777781</v>
      </c>
      <c r="H20" s="82" t="s">
        <v>82</v>
      </c>
      <c r="I20" s="112" t="s">
        <v>99</v>
      </c>
      <c r="J20" s="375" t="s">
        <v>75</v>
      </c>
      <c r="K20" s="121" t="s">
        <v>100</v>
      </c>
      <c r="L20" s="375" t="s">
        <v>101</v>
      </c>
      <c r="M20" s="376">
        <v>20250508</v>
      </c>
      <c r="N20" s="375" t="s">
        <v>33</v>
      </c>
      <c r="O20" s="376" t="s">
        <v>102</v>
      </c>
      <c r="P20" s="377" t="s">
        <v>103</v>
      </c>
      <c r="Q20" s="377"/>
      <c r="R20" s="378"/>
      <c r="S20" s="378"/>
      <c r="T20" s="378"/>
      <c r="U20" s="378"/>
      <c r="V20" s="378"/>
      <c r="W20" s="378"/>
      <c r="X20" s="378"/>
      <c r="Y20" s="378"/>
    </row>
    <row r="21" spans="1:25" ht="30.75">
      <c r="A21" s="106" t="s">
        <v>18</v>
      </c>
      <c r="B21" s="74" t="s">
        <v>19</v>
      </c>
      <c r="C21" s="297" t="s">
        <v>87</v>
      </c>
      <c r="D21" s="107">
        <v>45771</v>
      </c>
      <c r="E21" s="76" t="s">
        <v>21</v>
      </c>
      <c r="F21" s="66" t="s">
        <v>37</v>
      </c>
      <c r="G21" s="81">
        <v>0.65833333333333333</v>
      </c>
      <c r="H21" s="82" t="s">
        <v>82</v>
      </c>
      <c r="I21" s="94" t="s">
        <v>104</v>
      </c>
      <c r="J21" s="375" t="s">
        <v>75</v>
      </c>
      <c r="K21" s="121" t="s">
        <v>105</v>
      </c>
      <c r="L21" s="375" t="s">
        <v>77</v>
      </c>
      <c r="M21" s="376">
        <v>20250506</v>
      </c>
      <c r="N21" s="375" t="s">
        <v>33</v>
      </c>
      <c r="O21" s="376" t="s">
        <v>106</v>
      </c>
      <c r="P21" s="377" t="s">
        <v>107</v>
      </c>
      <c r="Q21" s="377"/>
      <c r="R21" s="378"/>
      <c r="S21" s="378"/>
      <c r="T21" s="378"/>
      <c r="U21" s="378"/>
      <c r="V21" s="378"/>
      <c r="W21" s="378"/>
      <c r="X21" s="378"/>
      <c r="Y21" s="378"/>
    </row>
    <row r="22" spans="1:25">
      <c r="A22" s="106" t="s">
        <v>18</v>
      </c>
      <c r="B22" s="74" t="s">
        <v>19</v>
      </c>
      <c r="C22" s="300" t="s">
        <v>87</v>
      </c>
      <c r="D22" s="107">
        <v>45771</v>
      </c>
      <c r="E22" s="76" t="s">
        <v>21</v>
      </c>
      <c r="F22" s="66" t="s">
        <v>37</v>
      </c>
      <c r="G22" s="89">
        <v>0.62361111111111112</v>
      </c>
      <c r="H22" s="90" t="s">
        <v>23</v>
      </c>
      <c r="I22" s="111" t="s">
        <v>108</v>
      </c>
      <c r="J22" s="375" t="s">
        <v>25</v>
      </c>
      <c r="K22" s="104" t="s">
        <v>109</v>
      </c>
      <c r="L22" s="375" t="s">
        <v>61</v>
      </c>
      <c r="M22" s="376">
        <v>20250426</v>
      </c>
      <c r="N22" s="375" t="s">
        <v>33</v>
      </c>
      <c r="O22" s="376" t="s">
        <v>34</v>
      </c>
      <c r="P22" s="377" t="s">
        <v>110</v>
      </c>
      <c r="Q22" s="377"/>
      <c r="R22" s="378"/>
      <c r="S22" s="378"/>
      <c r="T22" s="378"/>
      <c r="U22" s="378"/>
      <c r="V22" s="378"/>
      <c r="W22" s="378"/>
      <c r="X22" s="378"/>
      <c r="Y22" s="378"/>
    </row>
    <row r="23" spans="1:25">
      <c r="A23" s="106" t="s">
        <v>18</v>
      </c>
      <c r="B23" s="74" t="s">
        <v>19</v>
      </c>
      <c r="C23" s="297" t="s">
        <v>87</v>
      </c>
      <c r="D23" s="107">
        <v>45771</v>
      </c>
      <c r="E23" s="76" t="s">
        <v>21</v>
      </c>
      <c r="F23" s="66" t="s">
        <v>37</v>
      </c>
      <c r="G23" s="81">
        <v>0.82847222222222228</v>
      </c>
      <c r="H23" s="82" t="s">
        <v>23</v>
      </c>
      <c r="I23" s="112" t="s">
        <v>111</v>
      </c>
      <c r="J23" s="375" t="s">
        <v>25</v>
      </c>
      <c r="K23" s="383" t="s">
        <v>90</v>
      </c>
      <c r="L23" s="375" t="s">
        <v>101</v>
      </c>
      <c r="M23" s="376">
        <v>20250507</v>
      </c>
      <c r="N23" s="375" t="s">
        <v>90</v>
      </c>
      <c r="O23" s="376"/>
      <c r="P23" s="377"/>
      <c r="Q23" s="377"/>
      <c r="R23" s="378"/>
      <c r="S23" s="378"/>
      <c r="T23" s="378"/>
      <c r="U23" s="378"/>
      <c r="V23" s="378"/>
      <c r="W23" s="378"/>
      <c r="X23" s="378"/>
      <c r="Y23" s="378"/>
    </row>
    <row r="24" spans="1:25" ht="60.75">
      <c r="A24" s="106" t="s">
        <v>18</v>
      </c>
      <c r="B24" s="74" t="s">
        <v>19</v>
      </c>
      <c r="C24" s="300" t="s">
        <v>87</v>
      </c>
      <c r="D24" s="107">
        <v>45772</v>
      </c>
      <c r="E24" s="76" t="s">
        <v>21</v>
      </c>
      <c r="F24" s="66" t="s">
        <v>37</v>
      </c>
      <c r="G24" s="89">
        <v>0.71875</v>
      </c>
      <c r="H24" s="90" t="s">
        <v>112</v>
      </c>
      <c r="I24" s="113" t="s">
        <v>113</v>
      </c>
      <c r="J24" s="375" t="s">
        <v>75</v>
      </c>
      <c r="K24" s="104" t="s">
        <v>114</v>
      </c>
      <c r="L24" s="375" t="s">
        <v>61</v>
      </c>
      <c r="M24" s="376">
        <v>202550507</v>
      </c>
      <c r="N24" s="375" t="s">
        <v>43</v>
      </c>
      <c r="O24" s="376"/>
      <c r="P24" s="377" t="s">
        <v>115</v>
      </c>
      <c r="Q24" s="377"/>
      <c r="R24" s="378"/>
      <c r="S24" s="378"/>
      <c r="T24" s="378"/>
      <c r="U24" s="378"/>
      <c r="V24" s="378"/>
      <c r="W24" s="378"/>
      <c r="X24" s="378"/>
      <c r="Y24" s="378"/>
    </row>
    <row r="25" spans="1:25">
      <c r="A25" s="106" t="s">
        <v>18</v>
      </c>
      <c r="B25" s="74" t="s">
        <v>19</v>
      </c>
      <c r="C25" s="297" t="s">
        <v>87</v>
      </c>
      <c r="D25" s="107">
        <v>45772</v>
      </c>
      <c r="E25" s="76" t="s">
        <v>21</v>
      </c>
      <c r="F25" s="66" t="s">
        <v>37</v>
      </c>
      <c r="G25" s="81">
        <v>0.72083333333333333</v>
      </c>
      <c r="H25" s="82" t="s">
        <v>82</v>
      </c>
      <c r="I25" s="91" t="s">
        <v>116</v>
      </c>
      <c r="J25" s="375" t="s">
        <v>75</v>
      </c>
      <c r="K25" s="104" t="s">
        <v>117</v>
      </c>
      <c r="L25" s="375" t="s">
        <v>77</v>
      </c>
      <c r="M25" s="376">
        <v>20250506</v>
      </c>
      <c r="N25" s="375" t="s">
        <v>33</v>
      </c>
      <c r="O25" s="156" t="s">
        <v>85</v>
      </c>
      <c r="P25" s="377" t="s">
        <v>118</v>
      </c>
      <c r="Q25" s="377"/>
      <c r="R25" s="378"/>
      <c r="S25" s="378"/>
      <c r="T25" s="378"/>
      <c r="U25" s="378"/>
      <c r="V25" s="378"/>
      <c r="W25" s="378"/>
      <c r="X25" s="378"/>
      <c r="Y25" s="378"/>
    </row>
    <row r="26" spans="1:25">
      <c r="A26" s="106" t="s">
        <v>18</v>
      </c>
      <c r="B26" s="74" t="s">
        <v>19</v>
      </c>
      <c r="C26" s="297" t="s">
        <v>87</v>
      </c>
      <c r="D26" s="107">
        <v>45772</v>
      </c>
      <c r="E26" s="76" t="s">
        <v>21</v>
      </c>
      <c r="F26" s="66" t="s">
        <v>37</v>
      </c>
      <c r="G26" s="81">
        <v>0.78888888888888886</v>
      </c>
      <c r="H26" s="82" t="s">
        <v>73</v>
      </c>
      <c r="I26" s="91" t="s">
        <v>119</v>
      </c>
      <c r="J26" s="375" t="s">
        <v>75</v>
      </c>
      <c r="K26" s="104" t="s">
        <v>120</v>
      </c>
      <c r="L26" s="375" t="s">
        <v>61</v>
      </c>
      <c r="M26" s="376">
        <v>202550507</v>
      </c>
      <c r="N26" s="375" t="s">
        <v>90</v>
      </c>
      <c r="O26" s="376"/>
      <c r="P26" s="377" t="s">
        <v>121</v>
      </c>
      <c r="Q26" s="377"/>
      <c r="R26" s="378"/>
      <c r="S26" s="378"/>
      <c r="T26" s="378"/>
      <c r="U26" s="378"/>
      <c r="V26" s="378"/>
      <c r="W26" s="378"/>
      <c r="X26" s="378"/>
      <c r="Y26" s="378"/>
    </row>
    <row r="27" spans="1:25">
      <c r="A27" s="106" t="s">
        <v>18</v>
      </c>
      <c r="B27" s="74" t="s">
        <v>19</v>
      </c>
      <c r="C27" s="297" t="s">
        <v>87</v>
      </c>
      <c r="D27" s="107">
        <v>45772</v>
      </c>
      <c r="E27" s="76" t="s">
        <v>21</v>
      </c>
      <c r="F27" s="66" t="s">
        <v>37</v>
      </c>
      <c r="G27" s="81">
        <v>0.79236111111111107</v>
      </c>
      <c r="H27" s="82" t="s">
        <v>82</v>
      </c>
      <c r="I27" s="91" t="s">
        <v>122</v>
      </c>
      <c r="J27" s="375" t="s">
        <v>75</v>
      </c>
      <c r="K27" s="383" t="s">
        <v>123</v>
      </c>
      <c r="L27" s="375" t="s">
        <v>77</v>
      </c>
      <c r="M27" s="376">
        <v>20250506</v>
      </c>
      <c r="N27" s="375" t="s">
        <v>90</v>
      </c>
      <c r="O27" s="156" t="s">
        <v>85</v>
      </c>
      <c r="P27" s="377" t="s">
        <v>123</v>
      </c>
      <c r="Q27" s="377"/>
      <c r="R27" s="378"/>
      <c r="S27" s="378"/>
      <c r="T27" s="378"/>
      <c r="U27" s="378"/>
      <c r="V27" s="378"/>
      <c r="W27" s="378"/>
      <c r="X27" s="378"/>
      <c r="Y27" s="378"/>
    </row>
    <row r="28" spans="1:25">
      <c r="A28" s="114" t="s">
        <v>18</v>
      </c>
      <c r="B28" s="97" t="s">
        <v>19</v>
      </c>
      <c r="C28" s="301" t="s">
        <v>87</v>
      </c>
      <c r="D28" s="116">
        <v>45772</v>
      </c>
      <c r="E28" s="99" t="s">
        <v>21</v>
      </c>
      <c r="F28" s="67" t="s">
        <v>37</v>
      </c>
      <c r="G28" s="100">
        <v>0.79583333333333328</v>
      </c>
      <c r="H28" s="101" t="s">
        <v>82</v>
      </c>
      <c r="I28" s="117" t="s">
        <v>124</v>
      </c>
      <c r="J28" s="375" t="s">
        <v>75</v>
      </c>
      <c r="K28" s="179" t="s">
        <v>123</v>
      </c>
      <c r="L28" s="384" t="s">
        <v>77</v>
      </c>
      <c r="M28" s="156">
        <v>20250506</v>
      </c>
      <c r="N28" s="1" t="s">
        <v>90</v>
      </c>
      <c r="O28" s="156" t="s">
        <v>85</v>
      </c>
      <c r="P28" s="14" t="s">
        <v>123</v>
      </c>
      <c r="Q28" s="379"/>
      <c r="R28" s="378"/>
      <c r="S28" s="378"/>
      <c r="T28" s="378"/>
      <c r="U28" s="378"/>
      <c r="V28" s="378"/>
      <c r="W28" s="378"/>
      <c r="X28" s="378"/>
      <c r="Y28" s="378"/>
    </row>
    <row r="29" spans="1:25" ht="45.75">
      <c r="A29" s="148" t="s">
        <v>18</v>
      </c>
      <c r="B29" s="74" t="s">
        <v>19</v>
      </c>
      <c r="C29" s="76" t="s">
        <v>20</v>
      </c>
      <c r="D29" s="149">
        <v>45773</v>
      </c>
      <c r="E29" s="76" t="s">
        <v>21</v>
      </c>
      <c r="F29" s="150" t="s">
        <v>37</v>
      </c>
      <c r="G29" s="180">
        <v>0.37916666666666665</v>
      </c>
      <c r="H29" s="151" t="s">
        <v>112</v>
      </c>
      <c r="I29" s="152" t="s">
        <v>125</v>
      </c>
      <c r="J29" s="375" t="s">
        <v>75</v>
      </c>
      <c r="K29" s="104" t="s">
        <v>126</v>
      </c>
      <c r="L29" s="384" t="s">
        <v>77</v>
      </c>
      <c r="M29" s="376">
        <v>20250506</v>
      </c>
      <c r="N29" s="375" t="s">
        <v>43</v>
      </c>
      <c r="O29" s="376"/>
      <c r="P29" s="377" t="s">
        <v>127</v>
      </c>
      <c r="Q29" s="377"/>
      <c r="R29" s="378"/>
      <c r="S29" s="378"/>
      <c r="T29" s="378"/>
      <c r="U29" s="378"/>
      <c r="V29" s="378"/>
      <c r="W29" s="378"/>
      <c r="X29" s="378"/>
      <c r="Y29" s="378"/>
    </row>
    <row r="30" spans="1:25">
      <c r="A30" s="148" t="s">
        <v>18</v>
      </c>
      <c r="B30" s="74" t="s">
        <v>19</v>
      </c>
      <c r="C30" s="300" t="s">
        <v>87</v>
      </c>
      <c r="D30" s="149">
        <v>45773</v>
      </c>
      <c r="E30" s="76" t="s">
        <v>21</v>
      </c>
      <c r="F30" s="153" t="s">
        <v>37</v>
      </c>
      <c r="G30" s="89">
        <v>0.61944444444444446</v>
      </c>
      <c r="H30" s="105" t="s">
        <v>128</v>
      </c>
      <c r="I30" s="154" t="s">
        <v>129</v>
      </c>
      <c r="J30" s="375" t="s">
        <v>75</v>
      </c>
      <c r="K30" s="104" t="s">
        <v>130</v>
      </c>
      <c r="L30" s="384" t="s">
        <v>77</v>
      </c>
      <c r="M30" s="376">
        <v>20250506</v>
      </c>
      <c r="N30" s="375" t="s">
        <v>90</v>
      </c>
      <c r="O30" s="376" t="s">
        <v>131</v>
      </c>
      <c r="P30" s="377" t="s">
        <v>132</v>
      </c>
      <c r="Q30" s="377" t="s">
        <v>133</v>
      </c>
      <c r="R30" s="378"/>
      <c r="S30" s="378"/>
      <c r="T30" s="378"/>
      <c r="U30" s="378"/>
      <c r="V30" s="378"/>
      <c r="W30" s="378"/>
      <c r="X30" s="378"/>
      <c r="Y30" s="378"/>
    </row>
    <row r="31" spans="1:25" ht="30.75">
      <c r="A31" s="148" t="s">
        <v>18</v>
      </c>
      <c r="B31" s="74" t="s">
        <v>19</v>
      </c>
      <c r="C31" s="297" t="s">
        <v>87</v>
      </c>
      <c r="D31" s="149">
        <v>45773</v>
      </c>
      <c r="E31" s="76" t="s">
        <v>21</v>
      </c>
      <c r="F31" s="153" t="s">
        <v>37</v>
      </c>
      <c r="G31" s="81">
        <v>0.62013888888888891</v>
      </c>
      <c r="H31" s="79" t="s">
        <v>82</v>
      </c>
      <c r="I31" s="83" t="s">
        <v>134</v>
      </c>
      <c r="J31" s="375" t="s">
        <v>75</v>
      </c>
      <c r="K31" s="104" t="s">
        <v>135</v>
      </c>
      <c r="L31" s="384" t="s">
        <v>77</v>
      </c>
      <c r="M31" s="376">
        <v>20250506</v>
      </c>
      <c r="N31" s="375" t="s">
        <v>90</v>
      </c>
      <c r="O31" s="376"/>
      <c r="P31" s="377" t="s">
        <v>136</v>
      </c>
      <c r="Q31" s="377"/>
      <c r="R31" s="378"/>
      <c r="S31" s="378"/>
      <c r="T31" s="378"/>
      <c r="U31" s="378"/>
      <c r="V31" s="378"/>
      <c r="W31" s="378"/>
      <c r="X31" s="378"/>
      <c r="Y31" s="378"/>
    </row>
    <row r="32" spans="1:25" ht="30.75">
      <c r="A32" s="148" t="s">
        <v>18</v>
      </c>
      <c r="B32" s="74" t="s">
        <v>19</v>
      </c>
      <c r="C32" s="297" t="s">
        <v>87</v>
      </c>
      <c r="D32" s="149">
        <v>45773</v>
      </c>
      <c r="E32" s="76" t="s">
        <v>21</v>
      </c>
      <c r="F32" s="153" t="s">
        <v>37</v>
      </c>
      <c r="G32" s="81">
        <v>0.6875</v>
      </c>
      <c r="H32" s="79" t="s">
        <v>82</v>
      </c>
      <c r="I32" s="83" t="s">
        <v>137</v>
      </c>
      <c r="J32" s="375" t="s">
        <v>75</v>
      </c>
      <c r="K32" s="104" t="s">
        <v>138</v>
      </c>
      <c r="L32" s="384" t="s">
        <v>77</v>
      </c>
      <c r="M32" s="376">
        <v>20250506</v>
      </c>
      <c r="N32" s="375" t="s">
        <v>90</v>
      </c>
      <c r="O32" s="376"/>
      <c r="P32" s="377" t="s">
        <v>139</v>
      </c>
      <c r="Q32" s="377"/>
      <c r="R32" s="378"/>
      <c r="S32" s="378"/>
      <c r="T32" s="378"/>
      <c r="U32" s="378"/>
      <c r="V32" s="378"/>
      <c r="W32" s="378"/>
      <c r="X32" s="378"/>
      <c r="Y32" s="378"/>
    </row>
    <row r="33" spans="1:25">
      <c r="A33" s="148" t="s">
        <v>18</v>
      </c>
      <c r="B33" s="74" t="s">
        <v>19</v>
      </c>
      <c r="C33" s="297" t="s">
        <v>87</v>
      </c>
      <c r="D33" s="149">
        <v>45773</v>
      </c>
      <c r="E33" s="76" t="s">
        <v>21</v>
      </c>
      <c r="F33" s="153" t="s">
        <v>37</v>
      </c>
      <c r="G33" s="81">
        <v>0.81597222222222221</v>
      </c>
      <c r="H33" s="79" t="s">
        <v>73</v>
      </c>
      <c r="I33" s="83" t="s">
        <v>140</v>
      </c>
      <c r="J33" s="375" t="s">
        <v>75</v>
      </c>
      <c r="K33" s="104" t="s">
        <v>141</v>
      </c>
      <c r="L33" s="384" t="s">
        <v>77</v>
      </c>
      <c r="M33" s="376">
        <v>20250506</v>
      </c>
      <c r="N33" s="375" t="s">
        <v>33</v>
      </c>
      <c r="O33" s="376" t="s">
        <v>91</v>
      </c>
      <c r="P33" s="377" t="s">
        <v>142</v>
      </c>
      <c r="Q33" s="377"/>
      <c r="R33" s="378"/>
      <c r="S33" s="378"/>
      <c r="T33" s="378"/>
      <c r="U33" s="378"/>
      <c r="V33" s="378"/>
      <c r="W33" s="378"/>
      <c r="X33" s="378"/>
      <c r="Y33" s="378"/>
    </row>
    <row r="34" spans="1:25">
      <c r="A34" s="148" t="s">
        <v>18</v>
      </c>
      <c r="B34" s="74" t="s">
        <v>19</v>
      </c>
      <c r="C34" s="297" t="s">
        <v>87</v>
      </c>
      <c r="D34" s="149">
        <v>45773</v>
      </c>
      <c r="E34" s="76" t="s">
        <v>21</v>
      </c>
      <c r="F34" s="153" t="s">
        <v>37</v>
      </c>
      <c r="G34" s="81">
        <v>0.61875000000000002</v>
      </c>
      <c r="H34" s="79" t="s">
        <v>82</v>
      </c>
      <c r="I34" s="83" t="s">
        <v>143</v>
      </c>
      <c r="J34" s="375" t="s">
        <v>75</v>
      </c>
      <c r="K34" s="383" t="s">
        <v>123</v>
      </c>
      <c r="L34" s="384" t="s">
        <v>77</v>
      </c>
      <c r="M34" s="376">
        <v>20250507</v>
      </c>
      <c r="N34" s="375" t="s">
        <v>90</v>
      </c>
      <c r="O34" s="376"/>
      <c r="P34" s="377" t="s">
        <v>144</v>
      </c>
      <c r="Q34" s="377"/>
      <c r="R34" s="378"/>
      <c r="S34" s="378"/>
      <c r="T34" s="378"/>
      <c r="U34" s="378"/>
      <c r="V34" s="378"/>
      <c r="W34" s="378"/>
      <c r="X34" s="378"/>
      <c r="Y34" s="378"/>
    </row>
    <row r="35" spans="1:25" ht="30.75">
      <c r="A35" s="148" t="s">
        <v>18</v>
      </c>
      <c r="B35" s="74" t="s">
        <v>19</v>
      </c>
      <c r="C35" s="297" t="s">
        <v>87</v>
      </c>
      <c r="D35" s="149">
        <v>45775</v>
      </c>
      <c r="E35" s="76" t="s">
        <v>21</v>
      </c>
      <c r="F35" s="153" t="s">
        <v>37</v>
      </c>
      <c r="G35" s="89">
        <v>0.29097222222222224</v>
      </c>
      <c r="H35" s="105" t="s">
        <v>82</v>
      </c>
      <c r="I35" s="154" t="s">
        <v>145</v>
      </c>
      <c r="J35" s="375" t="s">
        <v>75</v>
      </c>
      <c r="K35" s="104" t="s">
        <v>146</v>
      </c>
      <c r="L35" s="375" t="s">
        <v>101</v>
      </c>
      <c r="M35" s="376">
        <v>20250512</v>
      </c>
      <c r="N35" s="375" t="s">
        <v>43</v>
      </c>
      <c r="O35" s="376"/>
      <c r="P35" s="377" t="s">
        <v>147</v>
      </c>
      <c r="Q35" s="377"/>
      <c r="R35" s="378"/>
      <c r="S35" s="378"/>
      <c r="T35" s="378"/>
      <c r="U35" s="378"/>
      <c r="V35" s="378"/>
      <c r="W35" s="378"/>
      <c r="X35" s="378"/>
      <c r="Y35" s="378"/>
    </row>
    <row r="36" spans="1:25" ht="30.75">
      <c r="A36" s="148" t="s">
        <v>18</v>
      </c>
      <c r="B36" s="74" t="s">
        <v>19</v>
      </c>
      <c r="C36" s="297" t="s">
        <v>87</v>
      </c>
      <c r="D36" s="149">
        <v>45775</v>
      </c>
      <c r="E36" s="76" t="s">
        <v>21</v>
      </c>
      <c r="F36" s="153" t="s">
        <v>37</v>
      </c>
      <c r="G36" s="81">
        <v>0.29930555555555555</v>
      </c>
      <c r="H36" s="79" t="s">
        <v>82</v>
      </c>
      <c r="I36" s="83" t="s">
        <v>148</v>
      </c>
      <c r="J36" s="375" t="s">
        <v>75</v>
      </c>
      <c r="K36" s="104" t="s">
        <v>149</v>
      </c>
      <c r="L36" s="375" t="s">
        <v>61</v>
      </c>
      <c r="M36" s="376">
        <v>202550507</v>
      </c>
      <c r="N36" s="375" t="s">
        <v>33</v>
      </c>
      <c r="O36" s="215" t="s">
        <v>85</v>
      </c>
      <c r="P36" s="377" t="s">
        <v>150</v>
      </c>
      <c r="Q36" s="377"/>
      <c r="R36" s="378"/>
      <c r="S36" s="378"/>
      <c r="T36" s="378"/>
      <c r="U36" s="378"/>
      <c r="V36" s="378"/>
      <c r="W36" s="378"/>
      <c r="X36" s="378"/>
      <c r="Y36" s="378"/>
    </row>
    <row r="37" spans="1:25">
      <c r="A37" s="148" t="s">
        <v>18</v>
      </c>
      <c r="B37" s="74" t="s">
        <v>19</v>
      </c>
      <c r="C37" s="297" t="s">
        <v>87</v>
      </c>
      <c r="D37" s="149">
        <v>45775</v>
      </c>
      <c r="E37" s="76" t="s">
        <v>21</v>
      </c>
      <c r="F37" s="153" t="s">
        <v>37</v>
      </c>
      <c r="G37" s="81">
        <v>0.31041666666666667</v>
      </c>
      <c r="H37" s="79" t="s">
        <v>112</v>
      </c>
      <c r="I37" s="83" t="s">
        <v>151</v>
      </c>
      <c r="J37" s="375" t="s">
        <v>75</v>
      </c>
      <c r="K37" s="104" t="s">
        <v>152</v>
      </c>
      <c r="L37" s="375" t="s">
        <v>61</v>
      </c>
      <c r="M37" s="376">
        <v>202550507</v>
      </c>
      <c r="N37" s="375" t="s">
        <v>33</v>
      </c>
      <c r="O37" s="376" t="s">
        <v>153</v>
      </c>
      <c r="P37" s="377" t="s">
        <v>154</v>
      </c>
      <c r="Q37" s="385">
        <v>0.3102199074074074</v>
      </c>
      <c r="R37" s="378"/>
      <c r="S37" s="378"/>
      <c r="T37" s="378"/>
      <c r="U37" s="378"/>
      <c r="V37" s="378"/>
      <c r="W37" s="378"/>
      <c r="X37" s="378"/>
      <c r="Y37" s="378"/>
    </row>
    <row r="38" spans="1:25" ht="30.75">
      <c r="A38" s="148" t="s">
        <v>18</v>
      </c>
      <c r="B38" s="74" t="s">
        <v>19</v>
      </c>
      <c r="C38" s="297" t="s">
        <v>87</v>
      </c>
      <c r="D38" s="149">
        <v>45775</v>
      </c>
      <c r="E38" s="76" t="s">
        <v>21</v>
      </c>
      <c r="F38" s="153" t="s">
        <v>37</v>
      </c>
      <c r="G38" s="81">
        <v>0.53611111111111109</v>
      </c>
      <c r="H38" s="79" t="s">
        <v>73</v>
      </c>
      <c r="I38" s="83" t="s">
        <v>155</v>
      </c>
      <c r="J38" s="375" t="s">
        <v>75</v>
      </c>
      <c r="K38" s="104" t="s">
        <v>156</v>
      </c>
      <c r="L38" s="375" t="s">
        <v>77</v>
      </c>
      <c r="M38" s="376">
        <v>20250521</v>
      </c>
      <c r="N38" s="375" t="s">
        <v>157</v>
      </c>
      <c r="O38" s="376"/>
      <c r="P38" s="377" t="s">
        <v>158</v>
      </c>
      <c r="Q38" s="377" t="s">
        <v>159</v>
      </c>
      <c r="R38" s="378"/>
      <c r="S38" s="378"/>
      <c r="T38" s="378"/>
      <c r="U38" s="378"/>
      <c r="V38" s="378"/>
      <c r="W38" s="378"/>
      <c r="X38" s="378"/>
      <c r="Y38" s="378"/>
    </row>
    <row r="39" spans="1:25" ht="30.75">
      <c r="A39" s="148" t="s">
        <v>18</v>
      </c>
      <c r="B39" s="74" t="s">
        <v>19</v>
      </c>
      <c r="C39" s="300" t="s">
        <v>30</v>
      </c>
      <c r="D39" s="149">
        <v>45775</v>
      </c>
      <c r="E39" s="76" t="s">
        <v>21</v>
      </c>
      <c r="F39" s="155" t="s">
        <v>37</v>
      </c>
      <c r="G39" s="89">
        <v>0.61458333333333337</v>
      </c>
      <c r="H39" s="105" t="s">
        <v>160</v>
      </c>
      <c r="I39" s="154" t="s">
        <v>161</v>
      </c>
      <c r="J39" s="375" t="s">
        <v>75</v>
      </c>
      <c r="K39" s="104" t="s">
        <v>162</v>
      </c>
      <c r="L39" s="375" t="s">
        <v>77</v>
      </c>
      <c r="M39" s="376">
        <v>20250509</v>
      </c>
      <c r="N39" s="375" t="s">
        <v>33</v>
      </c>
      <c r="O39" s="376" t="s">
        <v>163</v>
      </c>
      <c r="P39" s="377" t="s">
        <v>164</v>
      </c>
      <c r="Q39" s="377"/>
      <c r="R39" s="378"/>
      <c r="S39" s="378"/>
      <c r="T39" s="378"/>
      <c r="U39" s="378"/>
      <c r="V39" s="378"/>
      <c r="W39" s="378"/>
      <c r="X39" s="378"/>
      <c r="Y39" s="378"/>
    </row>
    <row r="40" spans="1:25" ht="30.75">
      <c r="A40" s="148" t="s">
        <v>18</v>
      </c>
      <c r="B40" s="74" t="s">
        <v>19</v>
      </c>
      <c r="C40" s="297" t="s">
        <v>30</v>
      </c>
      <c r="D40" s="149">
        <v>45775</v>
      </c>
      <c r="E40" s="76" t="s">
        <v>21</v>
      </c>
      <c r="F40" s="155" t="s">
        <v>37</v>
      </c>
      <c r="G40" s="81">
        <v>0.62569444444444444</v>
      </c>
      <c r="H40" s="79" t="s">
        <v>112</v>
      </c>
      <c r="I40" s="83" t="s">
        <v>165</v>
      </c>
      <c r="J40" s="375" t="s">
        <v>75</v>
      </c>
      <c r="K40" s="104" t="s">
        <v>166</v>
      </c>
      <c r="L40" s="375" t="s">
        <v>61</v>
      </c>
      <c r="M40" s="376">
        <v>202550507</v>
      </c>
      <c r="N40" s="375" t="s">
        <v>33</v>
      </c>
      <c r="O40" s="386" t="s">
        <v>167</v>
      </c>
      <c r="P40" s="377" t="s">
        <v>168</v>
      </c>
      <c r="Q40" s="387" t="s">
        <v>169</v>
      </c>
      <c r="R40" s="378"/>
      <c r="S40" s="378"/>
      <c r="T40" s="378"/>
      <c r="U40" s="378"/>
      <c r="V40" s="378"/>
      <c r="W40" s="378"/>
      <c r="X40" s="378"/>
      <c r="Y40" s="378"/>
    </row>
    <row r="41" spans="1:25">
      <c r="A41" s="148" t="s">
        <v>18</v>
      </c>
      <c r="B41" s="74" t="s">
        <v>19</v>
      </c>
      <c r="C41" s="297" t="s">
        <v>87</v>
      </c>
      <c r="D41" s="149">
        <v>45776</v>
      </c>
      <c r="E41" s="76" t="s">
        <v>21</v>
      </c>
      <c r="F41" s="155" t="s">
        <v>37</v>
      </c>
      <c r="G41" s="81">
        <v>0.28402777777777777</v>
      </c>
      <c r="H41" s="79" t="s">
        <v>82</v>
      </c>
      <c r="I41" s="83" t="s">
        <v>170</v>
      </c>
      <c r="J41" s="375" t="s">
        <v>75</v>
      </c>
      <c r="K41" s="104" t="s">
        <v>171</v>
      </c>
      <c r="L41" s="375" t="s">
        <v>61</v>
      </c>
      <c r="M41" s="376">
        <v>202550508</v>
      </c>
      <c r="N41" s="375" t="s">
        <v>33</v>
      </c>
      <c r="O41" s="376" t="s">
        <v>102</v>
      </c>
      <c r="P41" s="377" t="s">
        <v>172</v>
      </c>
      <c r="Q41" s="385">
        <v>0.28431712962962963</v>
      </c>
      <c r="R41" s="378"/>
      <c r="S41" s="378"/>
      <c r="T41" s="378"/>
      <c r="U41" s="378"/>
      <c r="V41" s="378"/>
      <c r="W41" s="378"/>
      <c r="X41" s="378"/>
      <c r="Y41" s="378"/>
    </row>
    <row r="42" spans="1:25">
      <c r="A42" s="148" t="s">
        <v>18</v>
      </c>
      <c r="B42" s="74" t="s">
        <v>19</v>
      </c>
      <c r="C42" s="297" t="s">
        <v>87</v>
      </c>
      <c r="D42" s="149">
        <v>45776</v>
      </c>
      <c r="E42" s="76" t="s">
        <v>21</v>
      </c>
      <c r="F42" s="155" t="s">
        <v>37</v>
      </c>
      <c r="G42" s="81">
        <v>0.2986111111111111</v>
      </c>
      <c r="H42" s="79" t="s">
        <v>82</v>
      </c>
      <c r="I42" s="83" t="s">
        <v>173</v>
      </c>
      <c r="J42" s="375" t="s">
        <v>75</v>
      </c>
      <c r="K42" s="104" t="s">
        <v>174</v>
      </c>
      <c r="L42" s="375" t="s">
        <v>61</v>
      </c>
      <c r="M42" s="376">
        <v>202550508</v>
      </c>
      <c r="N42" s="375" t="s">
        <v>33</v>
      </c>
      <c r="O42" s="376" t="s">
        <v>102</v>
      </c>
      <c r="P42" s="377" t="s">
        <v>172</v>
      </c>
      <c r="Q42" s="213">
        <v>0.29870370370370369</v>
      </c>
      <c r="R42" s="378"/>
      <c r="S42" s="378"/>
      <c r="T42" s="378"/>
      <c r="U42" s="378"/>
      <c r="V42" s="378"/>
      <c r="W42" s="378"/>
      <c r="X42" s="378"/>
      <c r="Y42" s="378"/>
    </row>
    <row r="43" spans="1:25" ht="60.75">
      <c r="A43" s="148" t="s">
        <v>18</v>
      </c>
      <c r="B43" s="74" t="s">
        <v>19</v>
      </c>
      <c r="C43" s="297" t="s">
        <v>87</v>
      </c>
      <c r="D43" s="149">
        <v>45776</v>
      </c>
      <c r="E43" s="76" t="s">
        <v>21</v>
      </c>
      <c r="F43" s="155" t="s">
        <v>37</v>
      </c>
      <c r="G43" s="81">
        <v>0.40416666666666667</v>
      </c>
      <c r="H43" s="79" t="s">
        <v>112</v>
      </c>
      <c r="I43" s="83" t="s">
        <v>175</v>
      </c>
      <c r="J43" s="375" t="s">
        <v>75</v>
      </c>
      <c r="K43" s="104" t="s">
        <v>176</v>
      </c>
      <c r="L43" s="375" t="s">
        <v>61</v>
      </c>
      <c r="M43" s="376">
        <v>202550508</v>
      </c>
      <c r="N43" s="375" t="s">
        <v>43</v>
      </c>
      <c r="O43" s="376"/>
      <c r="P43" s="377" t="s">
        <v>177</v>
      </c>
      <c r="Q43" s="377"/>
      <c r="R43" s="378"/>
      <c r="S43" s="378"/>
      <c r="T43" s="378"/>
      <c r="U43" s="378"/>
      <c r="V43" s="378"/>
      <c r="W43" s="378"/>
      <c r="X43" s="378"/>
      <c r="Y43" s="378"/>
    </row>
    <row r="44" spans="1:25" ht="30.75">
      <c r="A44" s="148" t="s">
        <v>18</v>
      </c>
      <c r="B44" s="74" t="s">
        <v>19</v>
      </c>
      <c r="C44" s="297" t="s">
        <v>87</v>
      </c>
      <c r="D44" s="149">
        <v>45776</v>
      </c>
      <c r="E44" s="99" t="s">
        <v>21</v>
      </c>
      <c r="F44" s="168" t="s">
        <v>37</v>
      </c>
      <c r="G44" s="100">
        <v>0.28333333333333333</v>
      </c>
      <c r="H44" s="115" t="s">
        <v>73</v>
      </c>
      <c r="I44" s="169" t="s">
        <v>178</v>
      </c>
      <c r="J44" s="375" t="s">
        <v>75</v>
      </c>
      <c r="K44" s="104" t="s">
        <v>179</v>
      </c>
      <c r="L44" s="375" t="s">
        <v>77</v>
      </c>
      <c r="M44" s="376">
        <v>20250509</v>
      </c>
      <c r="N44" s="375" t="s">
        <v>33</v>
      </c>
      <c r="O44" s="376" t="s">
        <v>106</v>
      </c>
      <c r="P44" s="377" t="s">
        <v>180</v>
      </c>
      <c r="Q44" s="377"/>
      <c r="R44" s="378"/>
      <c r="S44" s="378"/>
      <c r="T44" s="378"/>
      <c r="U44" s="378"/>
      <c r="V44" s="378"/>
      <c r="W44" s="378"/>
      <c r="X44" s="378"/>
      <c r="Y44" s="378"/>
    </row>
    <row r="45" spans="1:25">
      <c r="A45" s="148" t="s">
        <v>18</v>
      </c>
      <c r="B45" s="74" t="s">
        <v>19</v>
      </c>
      <c r="C45" s="300" t="s">
        <v>87</v>
      </c>
      <c r="D45" s="165">
        <v>45776</v>
      </c>
      <c r="E45" s="158" t="s">
        <v>21</v>
      </c>
      <c r="F45" s="155" t="s">
        <v>37</v>
      </c>
      <c r="G45" s="181">
        <v>0.26180555555555557</v>
      </c>
      <c r="H45" s="159" t="s">
        <v>23</v>
      </c>
      <c r="I45" s="160" t="s">
        <v>181</v>
      </c>
      <c r="J45" s="375" t="s">
        <v>25</v>
      </c>
      <c r="K45" s="104" t="s">
        <v>182</v>
      </c>
      <c r="L45" s="375" t="s">
        <v>101</v>
      </c>
      <c r="M45" s="376">
        <v>20250507</v>
      </c>
      <c r="N45" s="375" t="s">
        <v>33</v>
      </c>
      <c r="O45" s="200" t="s">
        <v>183</v>
      </c>
      <c r="P45" s="377" t="s">
        <v>184</v>
      </c>
      <c r="Q45" s="377"/>
      <c r="R45" s="378"/>
      <c r="S45" s="378"/>
      <c r="T45" s="378"/>
      <c r="U45" s="378"/>
      <c r="V45" s="378"/>
      <c r="W45" s="378"/>
      <c r="X45" s="378"/>
      <c r="Y45" s="378"/>
    </row>
    <row r="46" spans="1:25" ht="30.75">
      <c r="A46" s="148" t="s">
        <v>18</v>
      </c>
      <c r="B46" s="74" t="s">
        <v>19</v>
      </c>
      <c r="C46" s="297" t="s">
        <v>87</v>
      </c>
      <c r="D46" s="165">
        <v>45776</v>
      </c>
      <c r="E46" s="158" t="s">
        <v>21</v>
      </c>
      <c r="F46" s="155" t="s">
        <v>37</v>
      </c>
      <c r="G46" s="181">
        <v>0.27638888888888891</v>
      </c>
      <c r="H46" s="159" t="s">
        <v>23</v>
      </c>
      <c r="I46" s="160" t="s">
        <v>185</v>
      </c>
      <c r="J46" s="375" t="s">
        <v>25</v>
      </c>
      <c r="K46" s="104" t="s">
        <v>186</v>
      </c>
      <c r="L46" s="375" t="s">
        <v>101</v>
      </c>
      <c r="M46" s="376">
        <v>20250507</v>
      </c>
      <c r="N46" s="375" t="s">
        <v>33</v>
      </c>
      <c r="O46" s="376" t="s">
        <v>34</v>
      </c>
      <c r="P46" s="377" t="s">
        <v>187</v>
      </c>
      <c r="Q46" s="377"/>
      <c r="R46" s="378"/>
      <c r="S46" s="378"/>
      <c r="T46" s="378"/>
      <c r="U46" s="378"/>
      <c r="V46" s="378"/>
      <c r="W46" s="378"/>
      <c r="X46" s="378"/>
      <c r="Y46" s="378"/>
    </row>
    <row r="47" spans="1:25" ht="30.75">
      <c r="A47" s="148" t="s">
        <v>18</v>
      </c>
      <c r="B47" s="74" t="s">
        <v>19</v>
      </c>
      <c r="C47" s="297" t="s">
        <v>87</v>
      </c>
      <c r="D47" s="165">
        <v>45776</v>
      </c>
      <c r="E47" s="158" t="s">
        <v>21</v>
      </c>
      <c r="F47" s="155" t="s">
        <v>37</v>
      </c>
      <c r="G47" s="181">
        <v>0.27708333333333335</v>
      </c>
      <c r="H47" s="159" t="s">
        <v>23</v>
      </c>
      <c r="I47" s="160" t="s">
        <v>188</v>
      </c>
      <c r="J47" s="375" t="s">
        <v>25</v>
      </c>
      <c r="K47" s="104" t="s">
        <v>189</v>
      </c>
      <c r="L47" s="375" t="s">
        <v>101</v>
      </c>
      <c r="M47" s="376">
        <v>20250507</v>
      </c>
      <c r="N47" s="375" t="s">
        <v>43</v>
      </c>
      <c r="O47" s="376"/>
      <c r="P47" s="377" t="s">
        <v>190</v>
      </c>
      <c r="Q47" s="377"/>
      <c r="R47" s="378"/>
      <c r="S47" s="378"/>
      <c r="T47" s="378"/>
      <c r="U47" s="378"/>
      <c r="V47" s="378"/>
      <c r="W47" s="378"/>
      <c r="X47" s="378"/>
      <c r="Y47" s="378"/>
    </row>
    <row r="48" spans="1:25" ht="45.75">
      <c r="A48" s="79" t="s">
        <v>191</v>
      </c>
      <c r="B48" s="122">
        <v>3850</v>
      </c>
      <c r="C48" s="297" t="s">
        <v>192</v>
      </c>
      <c r="D48" s="166">
        <v>45776</v>
      </c>
      <c r="E48" s="158" t="s">
        <v>193</v>
      </c>
      <c r="F48" s="125" t="s">
        <v>22</v>
      </c>
      <c r="G48" s="161">
        <v>0.42986111111111114</v>
      </c>
      <c r="H48" s="162" t="s">
        <v>194</v>
      </c>
      <c r="I48" s="163" t="s">
        <v>195</v>
      </c>
      <c r="J48" s="375" t="s">
        <v>196</v>
      </c>
      <c r="K48" s="121" t="s">
        <v>197</v>
      </c>
      <c r="L48" s="375" t="s">
        <v>198</v>
      </c>
      <c r="M48" s="376">
        <v>20250506</v>
      </c>
      <c r="N48" s="375" t="s">
        <v>43</v>
      </c>
      <c r="O48" s="376"/>
      <c r="P48" s="377" t="s">
        <v>199</v>
      </c>
      <c r="Q48" s="377"/>
      <c r="R48" s="378"/>
      <c r="S48" s="378"/>
      <c r="T48" s="378"/>
      <c r="U48" s="378"/>
      <c r="V48" s="378"/>
      <c r="W48" s="378"/>
      <c r="X48" s="378"/>
      <c r="Y48" s="378"/>
    </row>
    <row r="49" spans="1:25" ht="30.75">
      <c r="A49" s="79" t="s">
        <v>191</v>
      </c>
      <c r="B49" s="122">
        <v>3850</v>
      </c>
      <c r="C49" s="297" t="s">
        <v>192</v>
      </c>
      <c r="D49" s="167">
        <v>45776</v>
      </c>
      <c r="E49" s="158" t="s">
        <v>193</v>
      </c>
      <c r="F49" s="125" t="s">
        <v>37</v>
      </c>
      <c r="G49" s="164">
        <v>0.48680555555555555</v>
      </c>
      <c r="H49" s="162" t="s">
        <v>194</v>
      </c>
      <c r="I49" s="163" t="s">
        <v>200</v>
      </c>
      <c r="J49" s="375" t="s">
        <v>196</v>
      </c>
      <c r="K49" s="104" t="s">
        <v>201</v>
      </c>
      <c r="L49" s="375" t="s">
        <v>198</v>
      </c>
      <c r="M49" s="376">
        <v>20250506</v>
      </c>
      <c r="N49" s="375" t="s">
        <v>33</v>
      </c>
      <c r="O49" s="376"/>
      <c r="P49" s="377" t="s">
        <v>202</v>
      </c>
      <c r="Q49" s="377"/>
      <c r="R49" s="378"/>
      <c r="S49" s="378"/>
      <c r="T49" s="378"/>
      <c r="U49" s="378"/>
      <c r="V49" s="378"/>
      <c r="W49" s="378"/>
      <c r="X49" s="378"/>
      <c r="Y49" s="378"/>
    </row>
    <row r="50" spans="1:25">
      <c r="A50" s="79" t="s">
        <v>191</v>
      </c>
      <c r="B50" s="122">
        <v>3850</v>
      </c>
      <c r="C50" s="297" t="s">
        <v>192</v>
      </c>
      <c r="D50" s="167">
        <v>45776</v>
      </c>
      <c r="E50" s="158" t="s">
        <v>193</v>
      </c>
      <c r="F50" s="125" t="s">
        <v>37</v>
      </c>
      <c r="G50" s="164">
        <v>0.49027777777777776</v>
      </c>
      <c r="H50" s="162" t="s">
        <v>194</v>
      </c>
      <c r="I50" s="163" t="s">
        <v>203</v>
      </c>
      <c r="J50" s="375" t="s">
        <v>196</v>
      </c>
      <c r="K50" s="383" t="s">
        <v>204</v>
      </c>
      <c r="L50" s="375" t="s">
        <v>198</v>
      </c>
      <c r="M50" s="376">
        <v>20250506</v>
      </c>
      <c r="N50" s="375" t="s">
        <v>90</v>
      </c>
      <c r="O50" s="376"/>
      <c r="P50" s="377" t="s">
        <v>205</v>
      </c>
      <c r="Q50" s="377"/>
      <c r="R50" s="378"/>
      <c r="S50" s="378"/>
      <c r="T50" s="378"/>
      <c r="U50" s="378"/>
      <c r="V50" s="378"/>
      <c r="W50" s="378"/>
      <c r="X50" s="378"/>
      <c r="Y50" s="378"/>
    </row>
    <row r="51" spans="1:25" ht="30.75">
      <c r="A51" s="79" t="s">
        <v>191</v>
      </c>
      <c r="B51" s="122">
        <v>3850</v>
      </c>
      <c r="C51" s="297" t="s">
        <v>192</v>
      </c>
      <c r="D51" s="167">
        <v>45776</v>
      </c>
      <c r="E51" s="158" t="s">
        <v>193</v>
      </c>
      <c r="F51" s="125" t="s">
        <v>37</v>
      </c>
      <c r="G51" s="164">
        <v>0.50555555555555554</v>
      </c>
      <c r="H51" s="162" t="s">
        <v>206</v>
      </c>
      <c r="I51" s="163" t="s">
        <v>207</v>
      </c>
      <c r="J51" s="375" t="s">
        <v>196</v>
      </c>
      <c r="K51" s="383" t="s">
        <v>204</v>
      </c>
      <c r="L51" s="375" t="s">
        <v>198</v>
      </c>
      <c r="M51" s="376">
        <v>20250506</v>
      </c>
      <c r="N51" s="375" t="s">
        <v>90</v>
      </c>
      <c r="O51" s="376"/>
      <c r="P51" s="377" t="s">
        <v>205</v>
      </c>
      <c r="Q51" s="377"/>
      <c r="R51" s="378"/>
      <c r="S51" s="378"/>
      <c r="T51" s="378"/>
      <c r="U51" s="378"/>
      <c r="V51" s="378"/>
      <c r="W51" s="378"/>
      <c r="X51" s="378"/>
      <c r="Y51" s="378"/>
    </row>
    <row r="52" spans="1:25" ht="45.75">
      <c r="A52" s="79" t="s">
        <v>191</v>
      </c>
      <c r="B52" s="122">
        <v>3850</v>
      </c>
      <c r="C52" s="297" t="s">
        <v>192</v>
      </c>
      <c r="D52" s="167">
        <v>45776</v>
      </c>
      <c r="E52" s="158" t="s">
        <v>193</v>
      </c>
      <c r="F52" s="125" t="s">
        <v>22</v>
      </c>
      <c r="G52" s="164">
        <v>0.55833333333333335</v>
      </c>
      <c r="H52" s="162" t="s">
        <v>208</v>
      </c>
      <c r="I52" s="163" t="s">
        <v>209</v>
      </c>
      <c r="J52" s="375" t="s">
        <v>196</v>
      </c>
      <c r="K52" s="104" t="s">
        <v>210</v>
      </c>
      <c r="L52" s="375" t="s">
        <v>27</v>
      </c>
      <c r="M52" s="376">
        <v>20250105</v>
      </c>
      <c r="N52" s="375" t="s">
        <v>33</v>
      </c>
      <c r="O52" s="376" t="s">
        <v>211</v>
      </c>
      <c r="P52" s="377" t="s">
        <v>212</v>
      </c>
      <c r="Q52" s="377"/>
      <c r="R52" s="378"/>
      <c r="S52" s="378"/>
      <c r="T52" s="378"/>
      <c r="U52" s="378"/>
      <c r="V52" s="378"/>
      <c r="W52" s="378"/>
      <c r="X52" s="378"/>
      <c r="Y52" s="378"/>
    </row>
    <row r="53" spans="1:25" ht="30.75">
      <c r="A53" s="79" t="s">
        <v>191</v>
      </c>
      <c r="B53" s="122">
        <v>3850</v>
      </c>
      <c r="C53" s="297" t="s">
        <v>192</v>
      </c>
      <c r="D53" s="167">
        <v>45776</v>
      </c>
      <c r="E53" s="158" t="s">
        <v>193</v>
      </c>
      <c r="F53" s="125" t="s">
        <v>22</v>
      </c>
      <c r="G53" s="164">
        <v>0.57222222222222219</v>
      </c>
      <c r="H53" s="162" t="s">
        <v>213</v>
      </c>
      <c r="I53" s="163" t="s">
        <v>214</v>
      </c>
      <c r="J53" s="375" t="s">
        <v>196</v>
      </c>
      <c r="K53" s="104" t="s">
        <v>215</v>
      </c>
      <c r="L53" s="375" t="s">
        <v>27</v>
      </c>
      <c r="M53" s="376">
        <v>20250105</v>
      </c>
      <c r="N53" s="375" t="s">
        <v>33</v>
      </c>
      <c r="O53" s="376" t="s">
        <v>211</v>
      </c>
      <c r="P53" s="377" t="s">
        <v>216</v>
      </c>
      <c r="Q53" s="377"/>
      <c r="R53" s="378"/>
      <c r="S53" s="378"/>
      <c r="T53" s="378"/>
      <c r="U53" s="378"/>
      <c r="V53" s="378"/>
      <c r="W53" s="378"/>
      <c r="X53" s="378"/>
      <c r="Y53" s="378"/>
    </row>
    <row r="54" spans="1:25" ht="30.75">
      <c r="A54" s="79" t="s">
        <v>191</v>
      </c>
      <c r="B54" s="122">
        <v>3850</v>
      </c>
      <c r="C54" s="297" t="s">
        <v>217</v>
      </c>
      <c r="D54" s="124">
        <v>45776</v>
      </c>
      <c r="E54" s="170" t="s">
        <v>193</v>
      </c>
      <c r="F54" s="171" t="s">
        <v>37</v>
      </c>
      <c r="G54" s="157">
        <v>0.6479166666666667</v>
      </c>
      <c r="H54" s="172" t="s">
        <v>194</v>
      </c>
      <c r="I54" s="173" t="s">
        <v>218</v>
      </c>
      <c r="J54" s="375" t="s">
        <v>196</v>
      </c>
      <c r="K54" s="104" t="s">
        <v>219</v>
      </c>
      <c r="L54" s="375" t="s">
        <v>198</v>
      </c>
      <c r="M54" s="376">
        <v>20250506</v>
      </c>
      <c r="N54" s="375" t="s">
        <v>43</v>
      </c>
      <c r="O54" s="376"/>
      <c r="P54" s="377" t="s">
        <v>220</v>
      </c>
      <c r="Q54" s="377"/>
      <c r="R54" s="378"/>
      <c r="S54" s="378"/>
      <c r="T54" s="378"/>
      <c r="U54" s="378"/>
      <c r="V54" s="378"/>
      <c r="W54" s="378"/>
      <c r="X54" s="378"/>
      <c r="Y54" s="378"/>
    </row>
    <row r="55" spans="1:25">
      <c r="A55" s="79" t="s">
        <v>191</v>
      </c>
      <c r="B55" s="122">
        <v>3850</v>
      </c>
      <c r="C55" s="297" t="s">
        <v>217</v>
      </c>
      <c r="D55" s="124">
        <v>45776</v>
      </c>
      <c r="E55" s="76" t="s">
        <v>193</v>
      </c>
      <c r="F55" s="125" t="s">
        <v>37</v>
      </c>
      <c r="G55" s="126">
        <v>0.65486111111111112</v>
      </c>
      <c r="H55" s="128" t="s">
        <v>194</v>
      </c>
      <c r="I55" s="130" t="s">
        <v>221</v>
      </c>
      <c r="J55" s="375" t="s">
        <v>196</v>
      </c>
      <c r="K55" s="104" t="s">
        <v>222</v>
      </c>
      <c r="L55" s="375" t="s">
        <v>101</v>
      </c>
      <c r="M55" s="376">
        <v>20250508</v>
      </c>
      <c r="N55" s="375" t="s">
        <v>33</v>
      </c>
      <c r="O55" s="376" t="s">
        <v>223</v>
      </c>
      <c r="P55" s="377" t="s">
        <v>224</v>
      </c>
      <c r="Q55" s="377"/>
      <c r="R55" s="156" t="s">
        <v>223</v>
      </c>
      <c r="S55" s="378"/>
      <c r="T55" s="378"/>
      <c r="U55" s="378"/>
      <c r="V55" s="378"/>
      <c r="W55" s="378"/>
      <c r="X55" s="378"/>
      <c r="Y55" s="378"/>
    </row>
    <row r="56" spans="1:25">
      <c r="A56" s="79" t="s">
        <v>191</v>
      </c>
      <c r="B56" s="122">
        <v>3850</v>
      </c>
      <c r="C56" s="297" t="s">
        <v>217</v>
      </c>
      <c r="D56" s="124">
        <v>45776</v>
      </c>
      <c r="E56" s="76" t="s">
        <v>193</v>
      </c>
      <c r="F56" s="66" t="s">
        <v>37</v>
      </c>
      <c r="G56" s="126">
        <v>0.67222222222222228</v>
      </c>
      <c r="H56" s="128" t="s">
        <v>194</v>
      </c>
      <c r="I56" s="91" t="s">
        <v>225</v>
      </c>
      <c r="J56" s="375" t="s">
        <v>196</v>
      </c>
      <c r="K56" s="104" t="s">
        <v>226</v>
      </c>
      <c r="L56" s="375" t="s">
        <v>198</v>
      </c>
      <c r="M56" s="376">
        <v>20250506</v>
      </c>
      <c r="N56" s="375" t="s">
        <v>43</v>
      </c>
      <c r="O56" s="376"/>
      <c r="P56" s="377" t="s">
        <v>227</v>
      </c>
      <c r="Q56" s="377"/>
      <c r="R56" s="378"/>
      <c r="S56" s="378"/>
      <c r="T56" s="378"/>
      <c r="U56" s="378"/>
      <c r="V56" s="378"/>
      <c r="W56" s="378"/>
      <c r="X56" s="378"/>
      <c r="Y56" s="378"/>
    </row>
    <row r="57" spans="1:25" ht="45.75">
      <c r="A57" s="79" t="s">
        <v>191</v>
      </c>
      <c r="B57" s="122">
        <v>3850</v>
      </c>
      <c r="C57" s="297" t="s">
        <v>217</v>
      </c>
      <c r="D57" s="124">
        <v>45776</v>
      </c>
      <c r="E57" s="76" t="s">
        <v>193</v>
      </c>
      <c r="F57" s="125" t="s">
        <v>22</v>
      </c>
      <c r="G57" s="126">
        <v>0.69166666666666665</v>
      </c>
      <c r="H57" s="128" t="s">
        <v>206</v>
      </c>
      <c r="I57" s="91" t="s">
        <v>228</v>
      </c>
      <c r="J57" s="375" t="s">
        <v>196</v>
      </c>
      <c r="K57" s="104" t="s">
        <v>229</v>
      </c>
      <c r="L57" s="375" t="s">
        <v>198</v>
      </c>
      <c r="M57" s="376">
        <v>20250506</v>
      </c>
      <c r="N57" s="375" t="s">
        <v>43</v>
      </c>
      <c r="O57" s="376"/>
      <c r="P57" s="377" t="s">
        <v>230</v>
      </c>
      <c r="Q57" s="377"/>
      <c r="R57" s="378"/>
      <c r="S57" s="378"/>
      <c r="T57" s="378"/>
      <c r="U57" s="378"/>
      <c r="V57" s="378"/>
      <c r="W57" s="378"/>
      <c r="X57" s="378"/>
      <c r="Y57" s="378"/>
    </row>
    <row r="58" spans="1:25" ht="30.75">
      <c r="A58" s="79" t="s">
        <v>191</v>
      </c>
      <c r="B58" s="122">
        <v>3850</v>
      </c>
      <c r="C58" s="297" t="s">
        <v>217</v>
      </c>
      <c r="D58" s="124">
        <v>45776</v>
      </c>
      <c r="E58" s="76" t="s">
        <v>193</v>
      </c>
      <c r="F58" s="125" t="s">
        <v>22</v>
      </c>
      <c r="G58" s="126">
        <v>0.69305555555555554</v>
      </c>
      <c r="H58" s="128" t="s">
        <v>194</v>
      </c>
      <c r="I58" s="91" t="s">
        <v>231</v>
      </c>
      <c r="J58" s="375" t="s">
        <v>196</v>
      </c>
      <c r="K58" s="104" t="s">
        <v>232</v>
      </c>
      <c r="L58" s="375" t="s">
        <v>101</v>
      </c>
      <c r="M58" s="376">
        <v>20250512</v>
      </c>
      <c r="N58" s="375" t="s">
        <v>43</v>
      </c>
      <c r="O58" s="376"/>
      <c r="P58" s="387" t="s">
        <v>233</v>
      </c>
      <c r="Q58" s="377"/>
      <c r="R58" s="378"/>
      <c r="S58" s="378"/>
      <c r="T58" s="378"/>
      <c r="U58" s="378"/>
      <c r="V58" s="378"/>
      <c r="W58" s="378"/>
      <c r="X58" s="378"/>
      <c r="Y58" s="378"/>
    </row>
    <row r="59" spans="1:25" ht="30.75">
      <c r="A59" s="79" t="s">
        <v>191</v>
      </c>
      <c r="B59" s="122">
        <v>3850</v>
      </c>
      <c r="C59" s="297" t="s">
        <v>217</v>
      </c>
      <c r="D59" s="124">
        <v>45776</v>
      </c>
      <c r="E59" s="76" t="s">
        <v>193</v>
      </c>
      <c r="F59" s="125" t="s">
        <v>22</v>
      </c>
      <c r="G59" s="126">
        <v>0.69374999999999998</v>
      </c>
      <c r="H59" s="128" t="s">
        <v>206</v>
      </c>
      <c r="I59" s="91" t="s">
        <v>234</v>
      </c>
      <c r="J59" s="375" t="s">
        <v>196</v>
      </c>
      <c r="K59" s="104" t="s">
        <v>235</v>
      </c>
      <c r="L59" s="375" t="s">
        <v>198</v>
      </c>
      <c r="M59" s="376">
        <v>20250506</v>
      </c>
      <c r="N59" s="375" t="s">
        <v>43</v>
      </c>
      <c r="O59" s="376"/>
      <c r="P59" s="377" t="s">
        <v>236</v>
      </c>
      <c r="Q59" s="377"/>
      <c r="R59" s="378"/>
      <c r="S59" s="378"/>
      <c r="T59" s="378"/>
      <c r="U59" s="378"/>
      <c r="V59" s="378"/>
      <c r="W59" s="378"/>
      <c r="X59" s="378"/>
      <c r="Y59" s="378"/>
    </row>
    <row r="60" spans="1:25" ht="45.75">
      <c r="A60" s="79" t="s">
        <v>191</v>
      </c>
      <c r="B60" s="122">
        <v>3850</v>
      </c>
      <c r="C60" s="297" t="s">
        <v>217</v>
      </c>
      <c r="D60" s="124">
        <v>45776</v>
      </c>
      <c r="E60" s="76" t="s">
        <v>193</v>
      </c>
      <c r="F60" s="125" t="s">
        <v>37</v>
      </c>
      <c r="G60" s="126">
        <v>0.6958333333333333</v>
      </c>
      <c r="H60" s="128" t="s">
        <v>194</v>
      </c>
      <c r="I60" s="91" t="s">
        <v>237</v>
      </c>
      <c r="J60" s="375" t="s">
        <v>196</v>
      </c>
      <c r="K60" s="104" t="s">
        <v>238</v>
      </c>
      <c r="L60" s="375" t="s">
        <v>198</v>
      </c>
      <c r="M60" s="376">
        <v>20250506</v>
      </c>
      <c r="N60" s="375" t="s">
        <v>33</v>
      </c>
      <c r="O60" s="376" t="s">
        <v>239</v>
      </c>
      <c r="P60" s="377" t="s">
        <v>240</v>
      </c>
      <c r="Q60" s="377"/>
      <c r="R60" s="378"/>
      <c r="S60" s="378"/>
      <c r="T60" s="378"/>
      <c r="U60" s="378"/>
      <c r="V60" s="378"/>
      <c r="W60" s="378"/>
      <c r="X60" s="378"/>
      <c r="Y60" s="378"/>
    </row>
    <row r="61" spans="1:25">
      <c r="A61" s="79" t="s">
        <v>191</v>
      </c>
      <c r="B61" s="122">
        <v>3850</v>
      </c>
      <c r="C61" s="297" t="s">
        <v>217</v>
      </c>
      <c r="D61" s="124">
        <v>45776</v>
      </c>
      <c r="E61" s="76" t="s">
        <v>193</v>
      </c>
      <c r="F61" s="125" t="s">
        <v>37</v>
      </c>
      <c r="G61" s="126">
        <v>0.7006944444444444</v>
      </c>
      <c r="H61" s="128" t="s">
        <v>194</v>
      </c>
      <c r="I61" s="91" t="s">
        <v>241</v>
      </c>
      <c r="J61" s="375" t="s">
        <v>196</v>
      </c>
      <c r="K61" s="104" t="s">
        <v>242</v>
      </c>
      <c r="L61" s="375" t="s">
        <v>198</v>
      </c>
      <c r="M61" s="376">
        <v>20250506</v>
      </c>
      <c r="N61" s="375" t="s">
        <v>43</v>
      </c>
      <c r="O61" s="376"/>
      <c r="P61" s="377" t="s">
        <v>243</v>
      </c>
      <c r="Q61" s="377"/>
      <c r="R61" s="378"/>
      <c r="S61" s="378"/>
      <c r="T61" s="378"/>
      <c r="U61" s="378"/>
      <c r="V61" s="378"/>
      <c r="W61" s="378"/>
      <c r="X61" s="378"/>
      <c r="Y61" s="378"/>
    </row>
    <row r="62" spans="1:25" ht="30.75">
      <c r="A62" s="79" t="s">
        <v>191</v>
      </c>
      <c r="B62" s="122">
        <v>3850</v>
      </c>
      <c r="C62" s="297" t="s">
        <v>217</v>
      </c>
      <c r="D62" s="124">
        <v>45776</v>
      </c>
      <c r="E62" s="76" t="s">
        <v>193</v>
      </c>
      <c r="F62" s="125" t="s">
        <v>22</v>
      </c>
      <c r="G62" s="126">
        <v>0.72013888888888888</v>
      </c>
      <c r="H62" s="128" t="s">
        <v>206</v>
      </c>
      <c r="I62" s="91" t="s">
        <v>244</v>
      </c>
      <c r="J62" s="375" t="s">
        <v>196</v>
      </c>
      <c r="K62" s="104" t="s">
        <v>245</v>
      </c>
      <c r="L62" s="375" t="s">
        <v>101</v>
      </c>
      <c r="M62" s="376">
        <v>20250512</v>
      </c>
      <c r="N62" s="375" t="s">
        <v>43</v>
      </c>
      <c r="O62" s="376"/>
      <c r="P62" s="377" t="s">
        <v>246</v>
      </c>
      <c r="Q62" s="377"/>
      <c r="R62" s="378"/>
      <c r="S62" s="378"/>
      <c r="T62" s="378"/>
      <c r="U62" s="378"/>
      <c r="V62" s="378"/>
      <c r="W62" s="378"/>
      <c r="X62" s="378"/>
      <c r="Y62" s="378"/>
    </row>
    <row r="63" spans="1:25">
      <c r="A63" s="79" t="s">
        <v>191</v>
      </c>
      <c r="B63" s="122">
        <v>3850</v>
      </c>
      <c r="C63" s="297" t="s">
        <v>217</v>
      </c>
      <c r="D63" s="124">
        <v>45776</v>
      </c>
      <c r="E63" s="76" t="s">
        <v>193</v>
      </c>
      <c r="F63" s="133" t="s">
        <v>37</v>
      </c>
      <c r="G63" s="134">
        <v>0.72361111111111109</v>
      </c>
      <c r="H63" s="135" t="s">
        <v>213</v>
      </c>
      <c r="I63" s="117" t="s">
        <v>247</v>
      </c>
      <c r="J63" s="375" t="s">
        <v>196</v>
      </c>
      <c r="K63" s="104" t="s">
        <v>248</v>
      </c>
      <c r="L63" s="375" t="s">
        <v>101</v>
      </c>
      <c r="M63" s="376">
        <v>20250512</v>
      </c>
      <c r="N63" s="375" t="s">
        <v>249</v>
      </c>
      <c r="O63" s="376" t="s">
        <v>250</v>
      </c>
      <c r="P63" s="377" t="s">
        <v>251</v>
      </c>
      <c r="Q63" s="377"/>
      <c r="R63" s="378"/>
      <c r="S63" s="378"/>
      <c r="T63" s="378"/>
      <c r="U63" s="378"/>
      <c r="V63" s="378"/>
      <c r="W63" s="378"/>
      <c r="X63" s="378"/>
      <c r="Y63" s="378"/>
    </row>
    <row r="64" spans="1:25" ht="30.75">
      <c r="A64" s="79" t="s">
        <v>191</v>
      </c>
      <c r="B64" s="122">
        <v>3850</v>
      </c>
      <c r="C64" s="297" t="s">
        <v>217</v>
      </c>
      <c r="D64" s="124">
        <v>45776</v>
      </c>
      <c r="E64" s="178" t="s">
        <v>193</v>
      </c>
      <c r="F64" s="125" t="s">
        <v>37</v>
      </c>
      <c r="G64" s="174">
        <v>0.90347222222222223</v>
      </c>
      <c r="H64" s="162" t="s">
        <v>194</v>
      </c>
      <c r="I64" s="175" t="s">
        <v>252</v>
      </c>
      <c r="J64" s="375" t="s">
        <v>196</v>
      </c>
      <c r="K64" s="104" t="s">
        <v>253</v>
      </c>
      <c r="L64" s="375" t="s">
        <v>27</v>
      </c>
      <c r="M64" s="376">
        <v>20250507</v>
      </c>
      <c r="N64" s="375" t="s">
        <v>43</v>
      </c>
      <c r="O64" s="376"/>
      <c r="P64" s="377" t="s">
        <v>254</v>
      </c>
      <c r="Q64" s="377"/>
      <c r="R64" s="378"/>
      <c r="S64" s="378"/>
      <c r="T64" s="378"/>
      <c r="U64" s="378"/>
      <c r="V64" s="378"/>
      <c r="W64" s="378"/>
      <c r="X64" s="378"/>
      <c r="Y64" s="378"/>
    </row>
    <row r="65" spans="1:25" ht="30.75">
      <c r="A65" s="79" t="s">
        <v>191</v>
      </c>
      <c r="B65" s="122">
        <v>3850</v>
      </c>
      <c r="C65" s="297" t="s">
        <v>217</v>
      </c>
      <c r="D65" s="124">
        <v>45776</v>
      </c>
      <c r="E65" s="178" t="s">
        <v>193</v>
      </c>
      <c r="F65" s="125" t="s">
        <v>37</v>
      </c>
      <c r="G65" s="174">
        <v>0.90902777777777777</v>
      </c>
      <c r="H65" s="162" t="s">
        <v>206</v>
      </c>
      <c r="I65" s="175" t="s">
        <v>255</v>
      </c>
      <c r="J65" s="375" t="s">
        <v>196</v>
      </c>
      <c r="K65" s="104" t="s">
        <v>256</v>
      </c>
      <c r="L65" s="375" t="s">
        <v>77</v>
      </c>
      <c r="M65" s="376">
        <v>20250514</v>
      </c>
      <c r="N65" s="375" t="s">
        <v>43</v>
      </c>
      <c r="O65" s="376"/>
      <c r="P65" s="377" t="s">
        <v>257</v>
      </c>
      <c r="Q65" s="377"/>
      <c r="R65" s="378"/>
      <c r="S65" s="378"/>
      <c r="T65" s="378"/>
      <c r="U65" s="378"/>
      <c r="V65" s="378"/>
      <c r="W65" s="378"/>
      <c r="X65" s="378"/>
      <c r="Y65" s="378"/>
    </row>
    <row r="66" spans="1:25" ht="30.75">
      <c r="A66" s="79" t="s">
        <v>191</v>
      </c>
      <c r="B66" s="122">
        <v>3850</v>
      </c>
      <c r="C66" s="297" t="s">
        <v>217</v>
      </c>
      <c r="D66" s="124">
        <v>45776</v>
      </c>
      <c r="E66" s="178" t="s">
        <v>193</v>
      </c>
      <c r="F66" s="133" t="s">
        <v>37</v>
      </c>
      <c r="G66" s="187">
        <v>0.90972222222222221</v>
      </c>
      <c r="H66" s="188" t="s">
        <v>206</v>
      </c>
      <c r="I66" s="189" t="s">
        <v>258</v>
      </c>
      <c r="J66" s="375" t="s">
        <v>196</v>
      </c>
      <c r="K66" s="104" t="s">
        <v>259</v>
      </c>
      <c r="L66" s="375" t="s">
        <v>198</v>
      </c>
      <c r="M66" s="376">
        <v>20250506</v>
      </c>
      <c r="N66" s="375" t="s">
        <v>43</v>
      </c>
      <c r="O66" s="376"/>
      <c r="P66" s="377" t="s">
        <v>260</v>
      </c>
      <c r="Q66" s="377"/>
      <c r="R66" s="378"/>
      <c r="S66" s="378"/>
      <c r="T66" s="378"/>
      <c r="U66" s="378"/>
      <c r="V66" s="378"/>
      <c r="W66" s="378"/>
      <c r="X66" s="378"/>
      <c r="Y66" s="378"/>
    </row>
    <row r="67" spans="1:25" ht="30.75">
      <c r="A67" s="79" t="s">
        <v>191</v>
      </c>
      <c r="B67" s="122">
        <v>3850</v>
      </c>
      <c r="C67" s="297" t="s">
        <v>217</v>
      </c>
      <c r="D67" s="124">
        <v>45776</v>
      </c>
      <c r="E67" s="178" t="s">
        <v>193</v>
      </c>
      <c r="F67" s="125" t="s">
        <v>37</v>
      </c>
      <c r="G67" s="174">
        <v>0.92500000000000004</v>
      </c>
      <c r="H67" s="162" t="s">
        <v>194</v>
      </c>
      <c r="I67" s="176" t="s">
        <v>261</v>
      </c>
      <c r="J67" s="375" t="s">
        <v>196</v>
      </c>
      <c r="K67" s="104" t="s">
        <v>262</v>
      </c>
      <c r="L67" s="375" t="s">
        <v>77</v>
      </c>
      <c r="M67" s="376">
        <v>20250514</v>
      </c>
      <c r="N67" s="375" t="s">
        <v>43</v>
      </c>
      <c r="O67" s="376"/>
      <c r="P67" s="377" t="s">
        <v>263</v>
      </c>
      <c r="Q67" s="377"/>
      <c r="R67" s="378"/>
      <c r="S67" s="378"/>
      <c r="T67" s="378"/>
      <c r="U67" s="378"/>
      <c r="V67" s="378"/>
      <c r="W67" s="378"/>
      <c r="X67" s="378"/>
      <c r="Y67" s="378"/>
    </row>
    <row r="68" spans="1:25" ht="30.75">
      <c r="A68" s="115" t="s">
        <v>191</v>
      </c>
      <c r="B68" s="131">
        <v>3850</v>
      </c>
      <c r="C68" s="301" t="s">
        <v>217</v>
      </c>
      <c r="D68" s="132">
        <v>45776</v>
      </c>
      <c r="E68" s="178" t="s">
        <v>193</v>
      </c>
      <c r="F68" s="125" t="s">
        <v>37</v>
      </c>
      <c r="G68" s="174">
        <v>0.96250000000000002</v>
      </c>
      <c r="H68" s="162" t="s">
        <v>194</v>
      </c>
      <c r="I68" s="176" t="s">
        <v>264</v>
      </c>
      <c r="J68" s="375" t="s">
        <v>196</v>
      </c>
      <c r="K68" s="118" t="s">
        <v>265</v>
      </c>
      <c r="L68" s="384" t="s">
        <v>27</v>
      </c>
      <c r="M68" s="156">
        <v>20250507</v>
      </c>
      <c r="N68" s="384" t="s">
        <v>43</v>
      </c>
      <c r="O68" s="388"/>
      <c r="P68" s="379" t="s">
        <v>266</v>
      </c>
      <c r="Q68" s="379"/>
      <c r="R68" s="378"/>
      <c r="S68" s="378"/>
      <c r="T68" s="378"/>
      <c r="U68" s="378"/>
      <c r="V68" s="378"/>
      <c r="W68" s="378"/>
      <c r="X68" s="378"/>
      <c r="Y68" s="378"/>
    </row>
    <row r="69" spans="1:25" ht="30.75">
      <c r="A69" s="79" t="s">
        <v>191</v>
      </c>
      <c r="B69" s="122">
        <v>3850</v>
      </c>
      <c r="C69" s="297" t="s">
        <v>192</v>
      </c>
      <c r="D69" s="123">
        <v>45776</v>
      </c>
      <c r="E69" s="178" t="s">
        <v>193</v>
      </c>
      <c r="F69" s="125" t="s">
        <v>37</v>
      </c>
      <c r="G69" s="161">
        <v>0.42499999999999999</v>
      </c>
      <c r="H69" s="162" t="s">
        <v>112</v>
      </c>
      <c r="I69" s="163" t="s">
        <v>267</v>
      </c>
      <c r="J69" s="375" t="s">
        <v>75</v>
      </c>
      <c r="K69" s="104" t="s">
        <v>268</v>
      </c>
      <c r="L69" s="375" t="s">
        <v>61</v>
      </c>
      <c r="M69" s="376">
        <v>202550508</v>
      </c>
      <c r="N69" s="375" t="s">
        <v>43</v>
      </c>
      <c r="O69" s="376"/>
      <c r="P69" s="387" t="s">
        <v>269</v>
      </c>
      <c r="Q69" s="121" t="s">
        <v>270</v>
      </c>
      <c r="R69" s="378"/>
      <c r="S69" s="378"/>
      <c r="T69" s="378"/>
      <c r="U69" s="378"/>
      <c r="V69" s="378"/>
      <c r="W69" s="378"/>
      <c r="X69" s="378"/>
      <c r="Y69" s="378"/>
    </row>
    <row r="70" spans="1:25">
      <c r="A70" s="79" t="s">
        <v>191</v>
      </c>
      <c r="B70" s="122">
        <v>3850</v>
      </c>
      <c r="C70" s="297" t="s">
        <v>192</v>
      </c>
      <c r="D70" s="124">
        <v>45776</v>
      </c>
      <c r="E70" s="178" t="s">
        <v>193</v>
      </c>
      <c r="F70" s="125" t="s">
        <v>37</v>
      </c>
      <c r="G70" s="164">
        <v>0.50208333333333333</v>
      </c>
      <c r="H70" s="162" t="s">
        <v>160</v>
      </c>
      <c r="I70" s="163" t="s">
        <v>271</v>
      </c>
      <c r="J70" s="375" t="s">
        <v>75</v>
      </c>
      <c r="K70" s="383" t="s">
        <v>272</v>
      </c>
      <c r="L70" s="375" t="s">
        <v>77</v>
      </c>
      <c r="M70" s="376">
        <v>20250509</v>
      </c>
      <c r="N70" s="375" t="s">
        <v>90</v>
      </c>
      <c r="O70" s="376"/>
      <c r="P70" s="377" t="s">
        <v>205</v>
      </c>
      <c r="Q70" s="377"/>
      <c r="R70" s="378"/>
      <c r="S70" s="378"/>
      <c r="T70" s="378"/>
      <c r="U70" s="378"/>
      <c r="V70" s="378"/>
      <c r="W70" s="378"/>
      <c r="X70" s="378"/>
      <c r="Y70" s="378"/>
    </row>
    <row r="71" spans="1:25">
      <c r="A71" s="79" t="s">
        <v>191</v>
      </c>
      <c r="B71" s="122">
        <v>3850</v>
      </c>
      <c r="C71" s="297" t="s">
        <v>192</v>
      </c>
      <c r="D71" s="124">
        <v>45776</v>
      </c>
      <c r="E71" s="178" t="s">
        <v>193</v>
      </c>
      <c r="F71" s="125" t="s">
        <v>22</v>
      </c>
      <c r="G71" s="164">
        <v>0.55972222222222223</v>
      </c>
      <c r="H71" s="162" t="s">
        <v>273</v>
      </c>
      <c r="I71" s="163" t="s">
        <v>274</v>
      </c>
      <c r="J71" s="375" t="s">
        <v>75</v>
      </c>
      <c r="K71" s="104" t="s">
        <v>275</v>
      </c>
      <c r="L71" s="375" t="s">
        <v>77</v>
      </c>
      <c r="M71" s="376">
        <v>20250509</v>
      </c>
      <c r="N71" s="375" t="s">
        <v>33</v>
      </c>
      <c r="O71" s="376" t="s">
        <v>211</v>
      </c>
      <c r="P71" s="377" t="s">
        <v>276</v>
      </c>
      <c r="Q71" s="377"/>
      <c r="R71" s="378"/>
      <c r="S71" s="378"/>
      <c r="T71" s="378"/>
      <c r="U71" s="378"/>
      <c r="V71" s="378"/>
      <c r="W71" s="378"/>
      <c r="X71" s="378"/>
      <c r="Y71" s="378"/>
    </row>
    <row r="72" spans="1:25" ht="30.75">
      <c r="A72" s="79" t="s">
        <v>191</v>
      </c>
      <c r="B72" s="122">
        <v>3850</v>
      </c>
      <c r="C72" s="297" t="s">
        <v>192</v>
      </c>
      <c r="D72" s="124">
        <v>45776</v>
      </c>
      <c r="E72" s="178" t="s">
        <v>193</v>
      </c>
      <c r="F72" s="125" t="s">
        <v>22</v>
      </c>
      <c r="G72" s="164">
        <v>0.56874999999999998</v>
      </c>
      <c r="H72" s="162" t="s">
        <v>128</v>
      </c>
      <c r="I72" s="163" t="s">
        <v>277</v>
      </c>
      <c r="J72" s="375" t="s">
        <v>75</v>
      </c>
      <c r="K72" s="104" t="s">
        <v>278</v>
      </c>
      <c r="L72" s="375" t="s">
        <v>77</v>
      </c>
      <c r="M72" s="376">
        <v>20250507</v>
      </c>
      <c r="N72" s="375" t="s">
        <v>43</v>
      </c>
      <c r="O72" s="381"/>
      <c r="P72" s="377" t="s">
        <v>279</v>
      </c>
      <c r="Q72" s="377"/>
      <c r="R72" s="378"/>
      <c r="S72" s="378"/>
      <c r="T72" s="378"/>
      <c r="U72" s="378"/>
      <c r="V72" s="378"/>
      <c r="W72" s="378"/>
      <c r="X72" s="378"/>
      <c r="Y72" s="378"/>
    </row>
    <row r="73" spans="1:25" ht="30.75">
      <c r="A73" s="79" t="s">
        <v>191</v>
      </c>
      <c r="B73" s="122">
        <v>3850</v>
      </c>
      <c r="C73" s="297" t="s">
        <v>192</v>
      </c>
      <c r="D73" s="124">
        <v>45776</v>
      </c>
      <c r="E73" s="178" t="s">
        <v>193</v>
      </c>
      <c r="F73" s="125" t="s">
        <v>37</v>
      </c>
      <c r="G73" s="164">
        <v>0.58472222222222225</v>
      </c>
      <c r="H73" s="162" t="s">
        <v>112</v>
      </c>
      <c r="I73" s="163" t="s">
        <v>280</v>
      </c>
      <c r="J73" s="375" t="s">
        <v>75</v>
      </c>
      <c r="K73" s="104" t="s">
        <v>281</v>
      </c>
      <c r="L73" s="375" t="s">
        <v>61</v>
      </c>
      <c r="M73" s="376">
        <v>20250509</v>
      </c>
      <c r="N73" s="375" t="s">
        <v>157</v>
      </c>
      <c r="O73" s="376" t="s">
        <v>282</v>
      </c>
      <c r="P73" s="377" t="s">
        <v>283</v>
      </c>
      <c r="Q73" s="377" t="s">
        <v>159</v>
      </c>
      <c r="R73" s="378"/>
      <c r="S73" s="378"/>
      <c r="T73" s="378"/>
      <c r="U73" s="378"/>
      <c r="V73" s="378"/>
      <c r="W73" s="378"/>
      <c r="X73" s="378"/>
      <c r="Y73" s="378"/>
    </row>
    <row r="74" spans="1:25" ht="30.75">
      <c r="A74" s="79" t="s">
        <v>191</v>
      </c>
      <c r="B74" s="122">
        <v>3850</v>
      </c>
      <c r="C74" s="297" t="s">
        <v>192</v>
      </c>
      <c r="D74" s="124">
        <v>45776</v>
      </c>
      <c r="E74" s="178" t="s">
        <v>193</v>
      </c>
      <c r="F74" s="125" t="s">
        <v>37</v>
      </c>
      <c r="G74" s="164">
        <v>0.58680555555555558</v>
      </c>
      <c r="H74" s="162" t="s">
        <v>112</v>
      </c>
      <c r="I74" s="163" t="s">
        <v>284</v>
      </c>
      <c r="J74" s="375" t="s">
        <v>75</v>
      </c>
      <c r="K74" s="104" t="s">
        <v>285</v>
      </c>
      <c r="L74" s="375" t="s">
        <v>61</v>
      </c>
      <c r="M74" s="376">
        <v>202550509</v>
      </c>
      <c r="N74" s="375" t="s">
        <v>33</v>
      </c>
      <c r="O74" s="376" t="s">
        <v>153</v>
      </c>
      <c r="P74" s="377" t="s">
        <v>286</v>
      </c>
      <c r="Q74" s="377"/>
      <c r="R74" s="378"/>
      <c r="S74" s="378"/>
      <c r="T74" s="378"/>
      <c r="U74" s="378"/>
      <c r="V74" s="378"/>
      <c r="W74" s="378"/>
      <c r="X74" s="378"/>
      <c r="Y74" s="378"/>
    </row>
    <row r="75" spans="1:25" ht="30.75">
      <c r="A75" s="79" t="s">
        <v>191</v>
      </c>
      <c r="B75" s="122">
        <v>3850</v>
      </c>
      <c r="C75" s="297" t="s">
        <v>217</v>
      </c>
      <c r="D75" s="124">
        <v>45776</v>
      </c>
      <c r="E75" s="178" t="s">
        <v>193</v>
      </c>
      <c r="F75" s="125" t="s">
        <v>37</v>
      </c>
      <c r="G75" s="174">
        <v>0.64166666666666672</v>
      </c>
      <c r="H75" s="162" t="s">
        <v>82</v>
      </c>
      <c r="I75" s="163" t="s">
        <v>287</v>
      </c>
      <c r="J75" s="375" t="s">
        <v>75</v>
      </c>
      <c r="K75" s="104" t="s">
        <v>288</v>
      </c>
      <c r="L75" s="375" t="s">
        <v>61</v>
      </c>
      <c r="M75" s="376">
        <v>202550508</v>
      </c>
      <c r="N75" s="375" t="s">
        <v>33</v>
      </c>
      <c r="O75" s="23" t="s">
        <v>85</v>
      </c>
      <c r="P75" s="377" t="s">
        <v>289</v>
      </c>
      <c r="Q75" s="377"/>
      <c r="R75" s="378"/>
      <c r="S75" s="378"/>
      <c r="T75" s="378"/>
      <c r="U75" s="378"/>
      <c r="V75" s="378"/>
      <c r="W75" s="378"/>
      <c r="X75" s="378"/>
      <c r="Y75" s="378"/>
    </row>
    <row r="76" spans="1:25" ht="45.75">
      <c r="A76" s="79" t="s">
        <v>191</v>
      </c>
      <c r="B76" s="122">
        <v>3850</v>
      </c>
      <c r="C76" s="297" t="s">
        <v>217</v>
      </c>
      <c r="D76" s="124">
        <v>45776</v>
      </c>
      <c r="E76" s="178" t="s">
        <v>193</v>
      </c>
      <c r="F76" s="125" t="s">
        <v>37</v>
      </c>
      <c r="G76" s="174">
        <v>0.65902777777777777</v>
      </c>
      <c r="H76" s="162" t="s">
        <v>160</v>
      </c>
      <c r="I76" s="163" t="s">
        <v>290</v>
      </c>
      <c r="J76" s="375" t="s">
        <v>75</v>
      </c>
      <c r="K76" s="104" t="s">
        <v>291</v>
      </c>
      <c r="L76" s="375" t="s">
        <v>77</v>
      </c>
      <c r="M76" s="376">
        <v>20250509</v>
      </c>
      <c r="N76" s="375" t="s">
        <v>33</v>
      </c>
      <c r="O76" s="381" t="s">
        <v>292</v>
      </c>
      <c r="P76" s="377" t="s">
        <v>293</v>
      </c>
      <c r="Q76" s="377"/>
      <c r="R76" s="378"/>
      <c r="S76" s="378"/>
      <c r="T76" s="378"/>
      <c r="U76" s="378"/>
      <c r="V76" s="378"/>
      <c r="W76" s="378"/>
      <c r="X76" s="378"/>
      <c r="Y76" s="378"/>
    </row>
    <row r="77" spans="1:25" ht="30.75">
      <c r="A77" s="79" t="s">
        <v>191</v>
      </c>
      <c r="B77" s="122">
        <v>3850</v>
      </c>
      <c r="C77" s="297" t="s">
        <v>217</v>
      </c>
      <c r="D77" s="124">
        <v>45776</v>
      </c>
      <c r="E77" s="178" t="s">
        <v>193</v>
      </c>
      <c r="F77" s="66" t="s">
        <v>37</v>
      </c>
      <c r="G77" s="174">
        <v>0.67083333333333328</v>
      </c>
      <c r="H77" s="162" t="s">
        <v>160</v>
      </c>
      <c r="I77" s="175" t="s">
        <v>294</v>
      </c>
      <c r="J77" s="375" t="s">
        <v>75</v>
      </c>
      <c r="K77" s="104" t="s">
        <v>295</v>
      </c>
      <c r="L77" s="375" t="s">
        <v>77</v>
      </c>
      <c r="M77" s="376">
        <v>20250509</v>
      </c>
      <c r="N77" s="375" t="s">
        <v>43</v>
      </c>
      <c r="O77" s="376"/>
      <c r="P77" s="377" t="s">
        <v>296</v>
      </c>
      <c r="Q77" s="377"/>
      <c r="R77" s="378"/>
      <c r="S77" s="378"/>
      <c r="T77" s="378"/>
      <c r="U77" s="378"/>
      <c r="V77" s="378"/>
      <c r="W77" s="378"/>
      <c r="X77" s="378"/>
      <c r="Y77" s="378"/>
    </row>
    <row r="78" spans="1:25" ht="30.75">
      <c r="A78" s="79" t="s">
        <v>191</v>
      </c>
      <c r="B78" s="122">
        <v>3850</v>
      </c>
      <c r="C78" s="297" t="s">
        <v>217</v>
      </c>
      <c r="D78" s="124">
        <v>45776</v>
      </c>
      <c r="E78" s="178" t="s">
        <v>193</v>
      </c>
      <c r="F78" s="125" t="s">
        <v>22</v>
      </c>
      <c r="G78" s="174">
        <v>0.68194444444444446</v>
      </c>
      <c r="H78" s="162" t="s">
        <v>273</v>
      </c>
      <c r="I78" s="175" t="s">
        <v>297</v>
      </c>
      <c r="J78" s="375" t="s">
        <v>75</v>
      </c>
      <c r="K78" s="104" t="s">
        <v>298</v>
      </c>
      <c r="L78" s="375" t="s">
        <v>77</v>
      </c>
      <c r="M78" s="376">
        <v>20250509</v>
      </c>
      <c r="N78" s="375" t="s">
        <v>43</v>
      </c>
      <c r="O78" s="376"/>
      <c r="P78" s="377" t="s">
        <v>299</v>
      </c>
      <c r="Q78" s="377"/>
      <c r="R78" s="378"/>
      <c r="S78" s="378"/>
      <c r="T78" s="378"/>
      <c r="U78" s="378"/>
      <c r="V78" s="378"/>
      <c r="W78" s="378"/>
      <c r="X78" s="378"/>
      <c r="Y78" s="378"/>
    </row>
    <row r="79" spans="1:25" ht="30.75">
      <c r="A79" s="79" t="s">
        <v>191</v>
      </c>
      <c r="B79" s="122">
        <v>3850</v>
      </c>
      <c r="C79" s="297" t="s">
        <v>217</v>
      </c>
      <c r="D79" s="124">
        <v>45776</v>
      </c>
      <c r="E79" s="178" t="s">
        <v>193</v>
      </c>
      <c r="F79" s="125" t="s">
        <v>37</v>
      </c>
      <c r="G79" s="174">
        <v>0.82013888888888886</v>
      </c>
      <c r="H79" s="162" t="s">
        <v>128</v>
      </c>
      <c r="I79" s="175" t="s">
        <v>300</v>
      </c>
      <c r="J79" s="375" t="s">
        <v>75</v>
      </c>
      <c r="K79" s="104" t="s">
        <v>301</v>
      </c>
      <c r="L79" s="375" t="s">
        <v>77</v>
      </c>
      <c r="M79" s="376">
        <v>20250509</v>
      </c>
      <c r="N79" s="380" t="s">
        <v>33</v>
      </c>
      <c r="O79" s="389" t="s">
        <v>302</v>
      </c>
      <c r="P79" s="377" t="s">
        <v>303</v>
      </c>
      <c r="Q79" s="377"/>
      <c r="R79" s="378"/>
      <c r="S79" s="378"/>
      <c r="T79" s="378"/>
      <c r="U79" s="378"/>
      <c r="V79" s="378"/>
      <c r="W79" s="378"/>
      <c r="X79" s="378"/>
      <c r="Y79" s="378"/>
    </row>
    <row r="80" spans="1:25" ht="30.75">
      <c r="A80" s="79" t="s">
        <v>191</v>
      </c>
      <c r="B80" s="122">
        <v>3850</v>
      </c>
      <c r="C80" s="297" t="s">
        <v>217</v>
      </c>
      <c r="D80" s="124">
        <v>45776</v>
      </c>
      <c r="E80" s="178" t="s">
        <v>193</v>
      </c>
      <c r="F80" s="125" t="s">
        <v>37</v>
      </c>
      <c r="G80" s="174">
        <v>0.82916666666666672</v>
      </c>
      <c r="H80" s="162" t="s">
        <v>82</v>
      </c>
      <c r="I80" s="175" t="s">
        <v>304</v>
      </c>
      <c r="J80" s="375" t="s">
        <v>75</v>
      </c>
      <c r="K80" s="104" t="s">
        <v>305</v>
      </c>
      <c r="L80" s="375" t="s">
        <v>61</v>
      </c>
      <c r="M80" s="376">
        <v>202550508</v>
      </c>
      <c r="N80" s="375" t="s">
        <v>43</v>
      </c>
      <c r="O80" s="376"/>
      <c r="P80" s="377" t="s">
        <v>306</v>
      </c>
      <c r="Q80" s="377"/>
      <c r="R80" s="378"/>
      <c r="S80" s="378"/>
      <c r="T80" s="378"/>
      <c r="U80" s="378"/>
      <c r="V80" s="378"/>
      <c r="W80" s="378"/>
      <c r="X80" s="378"/>
      <c r="Y80" s="378"/>
    </row>
    <row r="81" spans="1:25">
      <c r="A81" s="79" t="s">
        <v>191</v>
      </c>
      <c r="B81" s="122">
        <v>3850</v>
      </c>
      <c r="C81" s="297" t="s">
        <v>217</v>
      </c>
      <c r="D81" s="124">
        <v>45776</v>
      </c>
      <c r="E81" s="178" t="s">
        <v>193</v>
      </c>
      <c r="F81" s="125" t="s">
        <v>37</v>
      </c>
      <c r="G81" s="174">
        <v>0.83263888888888893</v>
      </c>
      <c r="H81" s="162" t="s">
        <v>73</v>
      </c>
      <c r="I81" s="175" t="s">
        <v>307</v>
      </c>
      <c r="J81" s="375" t="s">
        <v>75</v>
      </c>
      <c r="K81" s="104" t="s">
        <v>308</v>
      </c>
      <c r="L81" s="375" t="s">
        <v>77</v>
      </c>
      <c r="M81" s="376">
        <v>20250509</v>
      </c>
      <c r="N81" s="375" t="s">
        <v>43</v>
      </c>
      <c r="O81" s="376"/>
      <c r="P81" s="377" t="s">
        <v>309</v>
      </c>
      <c r="Q81" s="377"/>
      <c r="R81" s="378"/>
      <c r="S81" s="378"/>
      <c r="T81" s="378"/>
      <c r="U81" s="378"/>
      <c r="V81" s="378"/>
      <c r="W81" s="378"/>
      <c r="X81" s="378"/>
      <c r="Y81" s="378"/>
    </row>
    <row r="82" spans="1:25" ht="45.75">
      <c r="A82" s="79" t="s">
        <v>191</v>
      </c>
      <c r="B82" s="122">
        <v>3850</v>
      </c>
      <c r="C82" s="297" t="s">
        <v>217</v>
      </c>
      <c r="D82" s="124">
        <v>45776</v>
      </c>
      <c r="E82" s="178" t="s">
        <v>193</v>
      </c>
      <c r="F82" s="66" t="s">
        <v>37</v>
      </c>
      <c r="G82" s="174">
        <v>0.83680555555555558</v>
      </c>
      <c r="H82" s="162" t="s">
        <v>82</v>
      </c>
      <c r="I82" s="175" t="s">
        <v>310</v>
      </c>
      <c r="J82" s="375" t="s">
        <v>75</v>
      </c>
      <c r="K82" s="104" t="s">
        <v>311</v>
      </c>
      <c r="L82" s="375" t="s">
        <v>61</v>
      </c>
      <c r="M82" s="376">
        <v>202550508</v>
      </c>
      <c r="N82" s="375" t="s">
        <v>43</v>
      </c>
      <c r="O82" s="376"/>
      <c r="P82" s="377" t="s">
        <v>312</v>
      </c>
      <c r="Q82" s="377"/>
      <c r="R82" s="378"/>
      <c r="S82" s="378"/>
      <c r="T82" s="378"/>
      <c r="U82" s="378"/>
      <c r="V82" s="378"/>
      <c r="W82" s="378"/>
      <c r="X82" s="378"/>
      <c r="Y82" s="378"/>
    </row>
    <row r="83" spans="1:25" ht="30.75">
      <c r="A83" s="115" t="s">
        <v>191</v>
      </c>
      <c r="B83" s="131">
        <v>3850</v>
      </c>
      <c r="C83" s="301" t="s">
        <v>217</v>
      </c>
      <c r="D83" s="132">
        <v>45776</v>
      </c>
      <c r="E83" s="178" t="s">
        <v>193</v>
      </c>
      <c r="F83" s="125" t="s">
        <v>37</v>
      </c>
      <c r="G83" s="174">
        <v>0.91736111111111107</v>
      </c>
      <c r="H83" s="162" t="s">
        <v>73</v>
      </c>
      <c r="I83" s="175" t="s">
        <v>313</v>
      </c>
      <c r="J83" s="375" t="s">
        <v>75</v>
      </c>
      <c r="K83" s="118" t="s">
        <v>314</v>
      </c>
      <c r="L83" s="375" t="s">
        <v>77</v>
      </c>
      <c r="M83" s="156">
        <v>20250509</v>
      </c>
      <c r="N83" s="384" t="s">
        <v>33</v>
      </c>
      <c r="O83" s="200" t="s">
        <v>315</v>
      </c>
      <c r="P83" s="379" t="s">
        <v>316</v>
      </c>
      <c r="Q83" s="379"/>
      <c r="R83" s="378"/>
      <c r="S83" s="378"/>
      <c r="T83" s="378"/>
      <c r="U83" s="378"/>
      <c r="V83" s="378"/>
      <c r="W83" s="378"/>
      <c r="X83" s="378"/>
      <c r="Y83" s="378"/>
    </row>
    <row r="84" spans="1:25" ht="30.75">
      <c r="A84" s="115" t="s">
        <v>191</v>
      </c>
      <c r="B84" s="131">
        <v>3850</v>
      </c>
      <c r="C84" s="301" t="s">
        <v>217</v>
      </c>
      <c r="D84" s="136">
        <v>45776</v>
      </c>
      <c r="E84" s="178" t="s">
        <v>193</v>
      </c>
      <c r="F84" s="125" t="s">
        <v>37</v>
      </c>
      <c r="G84" s="174">
        <v>0.89375000000000004</v>
      </c>
      <c r="H84" s="162" t="s">
        <v>23</v>
      </c>
      <c r="I84" s="175" t="s">
        <v>317</v>
      </c>
      <c r="J84" s="384" t="s">
        <v>25</v>
      </c>
      <c r="K84" s="118" t="s">
        <v>318</v>
      </c>
      <c r="L84" s="384" t="s">
        <v>101</v>
      </c>
      <c r="M84" s="376">
        <v>20250507</v>
      </c>
      <c r="N84" s="384" t="s">
        <v>43</v>
      </c>
      <c r="O84" s="388"/>
      <c r="P84" s="379" t="s">
        <v>319</v>
      </c>
      <c r="Q84" s="379"/>
      <c r="R84" s="378"/>
      <c r="S84" s="378"/>
      <c r="T84" s="378"/>
      <c r="U84" s="378"/>
      <c r="V84" s="378"/>
      <c r="W84" s="378"/>
      <c r="X84" s="378"/>
      <c r="Y84" s="378"/>
    </row>
    <row r="85" spans="1:25" ht="30.75">
      <c r="A85" s="79" t="s">
        <v>191</v>
      </c>
      <c r="B85" s="122">
        <v>3850</v>
      </c>
      <c r="C85" s="297" t="s">
        <v>217</v>
      </c>
      <c r="D85" s="123">
        <v>45777</v>
      </c>
      <c r="E85" s="178" t="s">
        <v>193</v>
      </c>
      <c r="F85" s="125" t="s">
        <v>37</v>
      </c>
      <c r="G85" s="174">
        <v>1.1111111111111112E-2</v>
      </c>
      <c r="H85" s="177" t="s">
        <v>194</v>
      </c>
      <c r="I85" s="176" t="s">
        <v>320</v>
      </c>
      <c r="J85" s="375" t="s">
        <v>196</v>
      </c>
      <c r="K85" s="383"/>
      <c r="L85" s="375" t="s">
        <v>198</v>
      </c>
      <c r="M85" s="376">
        <v>20250508</v>
      </c>
      <c r="N85" s="375" t="s">
        <v>43</v>
      </c>
      <c r="O85" s="376" t="s">
        <v>239</v>
      </c>
      <c r="P85" s="377" t="s">
        <v>321</v>
      </c>
      <c r="Q85" s="377"/>
      <c r="R85" s="378"/>
      <c r="S85" s="378"/>
      <c r="T85" s="378"/>
      <c r="U85" s="378"/>
      <c r="V85" s="378"/>
      <c r="W85" s="378"/>
      <c r="X85" s="378"/>
      <c r="Y85" s="378"/>
    </row>
    <row r="86" spans="1:25" ht="30.75">
      <c r="A86" s="79" t="s">
        <v>191</v>
      </c>
      <c r="B86" s="122">
        <v>3850</v>
      </c>
      <c r="C86" s="297" t="s">
        <v>217</v>
      </c>
      <c r="D86" s="124">
        <v>45777</v>
      </c>
      <c r="E86" s="178" t="s">
        <v>193</v>
      </c>
      <c r="F86" s="125" t="s">
        <v>22</v>
      </c>
      <c r="G86" s="174">
        <v>0.53333333333333333</v>
      </c>
      <c r="H86" s="177" t="s">
        <v>322</v>
      </c>
      <c r="I86" s="175" t="s">
        <v>323</v>
      </c>
      <c r="J86" s="375" t="s">
        <v>196</v>
      </c>
      <c r="K86" s="104" t="s">
        <v>324</v>
      </c>
      <c r="L86" s="375" t="s">
        <v>198</v>
      </c>
      <c r="M86" s="376">
        <v>20250512</v>
      </c>
      <c r="N86" s="375" t="s">
        <v>43</v>
      </c>
      <c r="O86" s="376"/>
      <c r="P86" s="377" t="s">
        <v>325</v>
      </c>
      <c r="Q86" s="377"/>
      <c r="R86" s="378"/>
      <c r="S86" s="378"/>
      <c r="T86" s="378"/>
      <c r="U86" s="378"/>
      <c r="V86" s="378"/>
      <c r="W86" s="378"/>
      <c r="X86" s="378"/>
      <c r="Y86" s="378"/>
    </row>
    <row r="87" spans="1:25" ht="30.75">
      <c r="A87" s="137" t="s">
        <v>191</v>
      </c>
      <c r="B87" s="74">
        <v>3850</v>
      </c>
      <c r="C87" s="302" t="s">
        <v>217</v>
      </c>
      <c r="D87" s="124">
        <v>45777</v>
      </c>
      <c r="E87" s="178" t="s">
        <v>193</v>
      </c>
      <c r="F87" s="125" t="s">
        <v>22</v>
      </c>
      <c r="G87" s="174">
        <v>5.2083333333333336E-2</v>
      </c>
      <c r="H87" s="177" t="s">
        <v>322</v>
      </c>
      <c r="I87" s="163" t="s">
        <v>326</v>
      </c>
      <c r="J87" s="375" t="s">
        <v>196</v>
      </c>
      <c r="K87" s="104" t="s">
        <v>327</v>
      </c>
      <c r="L87" s="375" t="s">
        <v>198</v>
      </c>
      <c r="M87" s="376">
        <v>20250512</v>
      </c>
      <c r="N87" s="375" t="s">
        <v>43</v>
      </c>
      <c r="O87" s="376"/>
      <c r="P87" s="377" t="s">
        <v>328</v>
      </c>
      <c r="Q87" s="377"/>
      <c r="R87" s="378"/>
      <c r="S87" s="378"/>
      <c r="T87" s="378"/>
      <c r="U87" s="378"/>
      <c r="V87" s="378"/>
      <c r="W87" s="378"/>
      <c r="X87" s="378"/>
      <c r="Y87" s="378"/>
    </row>
    <row r="88" spans="1:25" ht="76.5">
      <c r="A88" s="137" t="s">
        <v>191</v>
      </c>
      <c r="B88" s="74">
        <v>3850</v>
      </c>
      <c r="C88" s="302" t="s">
        <v>217</v>
      </c>
      <c r="D88" s="124">
        <v>45777</v>
      </c>
      <c r="E88" s="178" t="s">
        <v>193</v>
      </c>
      <c r="F88" s="125" t="s">
        <v>37</v>
      </c>
      <c r="G88" s="174">
        <v>6.5277777777777782E-2</v>
      </c>
      <c r="H88" s="162" t="s">
        <v>213</v>
      </c>
      <c r="I88" s="163" t="s">
        <v>329</v>
      </c>
      <c r="J88" s="375" t="s">
        <v>196</v>
      </c>
      <c r="K88" s="104" t="s">
        <v>330</v>
      </c>
      <c r="L88" s="375" t="s">
        <v>61</v>
      </c>
      <c r="M88" s="156">
        <v>202550512</v>
      </c>
      <c r="N88" s="1" t="s">
        <v>249</v>
      </c>
      <c r="O88" s="156"/>
      <c r="P88" s="377" t="s">
        <v>331</v>
      </c>
      <c r="Q88" s="377"/>
      <c r="R88" s="378"/>
      <c r="S88" s="378"/>
      <c r="T88" s="378"/>
      <c r="U88" s="378"/>
      <c r="V88" s="378"/>
      <c r="W88" s="378"/>
      <c r="X88" s="378"/>
      <c r="Y88" s="378"/>
    </row>
    <row r="89" spans="1:25">
      <c r="A89" s="137" t="s">
        <v>191</v>
      </c>
      <c r="B89" s="74">
        <v>3850</v>
      </c>
      <c r="C89" s="297" t="s">
        <v>192</v>
      </c>
      <c r="D89" s="124">
        <v>45777</v>
      </c>
      <c r="E89" s="178" t="s">
        <v>193</v>
      </c>
      <c r="F89" s="125" t="s">
        <v>22</v>
      </c>
      <c r="G89" s="161">
        <v>0.34027777777777779</v>
      </c>
      <c r="H89" s="162" t="s">
        <v>194</v>
      </c>
      <c r="I89" s="163" t="s">
        <v>332</v>
      </c>
      <c r="J89" s="375" t="s">
        <v>196</v>
      </c>
      <c r="K89" s="383" t="s">
        <v>333</v>
      </c>
      <c r="L89" s="375" t="s">
        <v>198</v>
      </c>
      <c r="M89" s="376">
        <v>20250508</v>
      </c>
      <c r="N89" s="375" t="s">
        <v>90</v>
      </c>
      <c r="O89" s="376"/>
      <c r="P89" s="377" t="s">
        <v>205</v>
      </c>
      <c r="Q89" s="377"/>
      <c r="R89" s="378"/>
      <c r="S89" s="378"/>
      <c r="T89" s="378"/>
      <c r="U89" s="378"/>
      <c r="V89" s="378"/>
      <c r="W89" s="378"/>
      <c r="X89" s="378"/>
      <c r="Y89" s="378"/>
    </row>
    <row r="90" spans="1:25" ht="45.75">
      <c r="A90" s="137" t="s">
        <v>191</v>
      </c>
      <c r="B90" s="74">
        <v>3850</v>
      </c>
      <c r="C90" s="297" t="s">
        <v>192</v>
      </c>
      <c r="D90" s="124">
        <v>45777</v>
      </c>
      <c r="E90" s="178" t="s">
        <v>193</v>
      </c>
      <c r="F90" s="125" t="s">
        <v>22</v>
      </c>
      <c r="G90" s="164">
        <v>0.35833333333333334</v>
      </c>
      <c r="H90" s="162" t="s">
        <v>194</v>
      </c>
      <c r="I90" s="163" t="s">
        <v>334</v>
      </c>
      <c r="J90" s="375" t="s">
        <v>196</v>
      </c>
      <c r="K90" s="383"/>
      <c r="L90" s="375" t="s">
        <v>198</v>
      </c>
      <c r="M90" s="376">
        <v>20250508</v>
      </c>
      <c r="N90" s="375" t="s">
        <v>33</v>
      </c>
      <c r="O90" s="376"/>
      <c r="P90" s="377" t="s">
        <v>335</v>
      </c>
      <c r="Q90" s="377"/>
      <c r="R90" s="378"/>
      <c r="S90" s="378"/>
      <c r="T90" s="378"/>
      <c r="U90" s="378"/>
      <c r="V90" s="378"/>
      <c r="W90" s="378"/>
      <c r="X90" s="378"/>
      <c r="Y90" s="378"/>
    </row>
    <row r="91" spans="1:25" ht="30.75">
      <c r="A91" s="137" t="s">
        <v>191</v>
      </c>
      <c r="B91" s="74">
        <v>3850</v>
      </c>
      <c r="C91" s="297" t="s">
        <v>192</v>
      </c>
      <c r="D91" s="124">
        <v>45777</v>
      </c>
      <c r="E91" s="178" t="s">
        <v>193</v>
      </c>
      <c r="F91" s="125" t="s">
        <v>37</v>
      </c>
      <c r="G91" s="164">
        <v>0.3659722222222222</v>
      </c>
      <c r="H91" s="162" t="s">
        <v>194</v>
      </c>
      <c r="I91" s="163" t="s">
        <v>336</v>
      </c>
      <c r="J91" s="375" t="s">
        <v>196</v>
      </c>
      <c r="K91" s="104" t="s">
        <v>337</v>
      </c>
      <c r="L91" s="375" t="s">
        <v>61</v>
      </c>
      <c r="M91" s="376">
        <v>202550512</v>
      </c>
      <c r="N91" s="375" t="s">
        <v>249</v>
      </c>
      <c r="O91" s="376"/>
      <c r="P91" s="377" t="s">
        <v>338</v>
      </c>
      <c r="Q91" s="377"/>
      <c r="R91" s="378"/>
      <c r="S91" s="378"/>
      <c r="T91" s="378"/>
      <c r="U91" s="378"/>
      <c r="V91" s="378"/>
      <c r="W91" s="378"/>
      <c r="X91" s="378"/>
      <c r="Y91" s="378"/>
    </row>
    <row r="92" spans="1:25" ht="45.75">
      <c r="A92" s="137" t="s">
        <v>191</v>
      </c>
      <c r="B92" s="74">
        <v>3850</v>
      </c>
      <c r="C92" s="297" t="s">
        <v>192</v>
      </c>
      <c r="D92" s="124">
        <v>45777</v>
      </c>
      <c r="E92" s="178" t="s">
        <v>193</v>
      </c>
      <c r="F92" s="125" t="s">
        <v>22</v>
      </c>
      <c r="G92" s="164">
        <v>0.44236111111111109</v>
      </c>
      <c r="H92" s="162" t="s">
        <v>194</v>
      </c>
      <c r="I92" s="163" t="s">
        <v>339</v>
      </c>
      <c r="J92" s="375" t="s">
        <v>196</v>
      </c>
      <c r="K92" s="383"/>
      <c r="L92" s="375" t="s">
        <v>198</v>
      </c>
      <c r="M92" s="376">
        <v>20250508</v>
      </c>
      <c r="N92" s="375" t="s">
        <v>43</v>
      </c>
      <c r="O92" s="376"/>
      <c r="P92" s="377" t="s">
        <v>340</v>
      </c>
      <c r="Q92" s="377"/>
      <c r="R92" s="378"/>
      <c r="S92" s="378"/>
      <c r="T92" s="378"/>
      <c r="U92" s="378"/>
      <c r="V92" s="378"/>
      <c r="W92" s="378"/>
      <c r="X92" s="378"/>
      <c r="Y92" s="378"/>
    </row>
    <row r="93" spans="1:25" ht="30.75">
      <c r="A93" s="137" t="s">
        <v>191</v>
      </c>
      <c r="B93" s="74">
        <v>3850</v>
      </c>
      <c r="C93" s="297" t="s">
        <v>192</v>
      </c>
      <c r="D93" s="124">
        <v>45777</v>
      </c>
      <c r="E93" s="178" t="s">
        <v>193</v>
      </c>
      <c r="F93" s="125" t="s">
        <v>22</v>
      </c>
      <c r="G93" s="164">
        <v>0.44722222222222224</v>
      </c>
      <c r="H93" s="162" t="s">
        <v>194</v>
      </c>
      <c r="I93" s="163" t="s">
        <v>341</v>
      </c>
      <c r="J93" s="375" t="s">
        <v>196</v>
      </c>
      <c r="K93" s="383"/>
      <c r="L93" s="375" t="s">
        <v>198</v>
      </c>
      <c r="M93" s="376">
        <v>20250508</v>
      </c>
      <c r="N93" s="375" t="s">
        <v>33</v>
      </c>
      <c r="O93" s="376" t="s">
        <v>342</v>
      </c>
      <c r="P93" s="377" t="s">
        <v>343</v>
      </c>
      <c r="Q93" s="377"/>
      <c r="R93" s="378"/>
      <c r="S93" s="378"/>
      <c r="T93" s="378"/>
      <c r="U93" s="378"/>
      <c r="V93" s="378"/>
      <c r="W93" s="378"/>
      <c r="X93" s="378"/>
      <c r="Y93" s="378"/>
    </row>
    <row r="94" spans="1:25" ht="30.75">
      <c r="A94" s="137" t="s">
        <v>191</v>
      </c>
      <c r="B94" s="74">
        <v>3850</v>
      </c>
      <c r="C94" s="297" t="s">
        <v>192</v>
      </c>
      <c r="D94" s="124">
        <v>45777</v>
      </c>
      <c r="E94" s="178" t="s">
        <v>193</v>
      </c>
      <c r="F94" s="125" t="s">
        <v>37</v>
      </c>
      <c r="G94" s="164">
        <v>0.4548611111111111</v>
      </c>
      <c r="H94" s="162" t="s">
        <v>194</v>
      </c>
      <c r="I94" s="163" t="s">
        <v>344</v>
      </c>
      <c r="J94" s="375" t="s">
        <v>196</v>
      </c>
      <c r="K94" s="104" t="s">
        <v>345</v>
      </c>
      <c r="L94" s="375" t="s">
        <v>198</v>
      </c>
      <c r="M94" s="376">
        <v>20250512</v>
      </c>
      <c r="N94" s="375" t="s">
        <v>43</v>
      </c>
      <c r="O94" s="376"/>
      <c r="P94" s="377" t="s">
        <v>346</v>
      </c>
      <c r="Q94" s="377"/>
      <c r="R94" s="378"/>
      <c r="S94" s="378"/>
      <c r="T94" s="378"/>
      <c r="U94" s="378"/>
      <c r="V94" s="378"/>
      <c r="W94" s="378"/>
      <c r="X94" s="378"/>
      <c r="Y94" s="378"/>
    </row>
    <row r="95" spans="1:25" ht="45.75">
      <c r="A95" s="137" t="s">
        <v>191</v>
      </c>
      <c r="B95" s="74">
        <v>3850</v>
      </c>
      <c r="C95" s="297" t="s">
        <v>192</v>
      </c>
      <c r="D95" s="124">
        <v>45777</v>
      </c>
      <c r="E95" s="178" t="s">
        <v>193</v>
      </c>
      <c r="F95" s="125" t="s">
        <v>37</v>
      </c>
      <c r="G95" s="164">
        <v>0.52500000000000002</v>
      </c>
      <c r="H95" s="162" t="s">
        <v>194</v>
      </c>
      <c r="I95" s="163" t="s">
        <v>347</v>
      </c>
      <c r="J95" s="375" t="s">
        <v>196</v>
      </c>
      <c r="K95" s="104" t="s">
        <v>348</v>
      </c>
      <c r="L95" s="375" t="s">
        <v>198</v>
      </c>
      <c r="M95" s="376">
        <v>20250512</v>
      </c>
      <c r="N95" s="375" t="s">
        <v>43</v>
      </c>
      <c r="O95" s="376"/>
      <c r="P95" s="377" t="s">
        <v>349</v>
      </c>
      <c r="Q95" s="377"/>
      <c r="R95" s="378"/>
      <c r="S95" s="378"/>
      <c r="T95" s="378"/>
      <c r="U95" s="378"/>
      <c r="V95" s="378"/>
      <c r="W95" s="378"/>
      <c r="X95" s="378"/>
      <c r="Y95" s="378"/>
    </row>
    <row r="96" spans="1:25">
      <c r="A96" s="137" t="s">
        <v>191</v>
      </c>
      <c r="B96" s="74">
        <v>3850</v>
      </c>
      <c r="C96" s="297" t="s">
        <v>192</v>
      </c>
      <c r="D96" s="124">
        <v>45777</v>
      </c>
      <c r="E96" s="178" t="s">
        <v>193</v>
      </c>
      <c r="F96" s="125" t="s">
        <v>37</v>
      </c>
      <c r="G96" s="164">
        <v>0.52500000000000002</v>
      </c>
      <c r="H96" s="162" t="s">
        <v>194</v>
      </c>
      <c r="I96" s="163" t="s">
        <v>350</v>
      </c>
      <c r="J96" s="375" t="s">
        <v>196</v>
      </c>
      <c r="K96" s="383"/>
      <c r="L96" s="375" t="s">
        <v>198</v>
      </c>
      <c r="M96" s="376"/>
      <c r="N96" s="375" t="s">
        <v>43</v>
      </c>
      <c r="O96" s="376"/>
      <c r="P96" s="377" t="s">
        <v>351</v>
      </c>
      <c r="Q96" s="377"/>
      <c r="R96" s="378"/>
      <c r="S96" s="378"/>
      <c r="T96" s="378"/>
      <c r="U96" s="378"/>
      <c r="V96" s="378"/>
      <c r="W96" s="378"/>
      <c r="X96" s="378"/>
      <c r="Y96" s="378"/>
    </row>
    <row r="97" spans="1:25" ht="30.75">
      <c r="A97" s="137" t="s">
        <v>191</v>
      </c>
      <c r="B97" s="74">
        <v>3850</v>
      </c>
      <c r="C97" s="297" t="s">
        <v>192</v>
      </c>
      <c r="D97" s="124">
        <v>45777</v>
      </c>
      <c r="E97" s="178" t="s">
        <v>193</v>
      </c>
      <c r="F97" s="125" t="s">
        <v>22</v>
      </c>
      <c r="G97" s="164">
        <v>0.53263888888888888</v>
      </c>
      <c r="H97" s="162" t="s">
        <v>194</v>
      </c>
      <c r="I97" s="163" t="s">
        <v>352</v>
      </c>
      <c r="J97" s="375" t="s">
        <v>196</v>
      </c>
      <c r="K97" s="104" t="s">
        <v>353</v>
      </c>
      <c r="L97" s="375" t="s">
        <v>198</v>
      </c>
      <c r="M97" s="376">
        <v>20250512</v>
      </c>
      <c r="N97" s="375" t="s">
        <v>33</v>
      </c>
      <c r="O97" s="376" t="s">
        <v>354</v>
      </c>
      <c r="P97" s="377" t="s">
        <v>355</v>
      </c>
      <c r="Q97" s="377" t="s">
        <v>356</v>
      </c>
      <c r="R97" s="378"/>
      <c r="S97" s="378"/>
      <c r="T97" s="378"/>
      <c r="U97" s="378"/>
      <c r="V97" s="378"/>
      <c r="W97" s="378"/>
      <c r="X97" s="378"/>
      <c r="Y97" s="378"/>
    </row>
    <row r="98" spans="1:25" ht="30.75">
      <c r="A98" s="137" t="s">
        <v>191</v>
      </c>
      <c r="B98" s="74">
        <v>3850</v>
      </c>
      <c r="C98" s="297" t="s">
        <v>192</v>
      </c>
      <c r="D98" s="124">
        <v>45777</v>
      </c>
      <c r="E98" s="178" t="s">
        <v>193</v>
      </c>
      <c r="F98" s="125" t="s">
        <v>22</v>
      </c>
      <c r="G98" s="164">
        <v>0.53472222222222221</v>
      </c>
      <c r="H98" s="162" t="s">
        <v>194</v>
      </c>
      <c r="I98" s="163" t="s">
        <v>357</v>
      </c>
      <c r="J98" s="375" t="s">
        <v>196</v>
      </c>
      <c r="K98" s="104" t="s">
        <v>358</v>
      </c>
      <c r="L98" s="375" t="s">
        <v>101</v>
      </c>
      <c r="M98" s="376">
        <v>20250507</v>
      </c>
      <c r="N98" s="375" t="s">
        <v>43</v>
      </c>
      <c r="O98" s="376"/>
      <c r="P98" s="377" t="s">
        <v>359</v>
      </c>
      <c r="Q98" s="377"/>
      <c r="R98" s="378"/>
      <c r="S98" s="378"/>
      <c r="T98" s="378"/>
      <c r="U98" s="378"/>
      <c r="V98" s="378"/>
      <c r="W98" s="378"/>
      <c r="X98" s="378"/>
      <c r="Y98" s="378"/>
    </row>
    <row r="99" spans="1:25">
      <c r="A99" s="137" t="s">
        <v>191</v>
      </c>
      <c r="B99" s="74">
        <v>3850</v>
      </c>
      <c r="C99" s="297" t="s">
        <v>192</v>
      </c>
      <c r="D99" s="124">
        <v>45777</v>
      </c>
      <c r="E99" s="178" t="s">
        <v>193</v>
      </c>
      <c r="F99" s="125" t="s">
        <v>37</v>
      </c>
      <c r="G99" s="164">
        <v>0.5444444444444444</v>
      </c>
      <c r="H99" s="162" t="s">
        <v>213</v>
      </c>
      <c r="I99" s="163" t="s">
        <v>360</v>
      </c>
      <c r="J99" s="375" t="s">
        <v>196</v>
      </c>
      <c r="K99" s="104" t="s">
        <v>361</v>
      </c>
      <c r="L99" s="375" t="s">
        <v>101</v>
      </c>
      <c r="M99" s="376">
        <v>20250507</v>
      </c>
      <c r="N99" s="375" t="s">
        <v>33</v>
      </c>
      <c r="O99" s="376" t="s">
        <v>362</v>
      </c>
      <c r="P99" s="377" t="s">
        <v>363</v>
      </c>
      <c r="Q99" s="377"/>
      <c r="R99" s="378"/>
      <c r="S99" s="378"/>
      <c r="T99" s="378"/>
      <c r="U99" s="378"/>
      <c r="V99" s="378"/>
      <c r="W99" s="378"/>
      <c r="X99" s="378"/>
      <c r="Y99" s="378"/>
    </row>
    <row r="100" spans="1:25">
      <c r="A100" s="137" t="s">
        <v>191</v>
      </c>
      <c r="B100" s="74">
        <v>3850</v>
      </c>
      <c r="C100" s="297" t="s">
        <v>192</v>
      </c>
      <c r="D100" s="124">
        <v>45777</v>
      </c>
      <c r="E100" s="178" t="s">
        <v>193</v>
      </c>
      <c r="F100" s="125" t="s">
        <v>37</v>
      </c>
      <c r="G100" s="164">
        <v>0.54583333333333328</v>
      </c>
      <c r="H100" s="162" t="s">
        <v>194</v>
      </c>
      <c r="I100" s="163" t="s">
        <v>364</v>
      </c>
      <c r="J100" s="375" t="s">
        <v>196</v>
      </c>
      <c r="K100" s="383"/>
      <c r="L100" s="375" t="s">
        <v>198</v>
      </c>
      <c r="M100" s="376">
        <v>20250512</v>
      </c>
      <c r="N100" s="375" t="s">
        <v>43</v>
      </c>
      <c r="O100" s="376"/>
      <c r="P100" s="377" t="s">
        <v>365</v>
      </c>
      <c r="Q100" s="377"/>
      <c r="R100" s="378"/>
      <c r="S100" s="378"/>
      <c r="T100" s="378"/>
      <c r="U100" s="378"/>
      <c r="V100" s="378"/>
      <c r="W100" s="378"/>
      <c r="X100" s="378"/>
      <c r="Y100" s="378"/>
    </row>
    <row r="101" spans="1:25" ht="30.75">
      <c r="A101" s="137" t="s">
        <v>191</v>
      </c>
      <c r="B101" s="74">
        <v>3850</v>
      </c>
      <c r="C101" s="297" t="s">
        <v>192</v>
      </c>
      <c r="D101" s="124">
        <v>45777</v>
      </c>
      <c r="E101" s="178" t="s">
        <v>193</v>
      </c>
      <c r="F101" s="125" t="s">
        <v>22</v>
      </c>
      <c r="G101" s="164">
        <v>0.54722222222222228</v>
      </c>
      <c r="H101" s="162" t="s">
        <v>194</v>
      </c>
      <c r="I101" s="163" t="s">
        <v>366</v>
      </c>
      <c r="J101" s="375" t="s">
        <v>196</v>
      </c>
      <c r="K101" s="104" t="s">
        <v>367</v>
      </c>
      <c r="L101" s="375" t="s">
        <v>198</v>
      </c>
      <c r="M101" s="376"/>
      <c r="N101" s="375" t="s">
        <v>43</v>
      </c>
      <c r="O101" s="376"/>
      <c r="P101" s="377" t="s">
        <v>368</v>
      </c>
      <c r="Q101" s="377"/>
      <c r="R101" s="378"/>
      <c r="S101" s="378"/>
      <c r="T101" s="378"/>
      <c r="U101" s="378"/>
      <c r="V101" s="378"/>
      <c r="W101" s="378"/>
      <c r="X101" s="378"/>
      <c r="Y101" s="378"/>
    </row>
    <row r="102" spans="1:25" ht="30.75">
      <c r="A102" s="137" t="s">
        <v>191</v>
      </c>
      <c r="B102" s="74">
        <v>3850</v>
      </c>
      <c r="C102" s="297" t="s">
        <v>192</v>
      </c>
      <c r="D102" s="124">
        <v>45777</v>
      </c>
      <c r="E102" s="178" t="s">
        <v>193</v>
      </c>
      <c r="F102" s="125" t="s">
        <v>22</v>
      </c>
      <c r="G102" s="164">
        <v>0.55000000000000004</v>
      </c>
      <c r="H102" s="162" t="s">
        <v>194</v>
      </c>
      <c r="I102" s="163" t="s">
        <v>369</v>
      </c>
      <c r="J102" s="375" t="s">
        <v>196</v>
      </c>
      <c r="K102" s="383"/>
      <c r="L102" s="375" t="s">
        <v>198</v>
      </c>
      <c r="M102" s="376">
        <v>20250512</v>
      </c>
      <c r="N102" s="375" t="s">
        <v>43</v>
      </c>
      <c r="O102" s="376"/>
      <c r="P102" s="377" t="s">
        <v>370</v>
      </c>
      <c r="Q102" s="377"/>
      <c r="R102" s="378"/>
      <c r="S102" s="378"/>
      <c r="T102" s="378"/>
      <c r="U102" s="378"/>
      <c r="V102" s="378"/>
      <c r="W102" s="378"/>
      <c r="X102" s="378"/>
      <c r="Y102" s="378"/>
    </row>
    <row r="103" spans="1:25">
      <c r="A103" s="137" t="s">
        <v>191</v>
      </c>
      <c r="B103" s="74">
        <v>3850</v>
      </c>
      <c r="C103" s="302" t="s">
        <v>217</v>
      </c>
      <c r="D103" s="124">
        <v>45777</v>
      </c>
      <c r="E103" s="178" t="s">
        <v>193</v>
      </c>
      <c r="F103" s="125" t="s">
        <v>37</v>
      </c>
      <c r="G103" s="174">
        <v>0.77916666666666667</v>
      </c>
      <c r="H103" s="162" t="s">
        <v>371</v>
      </c>
      <c r="I103" s="163" t="s">
        <v>372</v>
      </c>
      <c r="J103" s="375" t="s">
        <v>196</v>
      </c>
      <c r="K103" s="104" t="s">
        <v>373</v>
      </c>
      <c r="L103" s="375" t="s">
        <v>198</v>
      </c>
      <c r="M103" s="376"/>
      <c r="N103" s="375" t="s">
        <v>33</v>
      </c>
      <c r="O103" s="376" t="s">
        <v>374</v>
      </c>
      <c r="P103" s="377" t="s">
        <v>375</v>
      </c>
      <c r="Q103" s="377"/>
      <c r="R103" s="378"/>
      <c r="S103" s="378"/>
      <c r="T103" s="378"/>
      <c r="U103" s="378"/>
      <c r="V103" s="378"/>
      <c r="W103" s="378"/>
      <c r="X103" s="378"/>
      <c r="Y103" s="378"/>
    </row>
    <row r="104" spans="1:25">
      <c r="A104" s="137" t="s">
        <v>191</v>
      </c>
      <c r="B104" s="74">
        <v>3850</v>
      </c>
      <c r="C104" s="302" t="s">
        <v>217</v>
      </c>
      <c r="D104" s="124">
        <v>45777</v>
      </c>
      <c r="E104" s="178" t="s">
        <v>193</v>
      </c>
      <c r="F104" s="125" t="s">
        <v>22</v>
      </c>
      <c r="G104" s="174">
        <v>0.80902777777777779</v>
      </c>
      <c r="H104" s="162" t="s">
        <v>213</v>
      </c>
      <c r="I104" s="163" t="s">
        <v>376</v>
      </c>
      <c r="J104" s="375" t="s">
        <v>196</v>
      </c>
      <c r="K104" s="104" t="s">
        <v>377</v>
      </c>
      <c r="L104" s="375" t="s">
        <v>198</v>
      </c>
      <c r="M104" s="200">
        <v>20250507</v>
      </c>
      <c r="N104" s="375" t="s">
        <v>33</v>
      </c>
      <c r="O104" s="376" t="s">
        <v>342</v>
      </c>
      <c r="P104" s="377" t="s">
        <v>378</v>
      </c>
      <c r="Q104" s="377"/>
      <c r="R104" s="378"/>
      <c r="S104" s="378"/>
      <c r="T104" s="378"/>
      <c r="U104" s="378"/>
      <c r="V104" s="378"/>
      <c r="W104" s="378"/>
      <c r="X104" s="378"/>
      <c r="Y104" s="378"/>
    </row>
    <row r="105" spans="1:25">
      <c r="A105" s="137" t="s">
        <v>191</v>
      </c>
      <c r="B105" s="74">
        <v>3850</v>
      </c>
      <c r="C105" s="302" t="s">
        <v>217</v>
      </c>
      <c r="D105" s="124">
        <v>45777</v>
      </c>
      <c r="E105" s="178" t="s">
        <v>193</v>
      </c>
      <c r="F105" s="125" t="s">
        <v>37</v>
      </c>
      <c r="G105" s="174">
        <v>0.85277777777777775</v>
      </c>
      <c r="H105" s="162" t="s">
        <v>213</v>
      </c>
      <c r="I105" s="163" t="s">
        <v>379</v>
      </c>
      <c r="J105" s="375" t="s">
        <v>196</v>
      </c>
      <c r="K105" s="383"/>
      <c r="L105" s="375" t="s">
        <v>198</v>
      </c>
      <c r="M105" s="376">
        <v>20250512</v>
      </c>
      <c r="N105" s="375" t="s">
        <v>43</v>
      </c>
      <c r="O105" s="376" t="s">
        <v>239</v>
      </c>
      <c r="P105" s="377" t="s">
        <v>380</v>
      </c>
      <c r="Q105" s="377"/>
      <c r="R105" s="378"/>
      <c r="S105" s="378"/>
      <c r="T105" s="378"/>
      <c r="U105" s="378"/>
      <c r="V105" s="378"/>
      <c r="W105" s="378"/>
      <c r="X105" s="378"/>
      <c r="Y105" s="378"/>
    </row>
    <row r="106" spans="1:25" ht="45.75">
      <c r="A106" s="137" t="s">
        <v>191</v>
      </c>
      <c r="B106" s="74">
        <v>3850</v>
      </c>
      <c r="C106" s="302" t="s">
        <v>217</v>
      </c>
      <c r="D106" s="124">
        <v>45777</v>
      </c>
      <c r="E106" s="178" t="s">
        <v>193</v>
      </c>
      <c r="F106" s="125" t="s">
        <v>37</v>
      </c>
      <c r="G106" s="174">
        <v>0.93888888888888888</v>
      </c>
      <c r="H106" s="162" t="s">
        <v>213</v>
      </c>
      <c r="I106" s="163" t="s">
        <v>381</v>
      </c>
      <c r="J106" s="375" t="s">
        <v>196</v>
      </c>
      <c r="K106" s="383"/>
      <c r="L106" s="375" t="s">
        <v>198</v>
      </c>
      <c r="M106" s="200">
        <v>20250507</v>
      </c>
      <c r="N106" s="375" t="s">
        <v>33</v>
      </c>
      <c r="O106" s="376" t="s">
        <v>382</v>
      </c>
      <c r="P106" s="377" t="s">
        <v>383</v>
      </c>
      <c r="Q106" s="377"/>
      <c r="R106" s="378"/>
      <c r="S106" s="378"/>
      <c r="T106" s="378"/>
      <c r="U106" s="378"/>
      <c r="V106" s="378"/>
      <c r="W106" s="378"/>
      <c r="X106" s="378"/>
      <c r="Y106" s="378"/>
    </row>
    <row r="107" spans="1:25" ht="45.75">
      <c r="A107" s="137" t="s">
        <v>191</v>
      </c>
      <c r="B107" s="74">
        <v>3850</v>
      </c>
      <c r="C107" s="302" t="s">
        <v>217</v>
      </c>
      <c r="D107" s="124">
        <v>45777</v>
      </c>
      <c r="E107" s="178" t="s">
        <v>193</v>
      </c>
      <c r="F107" s="125" t="s">
        <v>22</v>
      </c>
      <c r="G107" s="174">
        <v>0.94305555555555554</v>
      </c>
      <c r="H107" s="162" t="s">
        <v>213</v>
      </c>
      <c r="I107" s="163" t="s">
        <v>384</v>
      </c>
      <c r="J107" s="375" t="s">
        <v>196</v>
      </c>
      <c r="K107" s="104" t="s">
        <v>385</v>
      </c>
      <c r="L107" s="375" t="s">
        <v>27</v>
      </c>
      <c r="M107" s="376">
        <v>20250507</v>
      </c>
      <c r="N107" s="375" t="s">
        <v>43</v>
      </c>
      <c r="O107" s="376"/>
      <c r="P107" s="377" t="s">
        <v>386</v>
      </c>
      <c r="Q107" s="377"/>
      <c r="R107" s="378"/>
      <c r="S107" s="378"/>
      <c r="T107" s="378"/>
      <c r="U107" s="378"/>
      <c r="V107" s="378"/>
      <c r="W107" s="378"/>
      <c r="X107" s="378"/>
      <c r="Y107" s="378"/>
    </row>
    <row r="108" spans="1:25" ht="57.75" customHeight="1">
      <c r="A108" s="137" t="s">
        <v>191</v>
      </c>
      <c r="B108" s="74">
        <v>3850</v>
      </c>
      <c r="C108" s="302" t="s">
        <v>217</v>
      </c>
      <c r="D108" s="124">
        <v>45777</v>
      </c>
      <c r="E108" s="178" t="s">
        <v>193</v>
      </c>
      <c r="F108" s="125" t="s">
        <v>22</v>
      </c>
      <c r="G108" s="174">
        <v>0.97152777777777777</v>
      </c>
      <c r="H108" s="162" t="s">
        <v>213</v>
      </c>
      <c r="I108" s="163" t="s">
        <v>387</v>
      </c>
      <c r="J108" s="375" t="s">
        <v>196</v>
      </c>
      <c r="K108" s="383"/>
      <c r="L108" s="375" t="s">
        <v>198</v>
      </c>
      <c r="M108" s="200">
        <v>20250507</v>
      </c>
      <c r="N108" s="375" t="s">
        <v>43</v>
      </c>
      <c r="O108" s="376"/>
      <c r="P108" s="377" t="s">
        <v>388</v>
      </c>
      <c r="Q108" s="377"/>
      <c r="R108" s="378"/>
      <c r="S108" s="378"/>
      <c r="T108" s="378"/>
      <c r="U108" s="378"/>
      <c r="V108" s="378"/>
      <c r="W108" s="378"/>
      <c r="X108" s="378"/>
      <c r="Y108" s="378"/>
    </row>
    <row r="109" spans="1:25">
      <c r="A109" s="137" t="s">
        <v>191</v>
      </c>
      <c r="B109" s="74">
        <v>3850</v>
      </c>
      <c r="C109" s="302" t="s">
        <v>217</v>
      </c>
      <c r="D109" s="124">
        <v>45777</v>
      </c>
      <c r="E109" s="178" t="s">
        <v>193</v>
      </c>
      <c r="F109" s="125" t="s">
        <v>37</v>
      </c>
      <c r="G109" s="174">
        <v>0.9916666666666667</v>
      </c>
      <c r="H109" s="162" t="s">
        <v>213</v>
      </c>
      <c r="I109" s="163" t="s">
        <v>389</v>
      </c>
      <c r="J109" s="375" t="s">
        <v>196</v>
      </c>
      <c r="K109" s="383"/>
      <c r="L109" s="375" t="s">
        <v>198</v>
      </c>
      <c r="M109" s="200">
        <v>20250507</v>
      </c>
      <c r="N109" s="375" t="s">
        <v>33</v>
      </c>
      <c r="O109" s="376" t="s">
        <v>382</v>
      </c>
      <c r="P109" s="377" t="s">
        <v>390</v>
      </c>
      <c r="Q109" s="377"/>
      <c r="R109" s="378"/>
      <c r="S109" s="378"/>
      <c r="T109" s="378"/>
      <c r="U109" s="378"/>
      <c r="V109" s="378"/>
      <c r="W109" s="378"/>
      <c r="X109" s="378"/>
      <c r="Y109" s="378"/>
    </row>
    <row r="110" spans="1:25" ht="45.75">
      <c r="A110" s="138" t="s">
        <v>191</v>
      </c>
      <c r="B110" s="97">
        <v>3850</v>
      </c>
      <c r="C110" s="303" t="s">
        <v>217</v>
      </c>
      <c r="D110" s="132">
        <v>45777</v>
      </c>
      <c r="E110" s="178" t="s">
        <v>193</v>
      </c>
      <c r="F110" s="125" t="s">
        <v>22</v>
      </c>
      <c r="G110" s="174">
        <v>0.99722222222222223</v>
      </c>
      <c r="H110" s="162" t="s">
        <v>206</v>
      </c>
      <c r="I110" s="163" t="s">
        <v>391</v>
      </c>
      <c r="J110" s="375" t="s">
        <v>196</v>
      </c>
      <c r="K110" s="118" t="s">
        <v>392</v>
      </c>
      <c r="L110" s="375" t="s">
        <v>61</v>
      </c>
      <c r="M110" s="388">
        <v>20250507</v>
      </c>
      <c r="N110" s="384" t="s">
        <v>43</v>
      </c>
      <c r="O110" s="388"/>
      <c r="P110" s="379" t="s">
        <v>393</v>
      </c>
      <c r="Q110" s="379"/>
      <c r="R110" s="378"/>
      <c r="S110" s="378"/>
      <c r="T110" s="378"/>
      <c r="U110" s="378"/>
      <c r="V110" s="378"/>
      <c r="W110" s="378"/>
      <c r="X110" s="378"/>
      <c r="Y110" s="378"/>
    </row>
    <row r="111" spans="1:25" ht="45.75">
      <c r="A111" s="79" t="s">
        <v>191</v>
      </c>
      <c r="B111" s="122">
        <v>3850</v>
      </c>
      <c r="C111" s="297" t="s">
        <v>217</v>
      </c>
      <c r="D111" s="123">
        <v>45777</v>
      </c>
      <c r="E111" s="178" t="s">
        <v>193</v>
      </c>
      <c r="F111" s="125" t="s">
        <v>37</v>
      </c>
      <c r="G111" s="174">
        <v>2.013888888888889E-2</v>
      </c>
      <c r="H111" s="177" t="s">
        <v>128</v>
      </c>
      <c r="I111" s="176" t="s">
        <v>394</v>
      </c>
      <c r="J111" s="375" t="s">
        <v>75</v>
      </c>
      <c r="K111" s="104" t="s">
        <v>395</v>
      </c>
      <c r="L111" s="375" t="s">
        <v>27</v>
      </c>
      <c r="M111" s="376">
        <v>20250507</v>
      </c>
      <c r="N111" s="375" t="s">
        <v>43</v>
      </c>
      <c r="O111" s="376"/>
      <c r="P111" s="377" t="s">
        <v>396</v>
      </c>
      <c r="Q111" s="377"/>
      <c r="R111" s="378"/>
      <c r="S111" s="378"/>
      <c r="T111" s="378"/>
      <c r="U111" s="378"/>
      <c r="V111" s="378"/>
      <c r="W111" s="378"/>
      <c r="X111" s="378"/>
      <c r="Y111" s="378"/>
    </row>
    <row r="112" spans="1:25">
      <c r="A112" s="79" t="s">
        <v>191</v>
      </c>
      <c r="B112" s="122">
        <v>3850</v>
      </c>
      <c r="C112" s="297" t="s">
        <v>217</v>
      </c>
      <c r="D112" s="124">
        <v>45777</v>
      </c>
      <c r="E112" s="178" t="s">
        <v>193</v>
      </c>
      <c r="F112" s="125" t="s">
        <v>37</v>
      </c>
      <c r="G112" s="174">
        <v>0.52777777777777779</v>
      </c>
      <c r="H112" s="177" t="s">
        <v>128</v>
      </c>
      <c r="I112" s="175" t="s">
        <v>397</v>
      </c>
      <c r="J112" s="375" t="s">
        <v>75</v>
      </c>
      <c r="K112" s="383" t="s">
        <v>123</v>
      </c>
      <c r="L112" s="375" t="s">
        <v>77</v>
      </c>
      <c r="M112" s="376">
        <v>20250510</v>
      </c>
      <c r="N112" s="375" t="s">
        <v>90</v>
      </c>
      <c r="O112" s="376"/>
      <c r="P112" s="377" t="s">
        <v>398</v>
      </c>
      <c r="Q112" s="377"/>
      <c r="R112" s="378"/>
      <c r="S112" s="378"/>
      <c r="T112" s="378"/>
      <c r="U112" s="378"/>
      <c r="V112" s="378"/>
      <c r="W112" s="378"/>
      <c r="X112" s="378"/>
      <c r="Y112" s="378"/>
    </row>
    <row r="113" spans="1:25" ht="30.75">
      <c r="A113" s="137" t="s">
        <v>191</v>
      </c>
      <c r="B113" s="74">
        <v>3850</v>
      </c>
      <c r="C113" s="297" t="s">
        <v>192</v>
      </c>
      <c r="D113" s="124">
        <v>45777</v>
      </c>
      <c r="E113" s="178" t="s">
        <v>193</v>
      </c>
      <c r="F113" s="125" t="s">
        <v>37</v>
      </c>
      <c r="G113" s="161">
        <v>0.51597222222222228</v>
      </c>
      <c r="H113" s="162" t="s">
        <v>160</v>
      </c>
      <c r="I113" s="163" t="s">
        <v>399</v>
      </c>
      <c r="J113" s="375" t="s">
        <v>75</v>
      </c>
      <c r="K113" s="104" t="s">
        <v>400</v>
      </c>
      <c r="L113" s="375" t="s">
        <v>77</v>
      </c>
      <c r="M113" s="376">
        <v>20250510</v>
      </c>
      <c r="N113" s="375" t="s">
        <v>43</v>
      </c>
      <c r="O113" s="376"/>
      <c r="P113" s="377" t="s">
        <v>401</v>
      </c>
      <c r="Q113" s="377"/>
      <c r="R113" s="378"/>
      <c r="S113" s="378"/>
      <c r="T113" s="378"/>
      <c r="U113" s="378"/>
      <c r="V113" s="378"/>
      <c r="W113" s="378"/>
      <c r="X113" s="378"/>
      <c r="Y113" s="378"/>
    </row>
    <row r="114" spans="1:25" ht="30.75">
      <c r="A114" s="137" t="s">
        <v>191</v>
      </c>
      <c r="B114" s="74">
        <v>3850</v>
      </c>
      <c r="C114" s="297" t="s">
        <v>192</v>
      </c>
      <c r="D114" s="124">
        <v>45777</v>
      </c>
      <c r="E114" s="178" t="s">
        <v>193</v>
      </c>
      <c r="F114" s="125" t="s">
        <v>37</v>
      </c>
      <c r="G114" s="164">
        <v>0.52152777777777781</v>
      </c>
      <c r="H114" s="162" t="s">
        <v>112</v>
      </c>
      <c r="I114" s="163" t="s">
        <v>402</v>
      </c>
      <c r="J114" s="375" t="s">
        <v>75</v>
      </c>
      <c r="K114" s="104" t="s">
        <v>403</v>
      </c>
      <c r="L114" s="375" t="s">
        <v>61</v>
      </c>
      <c r="M114" s="376">
        <v>202550512</v>
      </c>
      <c r="N114" s="375" t="s">
        <v>33</v>
      </c>
      <c r="O114" s="376" t="s">
        <v>153</v>
      </c>
      <c r="P114" s="377" t="s">
        <v>404</v>
      </c>
      <c r="Q114" s="377"/>
      <c r="R114" s="378"/>
      <c r="S114" s="378"/>
      <c r="T114" s="378"/>
      <c r="U114" s="378"/>
      <c r="V114" s="378"/>
      <c r="W114" s="378"/>
      <c r="X114" s="378"/>
      <c r="Y114" s="378"/>
    </row>
    <row r="115" spans="1:25" ht="30.75">
      <c r="A115" s="137" t="s">
        <v>191</v>
      </c>
      <c r="B115" s="74">
        <v>3850</v>
      </c>
      <c r="C115" s="297" t="s">
        <v>192</v>
      </c>
      <c r="D115" s="124">
        <v>45777</v>
      </c>
      <c r="E115" s="178" t="s">
        <v>193</v>
      </c>
      <c r="F115" s="125" t="s">
        <v>22</v>
      </c>
      <c r="G115" s="164">
        <v>0.53749999999999998</v>
      </c>
      <c r="H115" s="162" t="s">
        <v>128</v>
      </c>
      <c r="I115" s="163" t="s">
        <v>405</v>
      </c>
      <c r="J115" s="375" t="s">
        <v>75</v>
      </c>
      <c r="K115" s="121" t="s">
        <v>406</v>
      </c>
      <c r="L115" s="375" t="s">
        <v>27</v>
      </c>
      <c r="M115" s="376">
        <v>20250507</v>
      </c>
      <c r="N115" s="375" t="s">
        <v>43</v>
      </c>
      <c r="O115" s="376"/>
      <c r="P115" s="377" t="s">
        <v>407</v>
      </c>
      <c r="Q115" s="377"/>
      <c r="R115" s="378"/>
      <c r="S115" s="378"/>
      <c r="T115" s="378"/>
      <c r="U115" s="378"/>
      <c r="V115" s="378"/>
      <c r="W115" s="378"/>
      <c r="X115" s="378"/>
      <c r="Y115" s="378"/>
    </row>
    <row r="116" spans="1:25" ht="30.75">
      <c r="A116" s="137" t="s">
        <v>191</v>
      </c>
      <c r="B116" s="74">
        <v>3850</v>
      </c>
      <c r="C116" s="297" t="s">
        <v>192</v>
      </c>
      <c r="D116" s="124">
        <v>45777</v>
      </c>
      <c r="E116" s="178" t="s">
        <v>193</v>
      </c>
      <c r="F116" s="125" t="s">
        <v>22</v>
      </c>
      <c r="G116" s="164">
        <v>0.53819444444444442</v>
      </c>
      <c r="H116" s="162" t="s">
        <v>273</v>
      </c>
      <c r="I116" s="163" t="s">
        <v>408</v>
      </c>
      <c r="J116" s="375" t="s">
        <v>75</v>
      </c>
      <c r="K116" s="104" t="s">
        <v>409</v>
      </c>
      <c r="L116" s="375" t="s">
        <v>77</v>
      </c>
      <c r="M116" s="376">
        <v>20250510</v>
      </c>
      <c r="N116" s="375" t="s">
        <v>43</v>
      </c>
      <c r="O116" s="376"/>
      <c r="P116" s="377" t="s">
        <v>410</v>
      </c>
      <c r="Q116" s="377"/>
      <c r="R116" s="378"/>
      <c r="S116" s="378"/>
      <c r="T116" s="378"/>
      <c r="U116" s="378"/>
      <c r="V116" s="378"/>
      <c r="W116" s="378"/>
      <c r="X116" s="378"/>
      <c r="Y116" s="378"/>
    </row>
    <row r="117" spans="1:25" ht="30.75">
      <c r="A117" s="137" t="s">
        <v>191</v>
      </c>
      <c r="B117" s="74">
        <v>3850</v>
      </c>
      <c r="C117" s="297" t="s">
        <v>192</v>
      </c>
      <c r="D117" s="124">
        <v>45777</v>
      </c>
      <c r="E117" s="178" t="s">
        <v>193</v>
      </c>
      <c r="F117" s="125" t="s">
        <v>37</v>
      </c>
      <c r="G117" s="164">
        <v>0.58611111111111114</v>
      </c>
      <c r="H117" s="162" t="s">
        <v>160</v>
      </c>
      <c r="I117" s="163" t="s">
        <v>411</v>
      </c>
      <c r="J117" s="375" t="s">
        <v>75</v>
      </c>
      <c r="K117" s="104" t="s">
        <v>412</v>
      </c>
      <c r="L117" s="375" t="s">
        <v>27</v>
      </c>
      <c r="M117" s="376">
        <v>20250507</v>
      </c>
      <c r="N117" s="375" t="s">
        <v>43</v>
      </c>
      <c r="O117" s="376"/>
      <c r="P117" s="377" t="s">
        <v>413</v>
      </c>
      <c r="Q117" s="377"/>
      <c r="R117" s="378"/>
      <c r="S117" s="378"/>
      <c r="T117" s="378"/>
      <c r="U117" s="378"/>
      <c r="V117" s="378"/>
      <c r="W117" s="378"/>
      <c r="X117" s="378"/>
      <c r="Y117" s="378"/>
    </row>
    <row r="118" spans="1:25" ht="30.75">
      <c r="A118" s="140" t="s">
        <v>191</v>
      </c>
      <c r="B118" s="74">
        <v>3850</v>
      </c>
      <c r="C118" s="297" t="s">
        <v>192</v>
      </c>
      <c r="D118" s="124">
        <v>45777</v>
      </c>
      <c r="E118" s="178" t="s">
        <v>193</v>
      </c>
      <c r="F118" s="125" t="s">
        <v>37</v>
      </c>
      <c r="G118" s="164">
        <v>0.59375</v>
      </c>
      <c r="H118" s="162" t="s">
        <v>128</v>
      </c>
      <c r="I118" s="163" t="s">
        <v>414</v>
      </c>
      <c r="J118" s="375" t="s">
        <v>75</v>
      </c>
      <c r="K118" s="104" t="s">
        <v>415</v>
      </c>
      <c r="L118" s="375" t="s">
        <v>27</v>
      </c>
      <c r="M118" s="376">
        <v>20250507</v>
      </c>
      <c r="N118" s="375" t="s">
        <v>28</v>
      </c>
      <c r="O118" s="376"/>
      <c r="P118" s="377" t="s">
        <v>416</v>
      </c>
      <c r="Q118" s="377"/>
      <c r="R118" s="378"/>
      <c r="S118" s="378"/>
      <c r="T118" s="378"/>
      <c r="U118" s="378"/>
      <c r="V118" s="378"/>
      <c r="W118" s="378"/>
      <c r="X118" s="378"/>
      <c r="Y118" s="378"/>
    </row>
    <row r="119" spans="1:25">
      <c r="A119" s="137" t="s">
        <v>191</v>
      </c>
      <c r="B119" s="74">
        <v>3850</v>
      </c>
      <c r="C119" s="302" t="s">
        <v>217</v>
      </c>
      <c r="D119" s="124">
        <v>45777</v>
      </c>
      <c r="E119" s="178" t="s">
        <v>193</v>
      </c>
      <c r="F119" s="125" t="s">
        <v>37</v>
      </c>
      <c r="G119" s="174">
        <v>0.75208333333333333</v>
      </c>
      <c r="H119" s="162" t="s">
        <v>160</v>
      </c>
      <c r="I119" s="163" t="s">
        <v>417</v>
      </c>
      <c r="J119" s="375" t="s">
        <v>75</v>
      </c>
      <c r="K119" s="104" t="s">
        <v>418</v>
      </c>
      <c r="L119" s="375" t="s">
        <v>77</v>
      </c>
      <c r="M119" s="376">
        <v>20250510</v>
      </c>
      <c r="N119" s="375" t="s">
        <v>33</v>
      </c>
      <c r="O119" s="252" t="s">
        <v>419</v>
      </c>
      <c r="P119" s="377" t="s">
        <v>420</v>
      </c>
      <c r="Q119" s="377"/>
      <c r="R119" s="378"/>
      <c r="S119" s="378"/>
      <c r="T119" s="378"/>
      <c r="U119" s="378"/>
      <c r="V119" s="378"/>
      <c r="W119" s="378"/>
      <c r="X119" s="378"/>
      <c r="Y119" s="378"/>
    </row>
    <row r="120" spans="1:25" ht="30.75">
      <c r="A120" s="137" t="s">
        <v>191</v>
      </c>
      <c r="B120" s="74">
        <v>3850</v>
      </c>
      <c r="C120" s="302" t="s">
        <v>217</v>
      </c>
      <c r="D120" s="124">
        <v>45777</v>
      </c>
      <c r="E120" s="178" t="s">
        <v>193</v>
      </c>
      <c r="F120" s="125" t="s">
        <v>37</v>
      </c>
      <c r="G120" s="174">
        <v>0.78611111111111109</v>
      </c>
      <c r="H120" s="162" t="s">
        <v>82</v>
      </c>
      <c r="I120" s="163" t="s">
        <v>421</v>
      </c>
      <c r="J120" s="375" t="s">
        <v>75</v>
      </c>
      <c r="K120" s="383"/>
      <c r="L120" s="375" t="s">
        <v>27</v>
      </c>
      <c r="M120" s="376">
        <v>20250510</v>
      </c>
      <c r="N120" s="375" t="s">
        <v>43</v>
      </c>
      <c r="O120" s="376"/>
      <c r="P120" s="377" t="s">
        <v>422</v>
      </c>
      <c r="Q120" s="377"/>
      <c r="R120" s="378"/>
      <c r="S120" s="378"/>
      <c r="T120" s="378"/>
      <c r="U120" s="378"/>
      <c r="V120" s="378"/>
      <c r="W120" s="378"/>
      <c r="X120" s="378"/>
      <c r="Y120" s="378"/>
    </row>
    <row r="121" spans="1:25">
      <c r="A121" s="137" t="s">
        <v>191</v>
      </c>
      <c r="B121" s="74">
        <v>3850</v>
      </c>
      <c r="C121" s="302" t="s">
        <v>217</v>
      </c>
      <c r="D121" s="124">
        <v>45777</v>
      </c>
      <c r="E121" s="178" t="s">
        <v>193</v>
      </c>
      <c r="F121" s="125" t="s">
        <v>37</v>
      </c>
      <c r="G121" s="174">
        <v>0.85138888888888886</v>
      </c>
      <c r="H121" s="162" t="s">
        <v>128</v>
      </c>
      <c r="I121" s="163" t="s">
        <v>423</v>
      </c>
      <c r="J121" s="375" t="s">
        <v>75</v>
      </c>
      <c r="K121" s="104" t="s">
        <v>424</v>
      </c>
      <c r="L121" s="375" t="s">
        <v>27</v>
      </c>
      <c r="M121" s="376">
        <v>20250507</v>
      </c>
      <c r="N121" s="375" t="s">
        <v>33</v>
      </c>
      <c r="O121" s="376" t="s">
        <v>425</v>
      </c>
      <c r="P121" s="377" t="s">
        <v>426</v>
      </c>
      <c r="Q121" s="377"/>
      <c r="R121" s="378"/>
      <c r="S121" s="378"/>
      <c r="T121" s="378"/>
      <c r="U121" s="378"/>
      <c r="V121" s="378"/>
      <c r="W121" s="378"/>
      <c r="X121" s="378"/>
      <c r="Y121" s="378"/>
    </row>
    <row r="122" spans="1:25">
      <c r="A122" s="137" t="s">
        <v>191</v>
      </c>
      <c r="B122" s="74">
        <v>3850</v>
      </c>
      <c r="C122" s="302" t="s">
        <v>217</v>
      </c>
      <c r="D122" s="124">
        <v>45777</v>
      </c>
      <c r="E122" s="178" t="s">
        <v>193</v>
      </c>
      <c r="F122" s="125" t="s">
        <v>37</v>
      </c>
      <c r="G122" s="174">
        <v>0.92986111111111114</v>
      </c>
      <c r="H122" s="162" t="s">
        <v>128</v>
      </c>
      <c r="I122" s="163" t="s">
        <v>427</v>
      </c>
      <c r="J122" s="375" t="s">
        <v>75</v>
      </c>
      <c r="K122" s="104" t="s">
        <v>428</v>
      </c>
      <c r="L122" s="375" t="s">
        <v>77</v>
      </c>
      <c r="M122" s="376">
        <v>20250512</v>
      </c>
      <c r="N122" s="375" t="s">
        <v>33</v>
      </c>
      <c r="O122" s="376" t="s">
        <v>429</v>
      </c>
      <c r="P122" s="377" t="s">
        <v>430</v>
      </c>
      <c r="Q122" s="377"/>
      <c r="R122" s="378"/>
      <c r="S122" s="378"/>
      <c r="T122" s="378"/>
      <c r="U122" s="378"/>
      <c r="V122" s="378"/>
      <c r="W122" s="378"/>
      <c r="X122" s="378"/>
      <c r="Y122" s="378"/>
    </row>
    <row r="123" spans="1:25" ht="30.75">
      <c r="A123" s="137" t="s">
        <v>191</v>
      </c>
      <c r="B123" s="74">
        <v>3850</v>
      </c>
      <c r="C123" s="302" t="s">
        <v>217</v>
      </c>
      <c r="D123" s="124">
        <v>45777</v>
      </c>
      <c r="E123" s="178" t="s">
        <v>193</v>
      </c>
      <c r="F123" s="125" t="s">
        <v>37</v>
      </c>
      <c r="G123" s="174">
        <v>0.93194444444444446</v>
      </c>
      <c r="H123" s="162" t="s">
        <v>128</v>
      </c>
      <c r="I123" s="163" t="s">
        <v>431</v>
      </c>
      <c r="J123" s="375" t="s">
        <v>75</v>
      </c>
      <c r="K123" s="104" t="s">
        <v>432</v>
      </c>
      <c r="L123" s="375" t="s">
        <v>77</v>
      </c>
      <c r="M123" s="376">
        <v>20250512</v>
      </c>
      <c r="N123" s="375" t="s">
        <v>43</v>
      </c>
      <c r="O123" s="376"/>
      <c r="P123" s="377" t="s">
        <v>433</v>
      </c>
      <c r="Q123" s="377"/>
      <c r="R123" s="378"/>
      <c r="S123" s="378"/>
      <c r="T123" s="378"/>
      <c r="U123" s="378"/>
      <c r="V123" s="378"/>
      <c r="W123" s="378"/>
      <c r="X123" s="378"/>
      <c r="Y123" s="378"/>
    </row>
    <row r="124" spans="1:25" ht="30.75">
      <c r="A124" s="138" t="s">
        <v>191</v>
      </c>
      <c r="B124" s="97">
        <v>3850</v>
      </c>
      <c r="C124" s="303" t="s">
        <v>217</v>
      </c>
      <c r="D124" s="132">
        <v>45777</v>
      </c>
      <c r="E124" s="178" t="s">
        <v>193</v>
      </c>
      <c r="F124" s="125" t="s">
        <v>37</v>
      </c>
      <c r="G124" s="174">
        <v>0.9375</v>
      </c>
      <c r="H124" s="162" t="s">
        <v>434</v>
      </c>
      <c r="I124" s="163" t="s">
        <v>435</v>
      </c>
      <c r="J124" s="375" t="s">
        <v>75</v>
      </c>
      <c r="K124" s="118" t="s">
        <v>436</v>
      </c>
      <c r="L124" s="375" t="s">
        <v>77</v>
      </c>
      <c r="M124" s="156">
        <v>20250512</v>
      </c>
      <c r="N124" s="384" t="s">
        <v>43</v>
      </c>
      <c r="O124" s="388"/>
      <c r="P124" s="379" t="s">
        <v>437</v>
      </c>
      <c r="Q124" s="379"/>
      <c r="R124" s="378"/>
      <c r="S124" s="378"/>
      <c r="T124" s="378"/>
      <c r="U124" s="378"/>
      <c r="V124" s="378"/>
      <c r="W124" s="378"/>
      <c r="X124" s="378"/>
      <c r="Y124" s="378"/>
    </row>
    <row r="125" spans="1:25">
      <c r="A125" s="143" t="s">
        <v>191</v>
      </c>
      <c r="B125" s="74">
        <v>3850</v>
      </c>
      <c r="C125" s="297" t="s">
        <v>192</v>
      </c>
      <c r="D125" s="123">
        <v>45777</v>
      </c>
      <c r="E125" s="178" t="s">
        <v>193</v>
      </c>
      <c r="F125" s="125" t="s">
        <v>37</v>
      </c>
      <c r="G125" s="161">
        <v>0.39097222222222222</v>
      </c>
      <c r="H125" s="162" t="s">
        <v>23</v>
      </c>
      <c r="I125" s="163" t="s">
        <v>438</v>
      </c>
      <c r="J125" s="375" t="s">
        <v>25</v>
      </c>
      <c r="K125" s="104" t="s">
        <v>439</v>
      </c>
      <c r="L125" s="375" t="s">
        <v>61</v>
      </c>
      <c r="M125" s="376">
        <v>20250507</v>
      </c>
      <c r="N125" s="375" t="s">
        <v>43</v>
      </c>
      <c r="O125" s="376"/>
      <c r="P125" s="377" t="s">
        <v>440</v>
      </c>
      <c r="Q125" s="377"/>
      <c r="R125" s="378"/>
      <c r="S125" s="378"/>
      <c r="T125" s="378"/>
      <c r="U125" s="378"/>
      <c r="V125" s="378"/>
      <c r="W125" s="378"/>
      <c r="X125" s="378"/>
      <c r="Y125" s="378"/>
    </row>
    <row r="126" spans="1:25" ht="30.75">
      <c r="A126" s="138" t="s">
        <v>191</v>
      </c>
      <c r="B126" s="97">
        <v>3850</v>
      </c>
      <c r="C126" s="303" t="s">
        <v>217</v>
      </c>
      <c r="D126" s="132">
        <v>45777</v>
      </c>
      <c r="E126" s="178" t="s">
        <v>193</v>
      </c>
      <c r="F126" s="125" t="s">
        <v>37</v>
      </c>
      <c r="G126" s="182" t="s">
        <v>441</v>
      </c>
      <c r="H126" s="162" t="s">
        <v>23</v>
      </c>
      <c r="I126" s="163" t="s">
        <v>435</v>
      </c>
      <c r="J126" s="375" t="s">
        <v>25</v>
      </c>
      <c r="K126" s="390"/>
      <c r="L126" s="1" t="s">
        <v>61</v>
      </c>
      <c r="M126" s="156">
        <v>20250509</v>
      </c>
      <c r="N126" s="1" t="s">
        <v>33</v>
      </c>
      <c r="O126" s="200" t="s">
        <v>183</v>
      </c>
      <c r="P126" s="377" t="s">
        <v>442</v>
      </c>
      <c r="Q126" s="379" t="s">
        <v>443</v>
      </c>
      <c r="R126" s="378"/>
      <c r="S126" s="378"/>
      <c r="T126" s="378"/>
      <c r="U126" s="378"/>
      <c r="V126" s="378"/>
      <c r="W126" s="378"/>
      <c r="X126" s="378"/>
      <c r="Y126" s="378"/>
    </row>
    <row r="127" spans="1:25" ht="30.75">
      <c r="A127" s="143" t="s">
        <v>191</v>
      </c>
      <c r="B127" s="74">
        <v>3850</v>
      </c>
      <c r="C127" s="304" t="s">
        <v>217</v>
      </c>
      <c r="D127" s="123">
        <v>45778</v>
      </c>
      <c r="E127" s="178" t="s">
        <v>193</v>
      </c>
      <c r="F127" s="125" t="s">
        <v>22</v>
      </c>
      <c r="G127" s="182">
        <v>6.7361111111111108E-2</v>
      </c>
      <c r="H127" s="162" t="s">
        <v>322</v>
      </c>
      <c r="I127" s="163" t="s">
        <v>444</v>
      </c>
      <c r="J127" s="375" t="s">
        <v>196</v>
      </c>
      <c r="K127" s="104" t="s">
        <v>445</v>
      </c>
      <c r="L127" s="375" t="s">
        <v>198</v>
      </c>
      <c r="M127" s="376">
        <v>20250508</v>
      </c>
      <c r="N127" s="375" t="s">
        <v>43</v>
      </c>
      <c r="O127" s="376"/>
      <c r="P127" s="377" t="s">
        <v>446</v>
      </c>
      <c r="Q127" s="377"/>
      <c r="R127" s="378"/>
      <c r="S127" s="378"/>
      <c r="T127" s="378"/>
      <c r="U127" s="378"/>
      <c r="V127" s="378"/>
      <c r="W127" s="378"/>
      <c r="X127" s="378"/>
      <c r="Y127" s="378"/>
    </row>
    <row r="128" spans="1:25" ht="30.75">
      <c r="A128" s="137" t="s">
        <v>191</v>
      </c>
      <c r="B128" s="74">
        <v>3850</v>
      </c>
      <c r="C128" s="302" t="s">
        <v>217</v>
      </c>
      <c r="D128" s="124">
        <v>45778</v>
      </c>
      <c r="E128" s="178" t="s">
        <v>193</v>
      </c>
      <c r="F128" s="125" t="s">
        <v>22</v>
      </c>
      <c r="G128" s="174">
        <v>7.2916666666666671E-2</v>
      </c>
      <c r="H128" s="162" t="s">
        <v>194</v>
      </c>
      <c r="I128" s="163" t="s">
        <v>231</v>
      </c>
      <c r="J128" s="375" t="s">
        <v>196</v>
      </c>
      <c r="K128" s="104" t="s">
        <v>447</v>
      </c>
      <c r="L128" s="375" t="s">
        <v>101</v>
      </c>
      <c r="M128" s="376">
        <v>20250513</v>
      </c>
      <c r="N128" s="375" t="s">
        <v>43</v>
      </c>
      <c r="O128" s="376"/>
      <c r="P128" s="377" t="s">
        <v>448</v>
      </c>
      <c r="Q128" s="377"/>
      <c r="R128" s="378"/>
      <c r="S128" s="378"/>
      <c r="T128" s="378"/>
      <c r="U128" s="378"/>
      <c r="V128" s="378"/>
      <c r="W128" s="378"/>
      <c r="X128" s="378"/>
      <c r="Y128" s="378"/>
    </row>
    <row r="129" spans="1:25" ht="30.75">
      <c r="A129" s="137" t="s">
        <v>191</v>
      </c>
      <c r="B129" s="74">
        <v>3850</v>
      </c>
      <c r="C129" s="302" t="s">
        <v>217</v>
      </c>
      <c r="D129" s="124">
        <v>45778</v>
      </c>
      <c r="E129" s="178" t="s">
        <v>193</v>
      </c>
      <c r="F129" s="125" t="s">
        <v>22</v>
      </c>
      <c r="G129" s="174">
        <v>9.166666666666666E-2</v>
      </c>
      <c r="H129" s="162" t="s">
        <v>213</v>
      </c>
      <c r="I129" s="163" t="s">
        <v>449</v>
      </c>
      <c r="J129" s="375" t="s">
        <v>196</v>
      </c>
      <c r="K129" s="104" t="s">
        <v>450</v>
      </c>
      <c r="L129" s="375" t="s">
        <v>27</v>
      </c>
      <c r="M129" s="376">
        <v>20250507</v>
      </c>
      <c r="N129" s="375" t="s">
        <v>43</v>
      </c>
      <c r="O129" s="376"/>
      <c r="P129" s="377" t="s">
        <v>451</v>
      </c>
      <c r="Q129" s="377"/>
      <c r="R129" s="378"/>
      <c r="S129" s="378"/>
      <c r="T129" s="378"/>
      <c r="U129" s="378"/>
      <c r="V129" s="378"/>
      <c r="W129" s="378"/>
      <c r="X129" s="378"/>
      <c r="Y129" s="378"/>
    </row>
    <row r="130" spans="1:25" ht="30.75">
      <c r="A130" s="140" t="s">
        <v>191</v>
      </c>
      <c r="B130" s="74">
        <v>3850</v>
      </c>
      <c r="C130" s="305" t="s">
        <v>217</v>
      </c>
      <c r="D130" s="124">
        <v>45778</v>
      </c>
      <c r="E130" s="178" t="s">
        <v>193</v>
      </c>
      <c r="F130" s="125" t="s">
        <v>37</v>
      </c>
      <c r="G130" s="174">
        <v>0.10069444444444445</v>
      </c>
      <c r="H130" s="162" t="s">
        <v>206</v>
      </c>
      <c r="I130" s="163" t="s">
        <v>452</v>
      </c>
      <c r="J130" s="375" t="s">
        <v>196</v>
      </c>
      <c r="K130" s="104" t="s">
        <v>453</v>
      </c>
      <c r="L130" s="375" t="s">
        <v>101</v>
      </c>
      <c r="M130" s="376">
        <v>20250513</v>
      </c>
      <c r="N130" s="375" t="s">
        <v>43</v>
      </c>
      <c r="O130" s="376"/>
      <c r="P130" s="377" t="s">
        <v>454</v>
      </c>
      <c r="Q130" s="377"/>
      <c r="R130" s="378"/>
      <c r="S130" s="378"/>
      <c r="T130" s="378"/>
      <c r="U130" s="378"/>
      <c r="V130" s="378"/>
      <c r="W130" s="378"/>
      <c r="X130" s="378"/>
      <c r="Y130" s="378"/>
    </row>
    <row r="131" spans="1:25" ht="30.75">
      <c r="A131" s="137" t="s">
        <v>191</v>
      </c>
      <c r="B131" s="74">
        <v>3850</v>
      </c>
      <c r="C131" s="297" t="s">
        <v>192</v>
      </c>
      <c r="D131" s="124">
        <v>45778</v>
      </c>
      <c r="E131" s="178" t="s">
        <v>193</v>
      </c>
      <c r="F131" s="125" t="s">
        <v>37</v>
      </c>
      <c r="G131" s="161">
        <v>0.34513888888888888</v>
      </c>
      <c r="H131" s="162" t="s">
        <v>194</v>
      </c>
      <c r="I131" s="163" t="s">
        <v>455</v>
      </c>
      <c r="J131" s="375" t="s">
        <v>196</v>
      </c>
      <c r="K131" s="383"/>
      <c r="L131" s="375" t="s">
        <v>198</v>
      </c>
      <c r="M131" s="376">
        <v>20250508</v>
      </c>
      <c r="N131" s="375" t="s">
        <v>33</v>
      </c>
      <c r="O131" s="376" t="s">
        <v>354</v>
      </c>
      <c r="P131" s="377" t="s">
        <v>456</v>
      </c>
      <c r="Q131" s="377"/>
      <c r="R131" s="378"/>
      <c r="S131" s="378"/>
      <c r="T131" s="378"/>
      <c r="U131" s="378"/>
      <c r="V131" s="378"/>
      <c r="W131" s="378"/>
      <c r="X131" s="378"/>
      <c r="Y131" s="378"/>
    </row>
    <row r="132" spans="1:25">
      <c r="A132" s="137" t="s">
        <v>191</v>
      </c>
      <c r="B132" s="74">
        <v>3850</v>
      </c>
      <c r="C132" s="297" t="s">
        <v>192</v>
      </c>
      <c r="D132" s="124">
        <v>45778</v>
      </c>
      <c r="E132" s="178" t="s">
        <v>193</v>
      </c>
      <c r="F132" s="125" t="s">
        <v>37</v>
      </c>
      <c r="G132" s="164">
        <v>0.35138888888888886</v>
      </c>
      <c r="H132" s="162" t="s">
        <v>206</v>
      </c>
      <c r="I132" s="163" t="s">
        <v>457</v>
      </c>
      <c r="J132" s="375" t="s">
        <v>196</v>
      </c>
      <c r="K132" s="383"/>
      <c r="L132" s="375" t="s">
        <v>198</v>
      </c>
      <c r="M132" s="376">
        <v>20250508</v>
      </c>
      <c r="N132" s="375" t="s">
        <v>43</v>
      </c>
      <c r="O132" s="376"/>
      <c r="P132" s="377" t="s">
        <v>457</v>
      </c>
      <c r="Q132" s="377"/>
      <c r="R132" s="378"/>
      <c r="S132" s="378"/>
      <c r="T132" s="378"/>
      <c r="U132" s="378"/>
      <c r="V132" s="378"/>
      <c r="W132" s="378"/>
      <c r="X132" s="378"/>
      <c r="Y132" s="378"/>
    </row>
    <row r="133" spans="1:25">
      <c r="A133" s="137" t="s">
        <v>191</v>
      </c>
      <c r="B133" s="74">
        <v>3850</v>
      </c>
      <c r="C133" s="297" t="s">
        <v>192</v>
      </c>
      <c r="D133" s="124">
        <v>45778</v>
      </c>
      <c r="E133" s="178" t="s">
        <v>193</v>
      </c>
      <c r="F133" s="125" t="s">
        <v>22</v>
      </c>
      <c r="G133" s="164">
        <v>0.39444444444444443</v>
      </c>
      <c r="H133" s="162" t="s">
        <v>213</v>
      </c>
      <c r="I133" s="163" t="s">
        <v>458</v>
      </c>
      <c r="J133" s="375" t="s">
        <v>196</v>
      </c>
      <c r="K133" s="199" t="s">
        <v>459</v>
      </c>
      <c r="L133" s="375" t="s">
        <v>27</v>
      </c>
      <c r="M133" s="376">
        <v>20250506</v>
      </c>
      <c r="N133" s="375" t="s">
        <v>33</v>
      </c>
      <c r="O133" s="376" t="s">
        <v>382</v>
      </c>
      <c r="P133" s="377" t="s">
        <v>460</v>
      </c>
      <c r="Q133" s="377"/>
      <c r="R133" s="378"/>
      <c r="S133" s="378"/>
      <c r="T133" s="378"/>
      <c r="U133" s="378"/>
      <c r="V133" s="378"/>
      <c r="W133" s="378"/>
      <c r="X133" s="378"/>
      <c r="Y133" s="378"/>
    </row>
    <row r="134" spans="1:25" ht="45.75">
      <c r="A134" s="137" t="s">
        <v>191</v>
      </c>
      <c r="B134" s="74">
        <v>3850</v>
      </c>
      <c r="C134" s="297" t="s">
        <v>192</v>
      </c>
      <c r="D134" s="124">
        <v>45778</v>
      </c>
      <c r="E134" s="178" t="s">
        <v>193</v>
      </c>
      <c r="F134" s="125" t="s">
        <v>22</v>
      </c>
      <c r="G134" s="164">
        <v>0.40694444444444444</v>
      </c>
      <c r="H134" s="162" t="s">
        <v>206</v>
      </c>
      <c r="I134" s="163" t="s">
        <v>461</v>
      </c>
      <c r="J134" s="375" t="s">
        <v>196</v>
      </c>
      <c r="K134" s="104" t="s">
        <v>462</v>
      </c>
      <c r="L134" s="375" t="s">
        <v>198</v>
      </c>
      <c r="M134" s="376">
        <v>20250508</v>
      </c>
      <c r="N134" s="375" t="s">
        <v>43</v>
      </c>
      <c r="O134" s="376"/>
      <c r="P134" s="377" t="s">
        <v>463</v>
      </c>
      <c r="Q134" s="377"/>
      <c r="R134" s="378"/>
      <c r="S134" s="378"/>
      <c r="T134" s="378"/>
      <c r="U134" s="378"/>
      <c r="V134" s="378"/>
      <c r="W134" s="378"/>
      <c r="X134" s="378"/>
      <c r="Y134" s="378"/>
    </row>
    <row r="135" spans="1:25" ht="45.75">
      <c r="A135" s="137" t="s">
        <v>191</v>
      </c>
      <c r="B135" s="74">
        <v>3850</v>
      </c>
      <c r="C135" s="297" t="s">
        <v>192</v>
      </c>
      <c r="D135" s="124">
        <v>45778</v>
      </c>
      <c r="E135" s="178" t="s">
        <v>193</v>
      </c>
      <c r="F135" s="125" t="s">
        <v>22</v>
      </c>
      <c r="G135" s="164">
        <v>0.40763888888888888</v>
      </c>
      <c r="H135" s="162" t="s">
        <v>206</v>
      </c>
      <c r="I135" s="163" t="s">
        <v>464</v>
      </c>
      <c r="J135" s="375" t="s">
        <v>196</v>
      </c>
      <c r="K135" s="104" t="s">
        <v>465</v>
      </c>
      <c r="L135" s="375" t="s">
        <v>27</v>
      </c>
      <c r="M135" s="376">
        <v>20250510</v>
      </c>
      <c r="N135" s="375" t="s">
        <v>43</v>
      </c>
      <c r="O135" s="376"/>
      <c r="P135" s="377" t="s">
        <v>466</v>
      </c>
      <c r="Q135" s="377"/>
      <c r="R135" s="378"/>
      <c r="S135" s="378"/>
      <c r="T135" s="378"/>
      <c r="U135" s="378"/>
      <c r="V135" s="378"/>
      <c r="W135" s="378"/>
      <c r="X135" s="378"/>
      <c r="Y135" s="378"/>
    </row>
    <row r="136" spans="1:25" ht="45.75">
      <c r="A136" s="144" t="s">
        <v>191</v>
      </c>
      <c r="B136" s="74">
        <v>3850</v>
      </c>
      <c r="C136" s="297" t="s">
        <v>192</v>
      </c>
      <c r="D136" s="145">
        <v>45778</v>
      </c>
      <c r="E136" s="178" t="s">
        <v>193</v>
      </c>
      <c r="F136" s="125" t="s">
        <v>37</v>
      </c>
      <c r="G136" s="164">
        <v>0.40833333333333333</v>
      </c>
      <c r="H136" s="162" t="s">
        <v>206</v>
      </c>
      <c r="I136" s="163" t="s">
        <v>467</v>
      </c>
      <c r="J136" s="375" t="s">
        <v>196</v>
      </c>
      <c r="K136" s="104" t="s">
        <v>468</v>
      </c>
      <c r="L136" s="375" t="s">
        <v>27</v>
      </c>
      <c r="M136" s="376">
        <v>20250515</v>
      </c>
      <c r="N136" s="375" t="s">
        <v>43</v>
      </c>
      <c r="O136" s="376"/>
      <c r="P136" s="377" t="s">
        <v>469</v>
      </c>
      <c r="Q136" s="377"/>
      <c r="R136" s="378"/>
      <c r="S136" s="378"/>
      <c r="T136" s="378"/>
      <c r="U136" s="378"/>
      <c r="V136" s="378"/>
      <c r="W136" s="378"/>
      <c r="X136" s="378"/>
      <c r="Y136" s="378"/>
    </row>
    <row r="137" spans="1:25" ht="30.75">
      <c r="A137" s="137" t="s">
        <v>191</v>
      </c>
      <c r="B137" s="74">
        <v>3850</v>
      </c>
      <c r="C137" s="297" t="s">
        <v>192</v>
      </c>
      <c r="D137" s="124">
        <v>45778</v>
      </c>
      <c r="E137" s="178" t="s">
        <v>193</v>
      </c>
      <c r="F137" s="125" t="s">
        <v>22</v>
      </c>
      <c r="G137" s="164">
        <v>0.40902777777777777</v>
      </c>
      <c r="H137" s="162" t="s">
        <v>206</v>
      </c>
      <c r="I137" s="163" t="s">
        <v>470</v>
      </c>
      <c r="J137" s="375" t="s">
        <v>196</v>
      </c>
      <c r="K137" s="104" t="s">
        <v>471</v>
      </c>
      <c r="L137" s="375" t="s">
        <v>27</v>
      </c>
      <c r="M137" s="376">
        <v>20250509</v>
      </c>
      <c r="N137" s="375" t="s">
        <v>43</v>
      </c>
      <c r="O137" s="376"/>
      <c r="P137" s="377" t="s">
        <v>472</v>
      </c>
      <c r="Q137" s="377"/>
      <c r="R137" s="378"/>
      <c r="S137" s="378"/>
      <c r="T137" s="378"/>
      <c r="U137" s="378"/>
      <c r="V137" s="378"/>
      <c r="W137" s="378"/>
      <c r="X137" s="378"/>
      <c r="Y137" s="378"/>
    </row>
    <row r="138" spans="1:25" ht="30.75">
      <c r="A138" s="144" t="s">
        <v>191</v>
      </c>
      <c r="B138" s="74">
        <v>3850</v>
      </c>
      <c r="C138" s="297" t="s">
        <v>192</v>
      </c>
      <c r="D138" s="145">
        <v>45778</v>
      </c>
      <c r="E138" s="178" t="s">
        <v>193</v>
      </c>
      <c r="F138" s="125" t="s">
        <v>37</v>
      </c>
      <c r="G138" s="164">
        <v>0.40972222222222221</v>
      </c>
      <c r="H138" s="162" t="s">
        <v>206</v>
      </c>
      <c r="I138" s="163" t="s">
        <v>473</v>
      </c>
      <c r="J138" s="375" t="s">
        <v>196</v>
      </c>
      <c r="K138" s="383"/>
      <c r="L138" s="375" t="s">
        <v>198</v>
      </c>
      <c r="M138" s="376">
        <v>20250508</v>
      </c>
      <c r="N138" s="375" t="s">
        <v>43</v>
      </c>
      <c r="O138" s="376"/>
      <c r="P138" s="377" t="s">
        <v>474</v>
      </c>
      <c r="Q138" s="377"/>
      <c r="R138" s="378"/>
      <c r="S138" s="378"/>
      <c r="T138" s="378"/>
      <c r="U138" s="378"/>
      <c r="V138" s="378"/>
      <c r="W138" s="378"/>
      <c r="X138" s="378"/>
      <c r="Y138" s="378"/>
    </row>
    <row r="139" spans="1:25" ht="30.75">
      <c r="A139" s="137" t="s">
        <v>191</v>
      </c>
      <c r="B139" s="74">
        <v>3850</v>
      </c>
      <c r="C139" s="297" t="s">
        <v>192</v>
      </c>
      <c r="D139" s="124">
        <v>45778</v>
      </c>
      <c r="E139" s="178" t="s">
        <v>193</v>
      </c>
      <c r="F139" s="125" t="s">
        <v>22</v>
      </c>
      <c r="G139" s="164">
        <v>0.41041666666666665</v>
      </c>
      <c r="H139" s="162" t="s">
        <v>206</v>
      </c>
      <c r="I139" s="163" t="s">
        <v>475</v>
      </c>
      <c r="J139" s="375" t="s">
        <v>196</v>
      </c>
      <c r="K139" s="104" t="s">
        <v>476</v>
      </c>
      <c r="L139" s="375" t="s">
        <v>198</v>
      </c>
      <c r="M139" s="376">
        <v>20250508</v>
      </c>
      <c r="N139" s="375" t="s">
        <v>43</v>
      </c>
      <c r="O139" s="376"/>
      <c r="P139" s="377" t="s">
        <v>477</v>
      </c>
      <c r="Q139" s="377"/>
      <c r="R139" s="378"/>
      <c r="S139" s="378"/>
      <c r="T139" s="378"/>
      <c r="U139" s="378"/>
      <c r="V139" s="378"/>
      <c r="W139" s="378"/>
      <c r="X139" s="378"/>
      <c r="Y139" s="378"/>
    </row>
    <row r="140" spans="1:25" ht="30.75">
      <c r="A140" s="143" t="s">
        <v>191</v>
      </c>
      <c r="B140" s="74">
        <v>3850</v>
      </c>
      <c r="C140" s="297" t="s">
        <v>192</v>
      </c>
      <c r="D140" s="123">
        <v>45778</v>
      </c>
      <c r="E140" s="178" t="s">
        <v>193</v>
      </c>
      <c r="F140" s="125" t="s">
        <v>37</v>
      </c>
      <c r="G140" s="164">
        <v>0.41458333333333336</v>
      </c>
      <c r="H140" s="162" t="s">
        <v>194</v>
      </c>
      <c r="I140" s="163" t="s">
        <v>478</v>
      </c>
      <c r="J140" s="375" t="s">
        <v>196</v>
      </c>
      <c r="K140" s="383"/>
      <c r="L140" s="375" t="s">
        <v>198</v>
      </c>
      <c r="M140" s="376">
        <v>20250508</v>
      </c>
      <c r="N140" s="375" t="s">
        <v>33</v>
      </c>
      <c r="O140" s="386" t="s">
        <v>479</v>
      </c>
      <c r="P140" s="377" t="s">
        <v>480</v>
      </c>
      <c r="Q140" s="377"/>
      <c r="R140" s="378"/>
      <c r="S140" s="378"/>
      <c r="T140" s="378"/>
      <c r="U140" s="378"/>
      <c r="V140" s="378"/>
      <c r="W140" s="378"/>
      <c r="X140" s="378"/>
      <c r="Y140" s="378"/>
    </row>
    <row r="141" spans="1:25" ht="30.75">
      <c r="A141" s="140" t="s">
        <v>191</v>
      </c>
      <c r="B141" s="74">
        <v>3850</v>
      </c>
      <c r="C141" s="297" t="s">
        <v>192</v>
      </c>
      <c r="D141" s="146">
        <v>45778</v>
      </c>
      <c r="E141" s="178" t="s">
        <v>193</v>
      </c>
      <c r="F141" s="125" t="s">
        <v>37</v>
      </c>
      <c r="G141" s="164">
        <v>0.44097222222222221</v>
      </c>
      <c r="H141" s="162" t="s">
        <v>194</v>
      </c>
      <c r="I141" s="163" t="s">
        <v>481</v>
      </c>
      <c r="J141" s="375" t="s">
        <v>196</v>
      </c>
      <c r="K141" s="383"/>
      <c r="L141" s="375" t="s">
        <v>198</v>
      </c>
      <c r="M141" s="376">
        <v>20250508</v>
      </c>
      <c r="N141" s="375" t="s">
        <v>33</v>
      </c>
      <c r="O141" s="386" t="s">
        <v>479</v>
      </c>
      <c r="P141" s="377" t="s">
        <v>482</v>
      </c>
      <c r="Q141" s="377"/>
      <c r="R141" s="378"/>
      <c r="S141" s="378"/>
      <c r="T141" s="378"/>
      <c r="U141" s="378"/>
      <c r="V141" s="378"/>
      <c r="W141" s="378"/>
      <c r="X141" s="378"/>
      <c r="Y141" s="378"/>
    </row>
    <row r="142" spans="1:25" ht="30.75">
      <c r="A142" s="137" t="s">
        <v>191</v>
      </c>
      <c r="B142" s="74">
        <v>3850</v>
      </c>
      <c r="C142" s="302" t="s">
        <v>217</v>
      </c>
      <c r="D142" s="124">
        <v>45778</v>
      </c>
      <c r="E142" s="178" t="s">
        <v>193</v>
      </c>
      <c r="F142" s="125" t="s">
        <v>22</v>
      </c>
      <c r="G142" s="174">
        <v>0.69722222222222219</v>
      </c>
      <c r="H142" s="162" t="s">
        <v>213</v>
      </c>
      <c r="I142" s="163" t="s">
        <v>483</v>
      </c>
      <c r="J142" s="375" t="s">
        <v>196</v>
      </c>
      <c r="K142" s="383"/>
      <c r="L142" s="375" t="s">
        <v>198</v>
      </c>
      <c r="M142" s="376">
        <v>20250508</v>
      </c>
      <c r="N142" s="375" t="s">
        <v>43</v>
      </c>
      <c r="O142" s="376"/>
      <c r="P142" s="377" t="s">
        <v>484</v>
      </c>
      <c r="Q142" s="377"/>
      <c r="R142" s="378"/>
      <c r="S142" s="378"/>
      <c r="T142" s="378"/>
      <c r="U142" s="378"/>
      <c r="V142" s="378"/>
      <c r="W142" s="378"/>
      <c r="X142" s="378"/>
      <c r="Y142" s="378"/>
    </row>
    <row r="143" spans="1:25" ht="30.75">
      <c r="A143" s="137" t="s">
        <v>191</v>
      </c>
      <c r="B143" s="74">
        <v>3850</v>
      </c>
      <c r="C143" s="302" t="s">
        <v>217</v>
      </c>
      <c r="D143" s="124">
        <v>45778</v>
      </c>
      <c r="E143" s="178" t="s">
        <v>193</v>
      </c>
      <c r="F143" s="125" t="s">
        <v>22</v>
      </c>
      <c r="G143" s="174">
        <v>0.7</v>
      </c>
      <c r="H143" s="162" t="s">
        <v>213</v>
      </c>
      <c r="I143" s="163" t="s">
        <v>485</v>
      </c>
      <c r="J143" s="375" t="s">
        <v>196</v>
      </c>
      <c r="K143" s="383"/>
      <c r="L143" s="375" t="s">
        <v>198</v>
      </c>
      <c r="M143" s="376">
        <v>20250508</v>
      </c>
      <c r="N143" s="375" t="s">
        <v>43</v>
      </c>
      <c r="O143" s="376"/>
      <c r="P143" s="377" t="s">
        <v>486</v>
      </c>
      <c r="Q143" s="377"/>
      <c r="R143" s="378"/>
      <c r="S143" s="378"/>
      <c r="T143" s="378"/>
      <c r="U143" s="378"/>
      <c r="V143" s="378"/>
      <c r="W143" s="378"/>
      <c r="X143" s="378"/>
      <c r="Y143" s="378"/>
    </row>
    <row r="144" spans="1:25" ht="30.75">
      <c r="A144" s="144" t="s">
        <v>191</v>
      </c>
      <c r="B144" s="74">
        <v>3850</v>
      </c>
      <c r="C144" s="306" t="s">
        <v>217</v>
      </c>
      <c r="D144" s="145">
        <v>45778</v>
      </c>
      <c r="E144" s="178" t="s">
        <v>193</v>
      </c>
      <c r="F144" s="125" t="s">
        <v>22</v>
      </c>
      <c r="G144" s="174">
        <v>0.70208333333333328</v>
      </c>
      <c r="H144" s="162" t="s">
        <v>213</v>
      </c>
      <c r="I144" s="163" t="s">
        <v>487</v>
      </c>
      <c r="J144" s="375" t="s">
        <v>196</v>
      </c>
      <c r="K144" s="383"/>
      <c r="L144" s="375" t="s">
        <v>198</v>
      </c>
      <c r="M144" s="376">
        <v>20250508</v>
      </c>
      <c r="N144" s="375" t="s">
        <v>43</v>
      </c>
      <c r="O144" s="376"/>
      <c r="P144" s="377" t="s">
        <v>488</v>
      </c>
      <c r="Q144" s="377"/>
      <c r="R144" s="378"/>
      <c r="S144" s="378"/>
      <c r="T144" s="378"/>
      <c r="U144" s="378"/>
      <c r="V144" s="378"/>
      <c r="W144" s="378"/>
      <c r="X144" s="378"/>
      <c r="Y144" s="378"/>
    </row>
    <row r="145" spans="1:25" ht="121.5">
      <c r="A145" s="137" t="s">
        <v>191</v>
      </c>
      <c r="B145" s="74">
        <v>3850</v>
      </c>
      <c r="C145" s="302" t="s">
        <v>217</v>
      </c>
      <c r="D145" s="124">
        <v>45778</v>
      </c>
      <c r="E145" s="178" t="s">
        <v>193</v>
      </c>
      <c r="F145" s="125" t="s">
        <v>22</v>
      </c>
      <c r="G145" s="174">
        <v>0.70416666666666672</v>
      </c>
      <c r="H145" s="162" t="s">
        <v>213</v>
      </c>
      <c r="I145" s="163" t="s">
        <v>489</v>
      </c>
      <c r="J145" s="375" t="s">
        <v>196</v>
      </c>
      <c r="K145" s="104" t="s">
        <v>490</v>
      </c>
      <c r="L145" s="375" t="s">
        <v>27</v>
      </c>
      <c r="M145" s="376">
        <v>20250507</v>
      </c>
      <c r="N145" s="375" t="s">
        <v>43</v>
      </c>
      <c r="O145" s="376"/>
      <c r="P145" s="377" t="s">
        <v>491</v>
      </c>
      <c r="Q145" s="377"/>
      <c r="R145" s="378"/>
      <c r="S145" s="378"/>
      <c r="T145" s="378"/>
      <c r="U145" s="378"/>
      <c r="V145" s="378"/>
      <c r="W145" s="378"/>
      <c r="X145" s="378"/>
      <c r="Y145" s="378"/>
    </row>
    <row r="146" spans="1:25" ht="76.5">
      <c r="A146" s="137" t="s">
        <v>191</v>
      </c>
      <c r="B146" s="74">
        <v>3850</v>
      </c>
      <c r="C146" s="302" t="s">
        <v>217</v>
      </c>
      <c r="D146" s="124">
        <v>45778</v>
      </c>
      <c r="E146" s="178" t="s">
        <v>193</v>
      </c>
      <c r="F146" s="125" t="s">
        <v>37</v>
      </c>
      <c r="G146" s="174">
        <v>0.70902777777777781</v>
      </c>
      <c r="H146" s="162" t="s">
        <v>213</v>
      </c>
      <c r="I146" s="163" t="s">
        <v>492</v>
      </c>
      <c r="J146" s="375" t="s">
        <v>196</v>
      </c>
      <c r="K146" s="383"/>
      <c r="L146" s="375" t="s">
        <v>198</v>
      </c>
      <c r="M146" s="376">
        <v>20250508</v>
      </c>
      <c r="N146" s="375" t="s">
        <v>43</v>
      </c>
      <c r="O146" s="376"/>
      <c r="P146" s="377" t="s">
        <v>493</v>
      </c>
      <c r="Q146" s="377"/>
      <c r="R146" s="378"/>
      <c r="S146" s="378"/>
      <c r="T146" s="378"/>
      <c r="U146" s="378"/>
      <c r="V146" s="378"/>
      <c r="W146" s="378"/>
      <c r="X146" s="378"/>
      <c r="Y146" s="378"/>
    </row>
    <row r="147" spans="1:25" ht="32.25">
      <c r="A147" s="140" t="s">
        <v>191</v>
      </c>
      <c r="B147" s="74">
        <v>3850</v>
      </c>
      <c r="C147" s="305" t="s">
        <v>217</v>
      </c>
      <c r="D147" s="146">
        <v>45778</v>
      </c>
      <c r="E147" s="178" t="s">
        <v>193</v>
      </c>
      <c r="F147" s="125" t="s">
        <v>37</v>
      </c>
      <c r="G147" s="174">
        <v>0.70972222222222225</v>
      </c>
      <c r="H147" s="162" t="s">
        <v>213</v>
      </c>
      <c r="I147" s="163" t="s">
        <v>494</v>
      </c>
      <c r="J147" s="375" t="s">
        <v>196</v>
      </c>
      <c r="K147" s="104" t="s">
        <v>495</v>
      </c>
      <c r="L147" s="375" t="s">
        <v>198</v>
      </c>
      <c r="M147" s="376">
        <v>20250508</v>
      </c>
      <c r="N147" s="375" t="s">
        <v>33</v>
      </c>
      <c r="O147" s="376" t="s">
        <v>496</v>
      </c>
      <c r="P147" s="377" t="s">
        <v>497</v>
      </c>
      <c r="Q147" s="377"/>
      <c r="R147" s="378"/>
      <c r="S147" s="378"/>
      <c r="T147" s="378"/>
      <c r="U147" s="378"/>
      <c r="V147" s="378"/>
      <c r="W147" s="378"/>
      <c r="X147" s="378"/>
      <c r="Y147" s="378"/>
    </row>
    <row r="148" spans="1:25" ht="121.5">
      <c r="A148" s="137" t="s">
        <v>191</v>
      </c>
      <c r="B148" s="74">
        <v>3850</v>
      </c>
      <c r="C148" s="302" t="s">
        <v>217</v>
      </c>
      <c r="D148" s="124">
        <v>45778</v>
      </c>
      <c r="E148" s="178" t="s">
        <v>193</v>
      </c>
      <c r="F148" s="125" t="s">
        <v>22</v>
      </c>
      <c r="G148" s="174">
        <v>0.71875</v>
      </c>
      <c r="H148" s="162" t="s">
        <v>213</v>
      </c>
      <c r="I148" s="163" t="s">
        <v>498</v>
      </c>
      <c r="J148" s="375" t="s">
        <v>196</v>
      </c>
      <c r="K148" s="104" t="s">
        <v>499</v>
      </c>
      <c r="L148" s="375" t="s">
        <v>27</v>
      </c>
      <c r="M148" s="376">
        <v>20250507</v>
      </c>
      <c r="N148" s="375" t="s">
        <v>43</v>
      </c>
      <c r="O148" s="376"/>
      <c r="P148" s="377" t="s">
        <v>491</v>
      </c>
      <c r="Q148" s="377"/>
      <c r="R148" s="378"/>
      <c r="S148" s="378"/>
      <c r="T148" s="378"/>
      <c r="U148" s="378"/>
      <c r="V148" s="378"/>
      <c r="W148" s="378"/>
      <c r="X148" s="378"/>
      <c r="Y148" s="378"/>
    </row>
    <row r="149" spans="1:25" ht="30.75">
      <c r="A149" s="143" t="s">
        <v>191</v>
      </c>
      <c r="B149" s="74">
        <v>3850</v>
      </c>
      <c r="C149" s="304" t="s">
        <v>217</v>
      </c>
      <c r="D149" s="123">
        <v>45778</v>
      </c>
      <c r="E149" s="178" t="s">
        <v>193</v>
      </c>
      <c r="F149" s="125" t="s">
        <v>37</v>
      </c>
      <c r="G149" s="174">
        <v>0.7680555555555556</v>
      </c>
      <c r="H149" s="162" t="s">
        <v>213</v>
      </c>
      <c r="I149" s="163" t="s">
        <v>500</v>
      </c>
      <c r="J149" s="375" t="s">
        <v>196</v>
      </c>
      <c r="K149" s="104" t="s">
        <v>501</v>
      </c>
      <c r="L149" s="375" t="s">
        <v>27</v>
      </c>
      <c r="M149" s="376">
        <v>20250506</v>
      </c>
      <c r="N149" s="375" t="s">
        <v>43</v>
      </c>
      <c r="O149" s="376"/>
      <c r="P149" s="377" t="s">
        <v>502</v>
      </c>
      <c r="Q149" s="377"/>
      <c r="R149" s="378"/>
      <c r="S149" s="378"/>
      <c r="T149" s="378"/>
      <c r="U149" s="378"/>
      <c r="V149" s="378"/>
      <c r="W149" s="378"/>
      <c r="X149" s="378"/>
      <c r="Y149" s="378"/>
    </row>
    <row r="150" spans="1:25" ht="30.75">
      <c r="A150" s="137" t="s">
        <v>191</v>
      </c>
      <c r="B150" s="74">
        <v>3850</v>
      </c>
      <c r="C150" s="302" t="s">
        <v>217</v>
      </c>
      <c r="D150" s="124">
        <v>45778</v>
      </c>
      <c r="E150" s="178" t="s">
        <v>193</v>
      </c>
      <c r="F150" s="125" t="s">
        <v>22</v>
      </c>
      <c r="G150" s="174">
        <v>0.84652777777777777</v>
      </c>
      <c r="H150" s="162" t="s">
        <v>206</v>
      </c>
      <c r="I150" s="163" t="s">
        <v>503</v>
      </c>
      <c r="J150" s="375" t="s">
        <v>196</v>
      </c>
      <c r="K150" s="104" t="s">
        <v>504</v>
      </c>
      <c r="L150" s="375" t="s">
        <v>27</v>
      </c>
      <c r="M150" s="376">
        <v>20250507</v>
      </c>
      <c r="N150" s="375" t="s">
        <v>43</v>
      </c>
      <c r="O150" s="376"/>
      <c r="P150" s="377" t="s">
        <v>505</v>
      </c>
      <c r="Q150" s="377"/>
      <c r="R150" s="378"/>
      <c r="S150" s="378"/>
      <c r="T150" s="378"/>
      <c r="U150" s="378"/>
      <c r="V150" s="378"/>
      <c r="W150" s="378"/>
      <c r="X150" s="378"/>
      <c r="Y150" s="378"/>
    </row>
    <row r="151" spans="1:25" ht="30.75">
      <c r="A151" s="143" t="s">
        <v>191</v>
      </c>
      <c r="B151" s="74">
        <v>3850</v>
      </c>
      <c r="C151" s="304" t="s">
        <v>217</v>
      </c>
      <c r="D151" s="123">
        <v>45778</v>
      </c>
      <c r="E151" s="178" t="s">
        <v>193</v>
      </c>
      <c r="F151" s="125" t="s">
        <v>37</v>
      </c>
      <c r="G151" s="174">
        <v>0.88194444444444442</v>
      </c>
      <c r="H151" s="162" t="s">
        <v>213</v>
      </c>
      <c r="I151" s="163" t="s">
        <v>506</v>
      </c>
      <c r="J151" s="375" t="s">
        <v>196</v>
      </c>
      <c r="K151" s="383"/>
      <c r="L151" s="375" t="s">
        <v>198</v>
      </c>
      <c r="M151" s="376">
        <v>20250509</v>
      </c>
      <c r="N151" s="375" t="s">
        <v>43</v>
      </c>
      <c r="O151" s="376"/>
      <c r="P151" s="377" t="s">
        <v>507</v>
      </c>
      <c r="Q151" s="377"/>
      <c r="R151" s="378"/>
      <c r="S151" s="378"/>
      <c r="T151" s="378"/>
      <c r="U151" s="378"/>
      <c r="V151" s="378"/>
      <c r="W151" s="378"/>
      <c r="X151" s="378"/>
      <c r="Y151" s="378"/>
    </row>
    <row r="152" spans="1:25" ht="30.75">
      <c r="A152" s="138" t="s">
        <v>191</v>
      </c>
      <c r="B152" s="97">
        <v>3850</v>
      </c>
      <c r="C152" s="303" t="s">
        <v>217</v>
      </c>
      <c r="D152" s="132">
        <v>45778</v>
      </c>
      <c r="E152" s="178" t="s">
        <v>193</v>
      </c>
      <c r="F152" s="125" t="s">
        <v>37</v>
      </c>
      <c r="G152" s="174">
        <v>0.95486111111111116</v>
      </c>
      <c r="H152" s="162" t="s">
        <v>194</v>
      </c>
      <c r="I152" s="163" t="s">
        <v>508</v>
      </c>
      <c r="J152" s="375" t="s">
        <v>196</v>
      </c>
      <c r="K152" s="118" t="s">
        <v>509</v>
      </c>
      <c r="L152" s="1" t="s">
        <v>198</v>
      </c>
      <c r="M152" s="156">
        <v>20250508</v>
      </c>
      <c r="N152" s="384" t="s">
        <v>43</v>
      </c>
      <c r="O152" s="388"/>
      <c r="P152" s="379" t="s">
        <v>510</v>
      </c>
      <c r="Q152" s="379"/>
      <c r="R152" s="378"/>
      <c r="S152" s="378"/>
      <c r="T152" s="378"/>
      <c r="U152" s="378"/>
      <c r="V152" s="378"/>
      <c r="W152" s="378"/>
      <c r="X152" s="378"/>
      <c r="Y152" s="378"/>
    </row>
    <row r="153" spans="1:25" ht="30.75">
      <c r="A153" s="143" t="s">
        <v>191</v>
      </c>
      <c r="B153" s="74">
        <v>3850</v>
      </c>
      <c r="C153" s="304" t="s">
        <v>217</v>
      </c>
      <c r="D153" s="123">
        <v>45778</v>
      </c>
      <c r="E153" s="178" t="s">
        <v>193</v>
      </c>
      <c r="F153" s="125" t="s">
        <v>37</v>
      </c>
      <c r="G153" s="174">
        <v>6.3888888888888884E-2</v>
      </c>
      <c r="H153" s="162" t="s">
        <v>128</v>
      </c>
      <c r="I153" s="163" t="s">
        <v>511</v>
      </c>
      <c r="J153" s="375" t="s">
        <v>75</v>
      </c>
      <c r="K153" s="104" t="s">
        <v>512</v>
      </c>
      <c r="L153" s="375" t="s">
        <v>77</v>
      </c>
      <c r="M153" s="376">
        <v>20250512</v>
      </c>
      <c r="N153" s="375" t="s">
        <v>43</v>
      </c>
      <c r="O153" s="376"/>
      <c r="P153" s="377" t="s">
        <v>513</v>
      </c>
      <c r="Q153" s="377"/>
      <c r="R153" s="378"/>
      <c r="S153" s="378"/>
      <c r="T153" s="378"/>
      <c r="U153" s="378"/>
      <c r="V153" s="378"/>
      <c r="W153" s="378"/>
      <c r="X153" s="378"/>
      <c r="Y153" s="378"/>
    </row>
    <row r="154" spans="1:25">
      <c r="A154" s="140" t="s">
        <v>191</v>
      </c>
      <c r="B154" s="74">
        <v>3850</v>
      </c>
      <c r="C154" s="297" t="s">
        <v>192</v>
      </c>
      <c r="D154" s="124">
        <v>45778</v>
      </c>
      <c r="E154" s="178" t="s">
        <v>193</v>
      </c>
      <c r="F154" s="125" t="s">
        <v>37</v>
      </c>
      <c r="G154" s="161">
        <v>0.31874999999999998</v>
      </c>
      <c r="H154" s="162" t="s">
        <v>112</v>
      </c>
      <c r="I154" s="185" t="s">
        <v>514</v>
      </c>
      <c r="J154" s="375" t="s">
        <v>75</v>
      </c>
      <c r="K154" s="383"/>
      <c r="L154" s="375" t="s">
        <v>101</v>
      </c>
      <c r="M154" s="376">
        <v>20250513</v>
      </c>
      <c r="N154" s="375" t="s">
        <v>28</v>
      </c>
      <c r="O154" s="376"/>
      <c r="P154" s="377" t="s">
        <v>515</v>
      </c>
      <c r="Q154" s="377"/>
      <c r="R154" s="378"/>
      <c r="S154" s="378"/>
      <c r="T154" s="378"/>
      <c r="U154" s="378"/>
      <c r="V154" s="378"/>
      <c r="W154" s="378"/>
      <c r="X154" s="378"/>
      <c r="Y154" s="378"/>
    </row>
    <row r="155" spans="1:25">
      <c r="A155" s="137" t="s">
        <v>191</v>
      </c>
      <c r="B155" s="74">
        <v>3850</v>
      </c>
      <c r="C155" s="297" t="s">
        <v>192</v>
      </c>
      <c r="D155" s="124">
        <v>45778</v>
      </c>
      <c r="E155" s="178" t="s">
        <v>193</v>
      </c>
      <c r="F155" s="125" t="s">
        <v>37</v>
      </c>
      <c r="G155" s="164">
        <v>0.38680555555555557</v>
      </c>
      <c r="H155" s="162" t="s">
        <v>128</v>
      </c>
      <c r="I155" s="163" t="s">
        <v>516</v>
      </c>
      <c r="J155" s="375" t="s">
        <v>75</v>
      </c>
      <c r="K155" s="104" t="s">
        <v>517</v>
      </c>
      <c r="L155" s="375" t="s">
        <v>77</v>
      </c>
      <c r="M155" s="376">
        <v>20250512</v>
      </c>
      <c r="N155" s="375" t="s">
        <v>90</v>
      </c>
      <c r="O155" s="376"/>
      <c r="P155" s="377" t="s">
        <v>518</v>
      </c>
      <c r="Q155" s="377"/>
      <c r="R155" s="378"/>
      <c r="S155" s="378"/>
      <c r="T155" s="378"/>
      <c r="U155" s="378"/>
      <c r="V155" s="378"/>
      <c r="W155" s="378"/>
      <c r="X155" s="378"/>
      <c r="Y155" s="378"/>
    </row>
    <row r="156" spans="1:25">
      <c r="A156" s="140" t="s">
        <v>191</v>
      </c>
      <c r="B156" s="74">
        <v>3850</v>
      </c>
      <c r="C156" s="297" t="s">
        <v>192</v>
      </c>
      <c r="D156" s="146">
        <v>45778</v>
      </c>
      <c r="E156" s="178" t="s">
        <v>193</v>
      </c>
      <c r="F156" s="125" t="s">
        <v>37</v>
      </c>
      <c r="G156" s="164">
        <v>0.38750000000000001</v>
      </c>
      <c r="H156" s="162" t="s">
        <v>128</v>
      </c>
      <c r="I156" s="163" t="s">
        <v>519</v>
      </c>
      <c r="J156" s="375" t="s">
        <v>75</v>
      </c>
      <c r="K156" s="383"/>
      <c r="L156" s="375" t="s">
        <v>77</v>
      </c>
      <c r="M156" s="376">
        <v>20250512</v>
      </c>
      <c r="N156" s="375" t="s">
        <v>90</v>
      </c>
      <c r="O156" s="376"/>
      <c r="P156" s="377" t="s">
        <v>518</v>
      </c>
      <c r="Q156" s="377"/>
      <c r="R156" s="378"/>
      <c r="S156" s="378"/>
      <c r="T156" s="378"/>
      <c r="U156" s="378"/>
      <c r="V156" s="378"/>
      <c r="W156" s="378"/>
      <c r="X156" s="378"/>
      <c r="Y156" s="378"/>
    </row>
    <row r="157" spans="1:25">
      <c r="A157" s="143" t="s">
        <v>191</v>
      </c>
      <c r="B157" s="74">
        <v>3850</v>
      </c>
      <c r="C157" s="297" t="s">
        <v>192</v>
      </c>
      <c r="D157" s="123">
        <v>45778</v>
      </c>
      <c r="E157" s="178" t="s">
        <v>193</v>
      </c>
      <c r="F157" s="125" t="s">
        <v>37</v>
      </c>
      <c r="G157" s="164">
        <v>0.39930555555555558</v>
      </c>
      <c r="H157" s="162" t="s">
        <v>160</v>
      </c>
      <c r="I157" s="163" t="s">
        <v>520</v>
      </c>
      <c r="J157" s="375" t="s">
        <v>75</v>
      </c>
      <c r="K157" s="121" t="s">
        <v>521</v>
      </c>
      <c r="L157" s="375" t="s">
        <v>27</v>
      </c>
      <c r="M157" s="376">
        <v>20250507</v>
      </c>
      <c r="N157" s="375" t="s">
        <v>33</v>
      </c>
      <c r="O157" s="376" t="s">
        <v>522</v>
      </c>
      <c r="P157" s="377" t="s">
        <v>523</v>
      </c>
      <c r="Q157" s="377"/>
      <c r="R157" s="378"/>
      <c r="S157" s="378"/>
      <c r="T157" s="378"/>
      <c r="U157" s="378"/>
      <c r="V157" s="378"/>
      <c r="W157" s="378"/>
      <c r="X157" s="378"/>
      <c r="Y157" s="378"/>
    </row>
    <row r="158" spans="1:25" ht="30.75">
      <c r="A158" s="140" t="s">
        <v>191</v>
      </c>
      <c r="B158" s="74">
        <v>3850</v>
      </c>
      <c r="C158" s="297" t="s">
        <v>192</v>
      </c>
      <c r="D158" s="146">
        <v>45778</v>
      </c>
      <c r="E158" s="178" t="s">
        <v>193</v>
      </c>
      <c r="F158" s="125" t="s">
        <v>37</v>
      </c>
      <c r="G158" s="164">
        <v>0.40138888888888891</v>
      </c>
      <c r="H158" s="162" t="s">
        <v>434</v>
      </c>
      <c r="I158" s="163" t="s">
        <v>524</v>
      </c>
      <c r="J158" s="375" t="s">
        <v>75</v>
      </c>
      <c r="K158" s="104" t="s">
        <v>525</v>
      </c>
      <c r="L158" s="375" t="s">
        <v>77</v>
      </c>
      <c r="M158" s="376">
        <v>20250512</v>
      </c>
      <c r="N158" s="37" t="s">
        <v>43</v>
      </c>
      <c r="O158" s="200"/>
      <c r="P158" s="42" t="s">
        <v>526</v>
      </c>
      <c r="Q158" s="377"/>
      <c r="R158" s="378"/>
      <c r="S158" s="378"/>
      <c r="T158" s="378"/>
      <c r="U158" s="378"/>
      <c r="V158" s="378"/>
      <c r="W158" s="378"/>
      <c r="X158" s="378"/>
      <c r="Y158" s="378"/>
    </row>
    <row r="159" spans="1:25" ht="30.75">
      <c r="A159" s="144" t="s">
        <v>191</v>
      </c>
      <c r="B159" s="74">
        <v>3850</v>
      </c>
      <c r="C159" s="306" t="s">
        <v>217</v>
      </c>
      <c r="D159" s="145">
        <v>45778</v>
      </c>
      <c r="E159" s="178" t="s">
        <v>193</v>
      </c>
      <c r="F159" s="125" t="s">
        <v>37</v>
      </c>
      <c r="G159" s="174">
        <v>0.69791666666666663</v>
      </c>
      <c r="H159" s="162" t="s">
        <v>82</v>
      </c>
      <c r="I159" s="163" t="s">
        <v>527</v>
      </c>
      <c r="J159" s="375" t="s">
        <v>75</v>
      </c>
      <c r="K159" s="383"/>
      <c r="L159" s="375" t="s">
        <v>27</v>
      </c>
      <c r="M159" s="376">
        <v>20250510</v>
      </c>
      <c r="N159" s="375" t="s">
        <v>43</v>
      </c>
      <c r="O159" s="376"/>
      <c r="P159" s="377" t="s">
        <v>422</v>
      </c>
      <c r="Q159" s="377"/>
      <c r="R159" s="378"/>
      <c r="S159" s="378"/>
      <c r="T159" s="378"/>
      <c r="U159" s="378"/>
      <c r="V159" s="378"/>
      <c r="W159" s="378"/>
      <c r="X159" s="378"/>
      <c r="Y159" s="378"/>
    </row>
    <row r="160" spans="1:25">
      <c r="A160" s="143" t="s">
        <v>191</v>
      </c>
      <c r="B160" s="74">
        <v>3850</v>
      </c>
      <c r="C160" s="304" t="s">
        <v>217</v>
      </c>
      <c r="D160" s="123">
        <v>45778</v>
      </c>
      <c r="E160" s="178" t="s">
        <v>193</v>
      </c>
      <c r="F160" s="125" t="s">
        <v>37</v>
      </c>
      <c r="G160" s="174">
        <v>0.70625000000000004</v>
      </c>
      <c r="H160" s="162" t="s">
        <v>128</v>
      </c>
      <c r="I160" s="163" t="s">
        <v>528</v>
      </c>
      <c r="J160" s="375" t="s">
        <v>75</v>
      </c>
      <c r="K160" s="104" t="s">
        <v>529</v>
      </c>
      <c r="L160" s="375" t="s">
        <v>77</v>
      </c>
      <c r="M160" s="376">
        <v>20250514</v>
      </c>
      <c r="N160" s="375" t="s">
        <v>43</v>
      </c>
      <c r="O160" s="376"/>
      <c r="P160" s="377" t="s">
        <v>530</v>
      </c>
      <c r="Q160" s="377"/>
      <c r="R160" s="378"/>
      <c r="S160" s="378"/>
      <c r="T160" s="378"/>
      <c r="U160" s="378"/>
      <c r="V160" s="378"/>
      <c r="W160" s="378"/>
      <c r="X160" s="378"/>
      <c r="Y160" s="378"/>
    </row>
    <row r="161" spans="1:25" ht="30.75">
      <c r="A161" s="143" t="s">
        <v>191</v>
      </c>
      <c r="B161" s="74">
        <v>3850</v>
      </c>
      <c r="C161" s="304" t="s">
        <v>217</v>
      </c>
      <c r="D161" s="123">
        <v>45778</v>
      </c>
      <c r="E161" s="178" t="s">
        <v>193</v>
      </c>
      <c r="F161" s="125" t="s">
        <v>37</v>
      </c>
      <c r="G161" s="174">
        <v>0.74791666666666667</v>
      </c>
      <c r="H161" s="162" t="s">
        <v>434</v>
      </c>
      <c r="I161" s="163" t="s">
        <v>531</v>
      </c>
      <c r="J161" s="375" t="s">
        <v>75</v>
      </c>
      <c r="K161" s="104" t="s">
        <v>532</v>
      </c>
      <c r="L161" s="375" t="s">
        <v>77</v>
      </c>
      <c r="M161" s="376">
        <v>20250514</v>
      </c>
      <c r="N161" s="375" t="s">
        <v>43</v>
      </c>
      <c r="O161" s="376"/>
      <c r="P161" s="377" t="s">
        <v>533</v>
      </c>
      <c r="Q161" s="377"/>
      <c r="R161" s="378"/>
      <c r="S161" s="378"/>
      <c r="T161" s="378"/>
      <c r="U161" s="378"/>
      <c r="V161" s="378"/>
      <c r="W161" s="378"/>
      <c r="X161" s="378"/>
      <c r="Y161" s="378"/>
    </row>
    <row r="162" spans="1:25" ht="30.75">
      <c r="A162" s="137" t="s">
        <v>191</v>
      </c>
      <c r="B162" s="74">
        <v>3850</v>
      </c>
      <c r="C162" s="302" t="s">
        <v>217</v>
      </c>
      <c r="D162" s="124">
        <v>45778</v>
      </c>
      <c r="E162" s="178" t="s">
        <v>193</v>
      </c>
      <c r="F162" s="125" t="s">
        <v>37</v>
      </c>
      <c r="G162" s="174">
        <v>0.75</v>
      </c>
      <c r="H162" s="162" t="s">
        <v>128</v>
      </c>
      <c r="I162" s="163" t="s">
        <v>534</v>
      </c>
      <c r="J162" s="375" t="s">
        <v>75</v>
      </c>
      <c r="K162" s="104" t="s">
        <v>535</v>
      </c>
      <c r="L162" s="375" t="s">
        <v>77</v>
      </c>
      <c r="M162" s="376">
        <v>20250513</v>
      </c>
      <c r="N162" s="375" t="s">
        <v>43</v>
      </c>
      <c r="O162" s="376"/>
      <c r="P162" s="377" t="s">
        <v>536</v>
      </c>
      <c r="Q162" s="377"/>
      <c r="R162" s="378"/>
      <c r="S162" s="378"/>
      <c r="T162" s="378"/>
      <c r="U162" s="378"/>
      <c r="V162" s="378"/>
      <c r="W162" s="378"/>
      <c r="X162" s="378"/>
      <c r="Y162" s="378"/>
    </row>
    <row r="163" spans="1:25">
      <c r="A163" s="137" t="s">
        <v>191</v>
      </c>
      <c r="B163" s="74">
        <v>3850</v>
      </c>
      <c r="C163" s="302" t="s">
        <v>217</v>
      </c>
      <c r="D163" s="124">
        <v>45778</v>
      </c>
      <c r="E163" s="178" t="s">
        <v>193</v>
      </c>
      <c r="F163" s="125" t="s">
        <v>37</v>
      </c>
      <c r="G163" s="174">
        <v>0.75416666666666665</v>
      </c>
      <c r="H163" s="162" t="s">
        <v>128</v>
      </c>
      <c r="I163" s="163" t="s">
        <v>537</v>
      </c>
      <c r="J163" s="375" t="s">
        <v>75</v>
      </c>
      <c r="K163" s="104" t="s">
        <v>538</v>
      </c>
      <c r="L163" s="375" t="s">
        <v>27</v>
      </c>
      <c r="M163" s="376">
        <v>20250507</v>
      </c>
      <c r="N163" s="375" t="s">
        <v>33</v>
      </c>
      <c r="O163" s="376" t="s">
        <v>539</v>
      </c>
      <c r="P163" s="377" t="s">
        <v>540</v>
      </c>
      <c r="Q163" s="377"/>
      <c r="R163" s="378"/>
      <c r="S163" s="378"/>
      <c r="T163" s="378"/>
      <c r="U163" s="378"/>
      <c r="V163" s="378"/>
      <c r="W163" s="378"/>
      <c r="X163" s="378"/>
      <c r="Y163" s="378"/>
    </row>
    <row r="164" spans="1:25" ht="30.75">
      <c r="A164" s="140" t="s">
        <v>191</v>
      </c>
      <c r="B164" s="74">
        <v>3850</v>
      </c>
      <c r="C164" s="305" t="s">
        <v>217</v>
      </c>
      <c r="D164" s="146">
        <v>45778</v>
      </c>
      <c r="E164" s="178" t="s">
        <v>193</v>
      </c>
      <c r="F164" s="125" t="s">
        <v>37</v>
      </c>
      <c r="G164" s="174">
        <v>0.75624999999999998</v>
      </c>
      <c r="H164" s="162" t="s">
        <v>128</v>
      </c>
      <c r="I164" s="163" t="s">
        <v>541</v>
      </c>
      <c r="J164" s="375" t="s">
        <v>75</v>
      </c>
      <c r="K164" s="104" t="s">
        <v>542</v>
      </c>
      <c r="L164" s="375" t="s">
        <v>27</v>
      </c>
      <c r="M164" s="376">
        <v>20250507</v>
      </c>
      <c r="N164" s="375" t="s">
        <v>33</v>
      </c>
      <c r="O164" s="386" t="s">
        <v>543</v>
      </c>
      <c r="P164" s="377" t="s">
        <v>544</v>
      </c>
      <c r="Q164" s="377"/>
      <c r="R164" s="378"/>
      <c r="S164" s="378"/>
      <c r="T164" s="378"/>
      <c r="U164" s="378"/>
      <c r="V164" s="378"/>
      <c r="W164" s="378"/>
      <c r="X164" s="378"/>
      <c r="Y164" s="378"/>
    </row>
    <row r="165" spans="1:25">
      <c r="A165" s="137" t="s">
        <v>191</v>
      </c>
      <c r="B165" s="74">
        <v>3850</v>
      </c>
      <c r="C165" s="302" t="s">
        <v>217</v>
      </c>
      <c r="D165" s="124">
        <v>45778</v>
      </c>
      <c r="E165" s="178" t="s">
        <v>193</v>
      </c>
      <c r="F165" s="125" t="s">
        <v>22</v>
      </c>
      <c r="G165" s="174">
        <v>0.75694444444444442</v>
      </c>
      <c r="H165" s="162" t="s">
        <v>128</v>
      </c>
      <c r="I165" s="163" t="s">
        <v>545</v>
      </c>
      <c r="J165" s="375" t="s">
        <v>75</v>
      </c>
      <c r="K165" s="104" t="s">
        <v>546</v>
      </c>
      <c r="L165" s="375" t="s">
        <v>77</v>
      </c>
      <c r="M165" s="376">
        <v>20250521</v>
      </c>
      <c r="N165" s="380" t="s">
        <v>43</v>
      </c>
      <c r="O165" s="381"/>
      <c r="P165" s="377" t="s">
        <v>547</v>
      </c>
      <c r="Q165" s="377"/>
      <c r="R165" s="378"/>
      <c r="S165" s="378"/>
      <c r="T165" s="378"/>
      <c r="U165" s="378"/>
      <c r="V165" s="378"/>
      <c r="W165" s="378"/>
      <c r="X165" s="378"/>
      <c r="Y165" s="378"/>
    </row>
    <row r="166" spans="1:25">
      <c r="A166" s="137" t="s">
        <v>191</v>
      </c>
      <c r="B166" s="74">
        <v>3850</v>
      </c>
      <c r="C166" s="302" t="s">
        <v>217</v>
      </c>
      <c r="D166" s="124">
        <v>45778</v>
      </c>
      <c r="E166" s="178" t="s">
        <v>193</v>
      </c>
      <c r="F166" s="125" t="s">
        <v>37</v>
      </c>
      <c r="G166" s="174">
        <v>0.77569444444444446</v>
      </c>
      <c r="H166" s="162" t="s">
        <v>128</v>
      </c>
      <c r="I166" s="163" t="s">
        <v>548</v>
      </c>
      <c r="J166" s="375" t="s">
        <v>75</v>
      </c>
      <c r="K166" s="104" t="s">
        <v>549</v>
      </c>
      <c r="L166" s="375" t="s">
        <v>77</v>
      </c>
      <c r="M166" s="376">
        <v>20250514</v>
      </c>
      <c r="N166" s="375" t="s">
        <v>43</v>
      </c>
      <c r="O166" s="376"/>
      <c r="P166" s="377" t="s">
        <v>550</v>
      </c>
      <c r="Q166" s="377"/>
      <c r="R166" s="378"/>
      <c r="S166" s="378"/>
      <c r="T166" s="378"/>
      <c r="U166" s="378"/>
      <c r="V166" s="378"/>
      <c r="W166" s="378"/>
      <c r="X166" s="378"/>
      <c r="Y166" s="378"/>
    </row>
    <row r="167" spans="1:25">
      <c r="A167" s="137" t="s">
        <v>191</v>
      </c>
      <c r="B167" s="74">
        <v>3850</v>
      </c>
      <c r="C167" s="302" t="s">
        <v>217</v>
      </c>
      <c r="D167" s="124">
        <v>45778</v>
      </c>
      <c r="E167" s="178" t="s">
        <v>193</v>
      </c>
      <c r="F167" s="125" t="s">
        <v>37</v>
      </c>
      <c r="G167" s="174">
        <v>0.78194444444444444</v>
      </c>
      <c r="H167" s="162" t="s">
        <v>128</v>
      </c>
      <c r="I167" s="163" t="s">
        <v>551</v>
      </c>
      <c r="J167" s="375" t="s">
        <v>75</v>
      </c>
      <c r="K167" s="104" t="s">
        <v>552</v>
      </c>
      <c r="L167" s="375" t="s">
        <v>27</v>
      </c>
      <c r="M167" s="376">
        <v>20250507</v>
      </c>
      <c r="N167" s="375" t="s">
        <v>43</v>
      </c>
      <c r="O167" s="376"/>
      <c r="P167" s="377" t="s">
        <v>553</v>
      </c>
      <c r="Q167" s="377"/>
      <c r="R167" s="378"/>
      <c r="S167" s="378"/>
      <c r="T167" s="378"/>
      <c r="U167" s="378"/>
      <c r="V167" s="378"/>
      <c r="W167" s="378"/>
      <c r="X167" s="378"/>
      <c r="Y167" s="378"/>
    </row>
    <row r="168" spans="1:25">
      <c r="A168" s="140" t="s">
        <v>191</v>
      </c>
      <c r="B168" s="74">
        <v>3850</v>
      </c>
      <c r="C168" s="305" t="s">
        <v>217</v>
      </c>
      <c r="D168" s="146">
        <v>45778</v>
      </c>
      <c r="E168" s="178" t="s">
        <v>193</v>
      </c>
      <c r="F168" s="125" t="s">
        <v>37</v>
      </c>
      <c r="G168" s="174">
        <v>0.84375</v>
      </c>
      <c r="H168" s="162" t="s">
        <v>112</v>
      </c>
      <c r="I168" s="163" t="s">
        <v>554</v>
      </c>
      <c r="J168" s="375" t="s">
        <v>75</v>
      </c>
      <c r="K168" s="383"/>
      <c r="L168" s="375" t="s">
        <v>101</v>
      </c>
      <c r="M168" s="376">
        <v>20250513</v>
      </c>
      <c r="N168" s="375" t="s">
        <v>28</v>
      </c>
      <c r="O168" s="376"/>
      <c r="P168" s="377" t="s">
        <v>555</v>
      </c>
      <c r="Q168" s="377"/>
      <c r="R168" s="378"/>
      <c r="S168" s="378"/>
      <c r="T168" s="378"/>
      <c r="U168" s="378"/>
      <c r="V168" s="378"/>
      <c r="W168" s="378"/>
      <c r="X168" s="378"/>
      <c r="Y168" s="378"/>
    </row>
    <row r="169" spans="1:25" ht="30.75">
      <c r="A169" s="138" t="s">
        <v>191</v>
      </c>
      <c r="B169" s="97">
        <v>3850</v>
      </c>
      <c r="C169" s="303" t="s">
        <v>217</v>
      </c>
      <c r="D169" s="132">
        <v>45778</v>
      </c>
      <c r="E169" s="178" t="s">
        <v>193</v>
      </c>
      <c r="F169" s="125" t="s">
        <v>37</v>
      </c>
      <c r="G169" s="174">
        <v>0.88611111111111107</v>
      </c>
      <c r="H169" s="162" t="s">
        <v>82</v>
      </c>
      <c r="I169" s="163" t="s">
        <v>556</v>
      </c>
      <c r="J169" s="375" t="s">
        <v>75</v>
      </c>
      <c r="K169" s="118" t="s">
        <v>557</v>
      </c>
      <c r="L169" s="1" t="s">
        <v>77</v>
      </c>
      <c r="M169" s="156">
        <v>20250512</v>
      </c>
      <c r="N169" s="384" t="s">
        <v>43</v>
      </c>
      <c r="O169" s="388"/>
      <c r="P169" s="379" t="s">
        <v>558</v>
      </c>
      <c r="Q169" s="379"/>
      <c r="R169" s="378"/>
      <c r="S169" s="378"/>
      <c r="T169" s="378"/>
      <c r="U169" s="378"/>
      <c r="V169" s="378"/>
      <c r="W169" s="378"/>
      <c r="X169" s="378"/>
      <c r="Y169" s="378"/>
    </row>
    <row r="170" spans="1:25" ht="30.75">
      <c r="A170" s="147" t="s">
        <v>191</v>
      </c>
      <c r="B170" s="97">
        <v>3850</v>
      </c>
      <c r="C170" s="297" t="s">
        <v>192</v>
      </c>
      <c r="D170" s="136">
        <v>45778</v>
      </c>
      <c r="E170" s="178" t="s">
        <v>193</v>
      </c>
      <c r="F170" s="125" t="s">
        <v>22</v>
      </c>
      <c r="G170" s="161">
        <v>0.50763888888888886</v>
      </c>
      <c r="H170" s="162" t="s">
        <v>559</v>
      </c>
      <c r="I170" s="163" t="s">
        <v>560</v>
      </c>
      <c r="J170" s="384" t="s">
        <v>25</v>
      </c>
      <c r="K170" s="118" t="s">
        <v>561</v>
      </c>
      <c r="L170" s="1" t="s">
        <v>61</v>
      </c>
      <c r="M170" s="156">
        <v>20250509</v>
      </c>
      <c r="N170" s="384" t="s">
        <v>33</v>
      </c>
      <c r="O170" s="23" t="s">
        <v>562</v>
      </c>
      <c r="P170" s="379" t="s">
        <v>563</v>
      </c>
      <c r="Q170" s="379"/>
      <c r="R170" s="378"/>
      <c r="S170" s="378"/>
      <c r="T170" s="378"/>
      <c r="U170" s="378"/>
      <c r="V170" s="378"/>
      <c r="W170" s="378"/>
      <c r="X170" s="378"/>
      <c r="Y170" s="378"/>
    </row>
    <row r="171" spans="1:25">
      <c r="A171" s="143" t="s">
        <v>191</v>
      </c>
      <c r="B171" s="74">
        <v>3850</v>
      </c>
      <c r="C171" s="304" t="s">
        <v>217</v>
      </c>
      <c r="D171" s="123">
        <v>45779</v>
      </c>
      <c r="E171" s="178" t="s">
        <v>193</v>
      </c>
      <c r="F171" s="125" t="s">
        <v>37</v>
      </c>
      <c r="G171" s="186">
        <v>0.96319444444444446</v>
      </c>
      <c r="H171" s="162" t="s">
        <v>194</v>
      </c>
      <c r="I171" s="163" t="s">
        <v>564</v>
      </c>
      <c r="J171" s="375" t="s">
        <v>196</v>
      </c>
      <c r="K171" s="383" t="s">
        <v>565</v>
      </c>
      <c r="L171" s="375" t="s">
        <v>198</v>
      </c>
      <c r="M171" s="376">
        <v>20250508</v>
      </c>
      <c r="N171" s="375" t="s">
        <v>90</v>
      </c>
      <c r="O171" s="376"/>
      <c r="P171" s="377"/>
      <c r="Q171" s="377"/>
      <c r="R171" s="378"/>
      <c r="S171" s="378"/>
      <c r="T171" s="378"/>
      <c r="U171" s="378"/>
      <c r="V171" s="378"/>
      <c r="W171" s="378"/>
      <c r="X171" s="378"/>
      <c r="Y171" s="378"/>
    </row>
    <row r="172" spans="1:25" ht="45.75">
      <c r="A172" s="137" t="s">
        <v>191</v>
      </c>
      <c r="B172" s="74">
        <v>3850</v>
      </c>
      <c r="C172" s="302" t="s">
        <v>217</v>
      </c>
      <c r="D172" s="124">
        <v>45779</v>
      </c>
      <c r="E172" s="178" t="s">
        <v>193</v>
      </c>
      <c r="F172" s="125" t="s">
        <v>22</v>
      </c>
      <c r="G172" s="65">
        <v>8.819444444444445E-2</v>
      </c>
      <c r="H172" s="162" t="s">
        <v>194</v>
      </c>
      <c r="I172" s="163" t="s">
        <v>566</v>
      </c>
      <c r="J172" s="375" t="s">
        <v>196</v>
      </c>
      <c r="K172" s="383"/>
      <c r="L172" s="375" t="s">
        <v>198</v>
      </c>
      <c r="M172" s="376">
        <v>20250508</v>
      </c>
      <c r="N172" s="375" t="s">
        <v>43</v>
      </c>
      <c r="O172" s="376"/>
      <c r="P172" s="377" t="s">
        <v>567</v>
      </c>
      <c r="Q172" s="377"/>
      <c r="R172" s="378"/>
      <c r="S172" s="378"/>
      <c r="T172" s="378"/>
      <c r="U172" s="378"/>
      <c r="V172" s="378"/>
      <c r="W172" s="378"/>
      <c r="X172" s="378"/>
      <c r="Y172" s="378"/>
    </row>
    <row r="173" spans="1:25" ht="45.75">
      <c r="A173" s="144" t="s">
        <v>191</v>
      </c>
      <c r="B173" s="74">
        <v>3850</v>
      </c>
      <c r="C173" s="306" t="s">
        <v>217</v>
      </c>
      <c r="D173" s="145">
        <v>45779</v>
      </c>
      <c r="E173" s="178" t="s">
        <v>193</v>
      </c>
      <c r="F173" s="125" t="s">
        <v>37</v>
      </c>
      <c r="G173" s="174">
        <v>8.9583333333333334E-2</v>
      </c>
      <c r="H173" s="162" t="s">
        <v>194</v>
      </c>
      <c r="I173" s="163" t="s">
        <v>568</v>
      </c>
      <c r="J173" s="375" t="s">
        <v>196</v>
      </c>
      <c r="K173" s="104" t="s">
        <v>569</v>
      </c>
      <c r="L173" s="375" t="s">
        <v>27</v>
      </c>
      <c r="M173" s="376">
        <v>20250507</v>
      </c>
      <c r="N173" s="375" t="s">
        <v>43</v>
      </c>
      <c r="O173" s="376"/>
      <c r="P173" s="377" t="s">
        <v>570</v>
      </c>
      <c r="Q173" s="377"/>
      <c r="R173" s="378"/>
      <c r="S173" s="378"/>
      <c r="T173" s="378"/>
      <c r="U173" s="378"/>
      <c r="V173" s="378"/>
      <c r="W173" s="378"/>
      <c r="X173" s="378"/>
      <c r="Y173" s="378"/>
    </row>
    <row r="174" spans="1:25" ht="60.75">
      <c r="A174" s="137" t="s">
        <v>191</v>
      </c>
      <c r="B174" s="74">
        <v>3850</v>
      </c>
      <c r="C174" s="302" t="s">
        <v>217</v>
      </c>
      <c r="D174" s="124">
        <v>45779</v>
      </c>
      <c r="E174" s="178" t="s">
        <v>193</v>
      </c>
      <c r="F174" s="125" t="s">
        <v>22</v>
      </c>
      <c r="G174" s="174">
        <v>9.5138888888888884E-2</v>
      </c>
      <c r="H174" s="162" t="s">
        <v>194</v>
      </c>
      <c r="I174" s="163" t="s">
        <v>571</v>
      </c>
      <c r="J174" s="375" t="s">
        <v>196</v>
      </c>
      <c r="K174" s="104" t="s">
        <v>572</v>
      </c>
      <c r="L174" s="375" t="s">
        <v>27</v>
      </c>
      <c r="M174" s="376">
        <v>20250507</v>
      </c>
      <c r="N174" s="375" t="s">
        <v>43</v>
      </c>
      <c r="O174" s="376"/>
      <c r="P174" s="377" t="s">
        <v>573</v>
      </c>
      <c r="Q174" s="377"/>
      <c r="R174" s="378"/>
      <c r="S174" s="378"/>
      <c r="T174" s="378"/>
      <c r="U174" s="378"/>
      <c r="V174" s="378"/>
      <c r="W174" s="378"/>
      <c r="X174" s="378"/>
      <c r="Y174" s="378"/>
    </row>
    <row r="175" spans="1:25" ht="30.75">
      <c r="A175" s="143" t="s">
        <v>191</v>
      </c>
      <c r="B175" s="74">
        <v>3850</v>
      </c>
      <c r="C175" s="297" t="s">
        <v>192</v>
      </c>
      <c r="D175" s="124">
        <v>45779</v>
      </c>
      <c r="E175" s="178" t="s">
        <v>193</v>
      </c>
      <c r="F175" s="125" t="s">
        <v>22</v>
      </c>
      <c r="G175" s="161">
        <v>0.34166666666666667</v>
      </c>
      <c r="H175" s="162" t="s">
        <v>194</v>
      </c>
      <c r="I175" s="163" t="s">
        <v>574</v>
      </c>
      <c r="J175" s="375" t="s">
        <v>196</v>
      </c>
      <c r="K175" s="104" t="s">
        <v>575</v>
      </c>
      <c r="L175" s="375" t="s">
        <v>198</v>
      </c>
      <c r="M175" s="376">
        <v>20250508</v>
      </c>
      <c r="N175" s="375" t="s">
        <v>43</v>
      </c>
      <c r="O175" s="376"/>
      <c r="P175" s="377" t="s">
        <v>576</v>
      </c>
      <c r="Q175" s="377"/>
      <c r="R175" s="378"/>
      <c r="S175" s="378"/>
      <c r="T175" s="378"/>
      <c r="U175" s="378"/>
      <c r="V175" s="378"/>
      <c r="W175" s="378"/>
      <c r="X175" s="378"/>
      <c r="Y175" s="378"/>
    </row>
    <row r="176" spans="1:25" ht="30.75">
      <c r="A176" s="137" t="s">
        <v>191</v>
      </c>
      <c r="B176" s="74">
        <v>3850</v>
      </c>
      <c r="C176" s="297" t="s">
        <v>192</v>
      </c>
      <c r="D176" s="124">
        <v>45779</v>
      </c>
      <c r="E176" s="178" t="s">
        <v>193</v>
      </c>
      <c r="F176" s="125" t="s">
        <v>37</v>
      </c>
      <c r="G176" s="164">
        <v>0.37083333333333335</v>
      </c>
      <c r="H176" s="162" t="s">
        <v>213</v>
      </c>
      <c r="I176" s="163" t="s">
        <v>577</v>
      </c>
      <c r="J176" s="375" t="s">
        <v>196</v>
      </c>
      <c r="K176" s="104" t="s">
        <v>578</v>
      </c>
      <c r="L176" s="375" t="s">
        <v>77</v>
      </c>
      <c r="M176" s="376">
        <v>20250512</v>
      </c>
      <c r="N176" s="375" t="s">
        <v>33</v>
      </c>
      <c r="O176" s="376" t="s">
        <v>579</v>
      </c>
      <c r="P176" s="377" t="s">
        <v>580</v>
      </c>
      <c r="Q176" s="377"/>
      <c r="R176" s="378"/>
      <c r="S176" s="378"/>
      <c r="T176" s="378"/>
      <c r="U176" s="378"/>
      <c r="V176" s="378"/>
      <c r="W176" s="378"/>
      <c r="X176" s="378"/>
      <c r="Y176" s="378"/>
    </row>
    <row r="177" spans="1:25">
      <c r="A177" s="137" t="s">
        <v>191</v>
      </c>
      <c r="B177" s="74">
        <v>3850</v>
      </c>
      <c r="C177" s="297" t="s">
        <v>192</v>
      </c>
      <c r="D177" s="124">
        <v>45779</v>
      </c>
      <c r="E177" s="178" t="s">
        <v>193</v>
      </c>
      <c r="F177" s="125" t="s">
        <v>22</v>
      </c>
      <c r="G177" s="164">
        <v>0.38472222222222224</v>
      </c>
      <c r="H177" s="162" t="s">
        <v>213</v>
      </c>
      <c r="I177" s="163" t="s">
        <v>581</v>
      </c>
      <c r="J177" s="375" t="s">
        <v>196</v>
      </c>
      <c r="K177" s="104" t="s">
        <v>582</v>
      </c>
      <c r="L177" s="375" t="s">
        <v>198</v>
      </c>
      <c r="M177" s="376">
        <v>20250507</v>
      </c>
      <c r="N177" s="375" t="s">
        <v>33</v>
      </c>
      <c r="O177" s="201" t="s">
        <v>362</v>
      </c>
      <c r="P177" s="377" t="s">
        <v>583</v>
      </c>
      <c r="Q177" s="377"/>
      <c r="R177" s="378"/>
      <c r="S177" s="378"/>
      <c r="T177" s="378"/>
      <c r="U177" s="378"/>
      <c r="V177" s="378"/>
      <c r="W177" s="378"/>
      <c r="X177" s="378"/>
      <c r="Y177" s="378"/>
    </row>
    <row r="178" spans="1:25">
      <c r="A178" s="137" t="s">
        <v>191</v>
      </c>
      <c r="B178" s="74">
        <v>3850</v>
      </c>
      <c r="C178" s="297" t="s">
        <v>192</v>
      </c>
      <c r="D178" s="124">
        <v>45779</v>
      </c>
      <c r="E178" s="178" t="s">
        <v>193</v>
      </c>
      <c r="F178" s="125" t="s">
        <v>37</v>
      </c>
      <c r="G178" s="164">
        <v>0.40972222222222221</v>
      </c>
      <c r="H178" s="162" t="s">
        <v>213</v>
      </c>
      <c r="I178" s="163" t="s">
        <v>584</v>
      </c>
      <c r="J178" s="375" t="s">
        <v>196</v>
      </c>
      <c r="K178" s="104" t="s">
        <v>585</v>
      </c>
      <c r="L178" s="375" t="s">
        <v>198</v>
      </c>
      <c r="M178" s="376">
        <v>20250507</v>
      </c>
      <c r="N178" s="375" t="s">
        <v>33</v>
      </c>
      <c r="O178" s="201" t="s">
        <v>362</v>
      </c>
      <c r="P178" s="377" t="s">
        <v>586</v>
      </c>
      <c r="Q178" s="377"/>
      <c r="R178" s="378"/>
      <c r="S178" s="378"/>
      <c r="T178" s="378"/>
      <c r="U178" s="378"/>
      <c r="V178" s="378"/>
      <c r="W178" s="378"/>
      <c r="X178" s="378"/>
      <c r="Y178" s="378"/>
    </row>
    <row r="179" spans="1:25" ht="30.75">
      <c r="A179" s="137" t="s">
        <v>191</v>
      </c>
      <c r="B179" s="74">
        <v>3850</v>
      </c>
      <c r="C179" s="297" t="s">
        <v>192</v>
      </c>
      <c r="D179" s="124">
        <v>45779</v>
      </c>
      <c r="E179" s="178" t="s">
        <v>193</v>
      </c>
      <c r="F179" s="125" t="s">
        <v>37</v>
      </c>
      <c r="G179" s="164">
        <v>0.42291666666666666</v>
      </c>
      <c r="H179" s="162" t="s">
        <v>213</v>
      </c>
      <c r="I179" s="163" t="s">
        <v>587</v>
      </c>
      <c r="J179" s="375" t="s">
        <v>196</v>
      </c>
      <c r="K179" s="104" t="s">
        <v>588</v>
      </c>
      <c r="L179" s="375" t="s">
        <v>27</v>
      </c>
      <c r="M179" s="376">
        <v>20250509</v>
      </c>
      <c r="N179" s="375" t="s">
        <v>249</v>
      </c>
      <c r="O179" s="376"/>
      <c r="P179" s="377" t="s">
        <v>589</v>
      </c>
      <c r="Q179" s="391"/>
      <c r="R179" s="378"/>
      <c r="S179" s="378"/>
      <c r="T179" s="378"/>
      <c r="U179" s="378"/>
      <c r="V179" s="378"/>
      <c r="W179" s="378"/>
      <c r="X179" s="378"/>
      <c r="Y179" s="378"/>
    </row>
    <row r="180" spans="1:25" ht="30.75">
      <c r="A180" s="137" t="s">
        <v>191</v>
      </c>
      <c r="B180" s="74">
        <v>3850</v>
      </c>
      <c r="C180" s="297" t="s">
        <v>192</v>
      </c>
      <c r="D180" s="124">
        <v>45779</v>
      </c>
      <c r="E180" s="178" t="s">
        <v>193</v>
      </c>
      <c r="F180" s="125" t="s">
        <v>37</v>
      </c>
      <c r="G180" s="164">
        <v>0.43333333333333335</v>
      </c>
      <c r="H180" s="162" t="s">
        <v>213</v>
      </c>
      <c r="I180" s="163" t="s">
        <v>590</v>
      </c>
      <c r="J180" s="375" t="s">
        <v>196</v>
      </c>
      <c r="K180" s="383"/>
      <c r="L180" s="375" t="s">
        <v>27</v>
      </c>
      <c r="M180" s="376">
        <v>20250507</v>
      </c>
      <c r="N180" s="375" t="s">
        <v>249</v>
      </c>
      <c r="O180" s="376"/>
      <c r="P180" s="377" t="s">
        <v>591</v>
      </c>
      <c r="Q180" s="377"/>
      <c r="R180" s="378"/>
      <c r="S180" s="378"/>
      <c r="T180" s="378"/>
      <c r="U180" s="378"/>
      <c r="V180" s="378"/>
      <c r="W180" s="378"/>
      <c r="X180" s="378"/>
      <c r="Y180" s="378"/>
    </row>
    <row r="181" spans="1:25">
      <c r="A181" s="137" t="s">
        <v>191</v>
      </c>
      <c r="B181" s="74">
        <v>3850</v>
      </c>
      <c r="C181" s="297" t="s">
        <v>192</v>
      </c>
      <c r="D181" s="124">
        <v>45779</v>
      </c>
      <c r="E181" s="178" t="s">
        <v>193</v>
      </c>
      <c r="F181" s="125" t="s">
        <v>37</v>
      </c>
      <c r="G181" s="164">
        <v>0.43472222222222223</v>
      </c>
      <c r="H181" s="162" t="s">
        <v>213</v>
      </c>
      <c r="I181" s="163" t="s">
        <v>592</v>
      </c>
      <c r="J181" s="375" t="s">
        <v>196</v>
      </c>
      <c r="K181" s="104" t="s">
        <v>593</v>
      </c>
      <c r="L181" s="375" t="s">
        <v>77</v>
      </c>
      <c r="M181" s="376">
        <v>20250512</v>
      </c>
      <c r="N181" s="375" t="s">
        <v>33</v>
      </c>
      <c r="O181" s="376" t="s">
        <v>594</v>
      </c>
      <c r="P181" s="377" t="s">
        <v>595</v>
      </c>
      <c r="Q181" s="377"/>
      <c r="R181" s="378" t="s">
        <v>594</v>
      </c>
      <c r="S181" s="378"/>
      <c r="T181" s="378"/>
      <c r="U181" s="378"/>
      <c r="V181" s="378"/>
      <c r="W181" s="378"/>
      <c r="X181" s="378"/>
      <c r="Y181" s="378"/>
    </row>
    <row r="182" spans="1:25">
      <c r="A182" s="137" t="s">
        <v>191</v>
      </c>
      <c r="B182" s="74">
        <v>3850</v>
      </c>
      <c r="C182" s="297" t="s">
        <v>192</v>
      </c>
      <c r="D182" s="124">
        <v>45779</v>
      </c>
      <c r="E182" s="178" t="s">
        <v>193</v>
      </c>
      <c r="F182" s="125" t="s">
        <v>22</v>
      </c>
      <c r="G182" s="164">
        <v>0.43680555555555556</v>
      </c>
      <c r="H182" s="162" t="s">
        <v>213</v>
      </c>
      <c r="I182" s="163" t="s">
        <v>584</v>
      </c>
      <c r="J182" s="375" t="s">
        <v>196</v>
      </c>
      <c r="K182" s="104" t="s">
        <v>596</v>
      </c>
      <c r="L182" s="375" t="s">
        <v>101</v>
      </c>
      <c r="M182" s="376">
        <v>20250507</v>
      </c>
      <c r="N182" s="375" t="s">
        <v>33</v>
      </c>
      <c r="O182" s="392"/>
      <c r="P182" s="377" t="s">
        <v>597</v>
      </c>
      <c r="Q182" s="377"/>
      <c r="R182" s="378"/>
      <c r="S182" s="378"/>
      <c r="T182" s="378"/>
      <c r="U182" s="378"/>
      <c r="V182" s="378"/>
      <c r="W182" s="378"/>
      <c r="X182" s="378"/>
      <c r="Y182" s="378"/>
    </row>
    <row r="183" spans="1:25">
      <c r="A183" s="137" t="s">
        <v>191</v>
      </c>
      <c r="B183" s="74">
        <v>3850</v>
      </c>
      <c r="C183" s="297" t="s">
        <v>192</v>
      </c>
      <c r="D183" s="124">
        <v>45779</v>
      </c>
      <c r="E183" s="178" t="s">
        <v>193</v>
      </c>
      <c r="F183" s="125" t="s">
        <v>37</v>
      </c>
      <c r="G183" s="164">
        <v>0.43958333333333333</v>
      </c>
      <c r="H183" s="162" t="s">
        <v>213</v>
      </c>
      <c r="I183" s="163" t="s">
        <v>598</v>
      </c>
      <c r="J183" s="375" t="s">
        <v>196</v>
      </c>
      <c r="K183" s="383"/>
      <c r="L183" s="375" t="s">
        <v>27</v>
      </c>
      <c r="M183" s="376">
        <v>20250507</v>
      </c>
      <c r="N183" s="375" t="s">
        <v>249</v>
      </c>
      <c r="O183" s="376"/>
      <c r="P183" s="377" t="s">
        <v>599</v>
      </c>
      <c r="Q183" s="377"/>
      <c r="R183" s="378"/>
      <c r="S183" s="378"/>
      <c r="T183" s="378"/>
      <c r="U183" s="378"/>
      <c r="V183" s="378"/>
      <c r="W183" s="378"/>
      <c r="X183" s="378"/>
      <c r="Y183" s="378"/>
    </row>
    <row r="184" spans="1:25" ht="30.75">
      <c r="A184" s="137" t="s">
        <v>191</v>
      </c>
      <c r="B184" s="74">
        <v>3850</v>
      </c>
      <c r="C184" s="297" t="s">
        <v>192</v>
      </c>
      <c r="D184" s="124">
        <v>45779</v>
      </c>
      <c r="E184" s="178" t="s">
        <v>193</v>
      </c>
      <c r="F184" s="125" t="s">
        <v>37</v>
      </c>
      <c r="G184" s="164">
        <v>0.45694444444444443</v>
      </c>
      <c r="H184" s="162" t="s">
        <v>213</v>
      </c>
      <c r="I184" s="163" t="s">
        <v>600</v>
      </c>
      <c r="J184" s="375" t="s">
        <v>196</v>
      </c>
      <c r="K184" s="104" t="s">
        <v>601</v>
      </c>
      <c r="L184" s="375" t="s">
        <v>101</v>
      </c>
      <c r="M184" s="376">
        <v>20250513</v>
      </c>
      <c r="N184" s="375" t="s">
        <v>33</v>
      </c>
      <c r="O184" s="239" t="s">
        <v>602</v>
      </c>
      <c r="P184" s="377" t="s">
        <v>603</v>
      </c>
      <c r="Q184" s="377"/>
      <c r="R184" s="378" t="s">
        <v>602</v>
      </c>
      <c r="S184" s="378"/>
      <c r="T184" s="378"/>
      <c r="U184" s="378"/>
      <c r="V184" s="378"/>
      <c r="W184" s="378"/>
      <c r="X184" s="378"/>
      <c r="Y184" s="378"/>
    </row>
    <row r="185" spans="1:25">
      <c r="A185" s="137" t="s">
        <v>191</v>
      </c>
      <c r="B185" s="74">
        <v>3850</v>
      </c>
      <c r="C185" s="297" t="s">
        <v>192</v>
      </c>
      <c r="D185" s="124">
        <v>45779</v>
      </c>
      <c r="E185" s="178" t="s">
        <v>193</v>
      </c>
      <c r="F185" s="125" t="s">
        <v>37</v>
      </c>
      <c r="G185" s="164">
        <v>0.49861111111111112</v>
      </c>
      <c r="H185" s="162" t="s">
        <v>213</v>
      </c>
      <c r="I185" s="163" t="s">
        <v>604</v>
      </c>
      <c r="J185" s="375" t="s">
        <v>196</v>
      </c>
      <c r="K185" s="104" t="s">
        <v>605</v>
      </c>
      <c r="L185" s="375" t="s">
        <v>27</v>
      </c>
      <c r="M185" s="376">
        <v>20250507</v>
      </c>
      <c r="N185" s="375" t="s">
        <v>33</v>
      </c>
      <c r="O185" s="376" t="s">
        <v>606</v>
      </c>
      <c r="P185" s="377" t="s">
        <v>607</v>
      </c>
      <c r="Q185" s="377"/>
      <c r="R185" s="378"/>
      <c r="S185" s="378"/>
      <c r="T185" s="378"/>
      <c r="U185" s="378"/>
      <c r="V185" s="378"/>
      <c r="W185" s="378"/>
      <c r="X185" s="378"/>
      <c r="Y185" s="378"/>
    </row>
    <row r="186" spans="1:25" ht="30.75">
      <c r="A186" s="137" t="s">
        <v>191</v>
      </c>
      <c r="B186" s="74">
        <v>3850</v>
      </c>
      <c r="C186" s="297" t="s">
        <v>192</v>
      </c>
      <c r="D186" s="124">
        <v>45779</v>
      </c>
      <c r="E186" s="178" t="s">
        <v>193</v>
      </c>
      <c r="F186" s="125" t="s">
        <v>37</v>
      </c>
      <c r="G186" s="164">
        <v>0.52083333333333337</v>
      </c>
      <c r="H186" s="162" t="s">
        <v>206</v>
      </c>
      <c r="I186" s="163" t="s">
        <v>608</v>
      </c>
      <c r="J186" s="375" t="s">
        <v>196</v>
      </c>
      <c r="K186" s="383"/>
      <c r="L186" s="375" t="s">
        <v>198</v>
      </c>
      <c r="M186" s="376">
        <v>20250507</v>
      </c>
      <c r="N186" s="375" t="s">
        <v>43</v>
      </c>
      <c r="O186" s="376"/>
      <c r="P186" s="377" t="s">
        <v>609</v>
      </c>
      <c r="Q186" s="377"/>
      <c r="R186" s="378"/>
      <c r="S186" s="378"/>
      <c r="T186" s="378"/>
      <c r="U186" s="378"/>
      <c r="V186" s="378"/>
      <c r="W186" s="378"/>
      <c r="X186" s="378"/>
      <c r="Y186" s="378"/>
    </row>
    <row r="187" spans="1:25" ht="45.75">
      <c r="A187" s="137" t="s">
        <v>191</v>
      </c>
      <c r="B187" s="74">
        <v>3850</v>
      </c>
      <c r="C187" s="297" t="s">
        <v>192</v>
      </c>
      <c r="D187" s="124">
        <v>45779</v>
      </c>
      <c r="E187" s="178" t="s">
        <v>193</v>
      </c>
      <c r="F187" s="125" t="s">
        <v>22</v>
      </c>
      <c r="G187" s="164">
        <v>0.52361111111111114</v>
      </c>
      <c r="H187" s="162" t="s">
        <v>194</v>
      </c>
      <c r="I187" s="163" t="s">
        <v>610</v>
      </c>
      <c r="J187" s="375" t="s">
        <v>196</v>
      </c>
      <c r="K187" s="104" t="s">
        <v>611</v>
      </c>
      <c r="L187" s="375" t="s">
        <v>27</v>
      </c>
      <c r="M187" s="376">
        <v>20250507</v>
      </c>
      <c r="N187" s="375" t="s">
        <v>43</v>
      </c>
      <c r="O187" s="376"/>
      <c r="P187" s="377" t="s">
        <v>612</v>
      </c>
      <c r="Q187" s="377"/>
      <c r="R187" s="378"/>
      <c r="S187" s="378"/>
      <c r="T187" s="378"/>
      <c r="U187" s="378"/>
      <c r="V187" s="378"/>
      <c r="W187" s="378"/>
      <c r="X187" s="378"/>
      <c r="Y187" s="378"/>
    </row>
    <row r="188" spans="1:25" ht="76.5">
      <c r="A188" s="137" t="s">
        <v>191</v>
      </c>
      <c r="B188" s="74">
        <v>3850</v>
      </c>
      <c r="C188" s="302" t="s">
        <v>217</v>
      </c>
      <c r="D188" s="124">
        <v>45779</v>
      </c>
      <c r="E188" s="178" t="s">
        <v>193</v>
      </c>
      <c r="F188" s="125" t="s">
        <v>37</v>
      </c>
      <c r="G188" s="174">
        <v>0.71944444444444444</v>
      </c>
      <c r="H188" s="162" t="s">
        <v>213</v>
      </c>
      <c r="I188" s="163" t="s">
        <v>613</v>
      </c>
      <c r="J188" s="375" t="s">
        <v>196</v>
      </c>
      <c r="K188" s="104" t="s">
        <v>614</v>
      </c>
      <c r="L188" s="375" t="s">
        <v>27</v>
      </c>
      <c r="M188" s="376">
        <v>20250507</v>
      </c>
      <c r="N188" s="375" t="s">
        <v>33</v>
      </c>
      <c r="O188" s="376" t="s">
        <v>362</v>
      </c>
      <c r="P188" s="377" t="s">
        <v>615</v>
      </c>
      <c r="Q188" s="377"/>
      <c r="R188" s="378"/>
      <c r="S188" s="378"/>
      <c r="T188" s="378"/>
      <c r="U188" s="378"/>
      <c r="V188" s="378"/>
      <c r="W188" s="378"/>
      <c r="X188" s="378"/>
      <c r="Y188" s="378"/>
    </row>
    <row r="189" spans="1:25" ht="30.75">
      <c r="A189" s="137" t="s">
        <v>191</v>
      </c>
      <c r="B189" s="74">
        <v>3850</v>
      </c>
      <c r="C189" s="302" t="s">
        <v>217</v>
      </c>
      <c r="D189" s="124">
        <v>45779</v>
      </c>
      <c r="E189" s="178" t="s">
        <v>193</v>
      </c>
      <c r="F189" s="125" t="s">
        <v>22</v>
      </c>
      <c r="G189" s="174">
        <v>0.85624999999999996</v>
      </c>
      <c r="H189" s="162" t="s">
        <v>194</v>
      </c>
      <c r="I189" s="163" t="s">
        <v>616</v>
      </c>
      <c r="J189" s="375" t="s">
        <v>196</v>
      </c>
      <c r="K189" s="104" t="s">
        <v>617</v>
      </c>
      <c r="L189" s="375" t="s">
        <v>27</v>
      </c>
      <c r="M189" s="376">
        <v>20250510</v>
      </c>
      <c r="N189" s="375" t="s">
        <v>33</v>
      </c>
      <c r="O189" s="376" t="s">
        <v>618</v>
      </c>
      <c r="P189" s="377" t="s">
        <v>619</v>
      </c>
      <c r="Q189" s="377"/>
      <c r="R189" s="378"/>
      <c r="S189" s="378"/>
      <c r="T189" s="378"/>
      <c r="U189" s="378"/>
      <c r="V189" s="378"/>
      <c r="W189" s="378"/>
      <c r="X189" s="378"/>
      <c r="Y189" s="378"/>
    </row>
    <row r="190" spans="1:25" ht="30.75">
      <c r="A190" s="137" t="s">
        <v>191</v>
      </c>
      <c r="B190" s="74">
        <v>3850</v>
      </c>
      <c r="C190" s="302" t="s">
        <v>217</v>
      </c>
      <c r="D190" s="124">
        <v>45779</v>
      </c>
      <c r="E190" s="178" t="s">
        <v>193</v>
      </c>
      <c r="F190" s="125" t="s">
        <v>22</v>
      </c>
      <c r="G190" s="174">
        <v>0.88749999999999996</v>
      </c>
      <c r="H190" s="162" t="s">
        <v>194</v>
      </c>
      <c r="I190" s="163" t="s">
        <v>620</v>
      </c>
      <c r="J190" s="375" t="s">
        <v>196</v>
      </c>
      <c r="K190" s="383"/>
      <c r="L190" s="375" t="s">
        <v>198</v>
      </c>
      <c r="M190" s="376"/>
      <c r="N190" s="375" t="s">
        <v>43</v>
      </c>
      <c r="O190" s="376"/>
      <c r="P190" s="377" t="s">
        <v>621</v>
      </c>
      <c r="Q190" s="377"/>
      <c r="R190" s="378"/>
      <c r="S190" s="378"/>
      <c r="T190" s="378"/>
      <c r="U190" s="378"/>
      <c r="V190" s="378"/>
      <c r="W190" s="378"/>
      <c r="X190" s="378"/>
      <c r="Y190" s="378"/>
    </row>
    <row r="191" spans="1:25" ht="60.75">
      <c r="A191" s="137" t="s">
        <v>191</v>
      </c>
      <c r="B191" s="74">
        <v>3850</v>
      </c>
      <c r="C191" s="302" t="s">
        <v>217</v>
      </c>
      <c r="D191" s="124">
        <v>45779</v>
      </c>
      <c r="E191" s="178" t="s">
        <v>193</v>
      </c>
      <c r="F191" s="125" t="s">
        <v>22</v>
      </c>
      <c r="G191" s="174">
        <v>0.88888888888888884</v>
      </c>
      <c r="H191" s="162" t="s">
        <v>206</v>
      </c>
      <c r="I191" s="163" t="s">
        <v>622</v>
      </c>
      <c r="J191" s="375" t="s">
        <v>196</v>
      </c>
      <c r="K191" s="104" t="s">
        <v>623</v>
      </c>
      <c r="L191" s="375" t="s">
        <v>61</v>
      </c>
      <c r="M191" s="376">
        <v>20250509</v>
      </c>
      <c r="N191" s="375" t="s">
        <v>43</v>
      </c>
      <c r="O191" s="376"/>
      <c r="P191" s="377" t="s">
        <v>624</v>
      </c>
      <c r="Q191" s="377"/>
      <c r="R191" s="378"/>
      <c r="S191" s="378"/>
      <c r="T191" s="378"/>
      <c r="U191" s="378"/>
      <c r="V191" s="378"/>
      <c r="W191" s="378"/>
      <c r="X191" s="378"/>
      <c r="Y191" s="378"/>
    </row>
    <row r="192" spans="1:25" ht="30.75">
      <c r="A192" s="137" t="s">
        <v>191</v>
      </c>
      <c r="B192" s="74">
        <v>3850</v>
      </c>
      <c r="C192" s="302" t="s">
        <v>217</v>
      </c>
      <c r="D192" s="124">
        <v>45779</v>
      </c>
      <c r="E192" s="178" t="s">
        <v>193</v>
      </c>
      <c r="F192" s="125" t="s">
        <v>22</v>
      </c>
      <c r="G192" s="174">
        <v>0.94097222222222221</v>
      </c>
      <c r="H192" s="162" t="s">
        <v>213</v>
      </c>
      <c r="I192" s="163" t="s">
        <v>625</v>
      </c>
      <c r="J192" s="375" t="s">
        <v>196</v>
      </c>
      <c r="K192" s="383"/>
      <c r="L192" s="375" t="s">
        <v>198</v>
      </c>
      <c r="M192" s="376"/>
      <c r="N192" s="375" t="s">
        <v>33</v>
      </c>
      <c r="O192" s="376"/>
      <c r="P192" s="377" t="s">
        <v>626</v>
      </c>
      <c r="Q192" s="377"/>
      <c r="R192" s="378"/>
      <c r="S192" s="378"/>
      <c r="T192" s="378"/>
      <c r="U192" s="378"/>
      <c r="V192" s="378"/>
      <c r="W192" s="378"/>
      <c r="X192" s="378"/>
      <c r="Y192" s="378"/>
    </row>
    <row r="193" spans="1:25" ht="45.75">
      <c r="A193" s="137" t="s">
        <v>191</v>
      </c>
      <c r="B193" s="74">
        <v>3850</v>
      </c>
      <c r="C193" s="302" t="s">
        <v>217</v>
      </c>
      <c r="D193" s="124">
        <v>45779</v>
      </c>
      <c r="E193" s="178" t="s">
        <v>193</v>
      </c>
      <c r="F193" s="125" t="s">
        <v>37</v>
      </c>
      <c r="G193" s="174">
        <v>0.9458333333333333</v>
      </c>
      <c r="H193" s="162" t="s">
        <v>194</v>
      </c>
      <c r="I193" s="163" t="s">
        <v>627</v>
      </c>
      <c r="J193" s="375" t="s">
        <v>196</v>
      </c>
      <c r="K193" s="104" t="s">
        <v>628</v>
      </c>
      <c r="L193" s="375" t="s">
        <v>27</v>
      </c>
      <c r="M193" s="376">
        <v>20250515</v>
      </c>
      <c r="N193" s="375" t="s">
        <v>33</v>
      </c>
      <c r="O193" s="376" t="s">
        <v>629</v>
      </c>
      <c r="P193" s="377" t="s">
        <v>630</v>
      </c>
      <c r="Q193" s="377"/>
      <c r="R193" s="378"/>
      <c r="S193" s="378"/>
      <c r="T193" s="378"/>
      <c r="U193" s="378"/>
      <c r="V193" s="378"/>
      <c r="W193" s="378"/>
      <c r="X193" s="378"/>
      <c r="Y193" s="378"/>
    </row>
    <row r="194" spans="1:25" ht="45.75">
      <c r="A194" s="137" t="s">
        <v>191</v>
      </c>
      <c r="B194" s="74">
        <v>3850</v>
      </c>
      <c r="C194" s="302" t="s">
        <v>217</v>
      </c>
      <c r="D194" s="124">
        <v>45779</v>
      </c>
      <c r="E194" s="178" t="s">
        <v>193</v>
      </c>
      <c r="F194" s="125" t="s">
        <v>22</v>
      </c>
      <c r="G194" s="174">
        <v>0.95</v>
      </c>
      <c r="H194" s="162" t="s">
        <v>194</v>
      </c>
      <c r="I194" s="163" t="s">
        <v>631</v>
      </c>
      <c r="J194" s="375" t="s">
        <v>196</v>
      </c>
      <c r="K194" s="104" t="s">
        <v>632</v>
      </c>
      <c r="L194" s="375" t="s">
        <v>27</v>
      </c>
      <c r="M194" s="376">
        <v>20250507</v>
      </c>
      <c r="N194" s="375" t="s">
        <v>43</v>
      </c>
      <c r="O194" s="376"/>
      <c r="P194" s="377" t="s">
        <v>633</v>
      </c>
      <c r="Q194" s="377"/>
      <c r="R194" s="378"/>
      <c r="S194" s="378"/>
      <c r="T194" s="378"/>
      <c r="U194" s="378"/>
      <c r="V194" s="378"/>
      <c r="W194" s="378"/>
      <c r="X194" s="378"/>
      <c r="Y194" s="378"/>
    </row>
    <row r="195" spans="1:25" ht="30.75">
      <c r="A195" s="137" t="s">
        <v>191</v>
      </c>
      <c r="B195" s="74">
        <v>3850</v>
      </c>
      <c r="C195" s="302" t="s">
        <v>217</v>
      </c>
      <c r="D195" s="124">
        <v>45779</v>
      </c>
      <c r="E195" s="178" t="s">
        <v>193</v>
      </c>
      <c r="F195" s="125" t="s">
        <v>37</v>
      </c>
      <c r="G195" s="174">
        <v>0.95208333333333328</v>
      </c>
      <c r="H195" s="162" t="s">
        <v>194</v>
      </c>
      <c r="I195" s="163" t="s">
        <v>634</v>
      </c>
      <c r="J195" s="375" t="s">
        <v>196</v>
      </c>
      <c r="K195" s="104" t="s">
        <v>635</v>
      </c>
      <c r="L195" s="375" t="s">
        <v>198</v>
      </c>
      <c r="M195" s="376">
        <v>20250509</v>
      </c>
      <c r="N195" s="375" t="s">
        <v>43</v>
      </c>
      <c r="O195" s="376"/>
      <c r="P195" s="377" t="s">
        <v>636</v>
      </c>
      <c r="Q195" s="377"/>
      <c r="R195" s="378"/>
      <c r="S195" s="378"/>
      <c r="T195" s="378"/>
      <c r="U195" s="378"/>
      <c r="V195" s="378"/>
      <c r="W195" s="378"/>
      <c r="X195" s="378"/>
      <c r="Y195" s="378"/>
    </row>
    <row r="196" spans="1:25">
      <c r="A196" s="138" t="s">
        <v>191</v>
      </c>
      <c r="B196" s="97">
        <v>3850</v>
      </c>
      <c r="C196" s="303" t="s">
        <v>217</v>
      </c>
      <c r="D196" s="132">
        <v>45779</v>
      </c>
      <c r="E196" s="178" t="s">
        <v>193</v>
      </c>
      <c r="F196" s="125" t="s">
        <v>37</v>
      </c>
      <c r="G196" s="174">
        <v>0.95486111111111116</v>
      </c>
      <c r="H196" s="162" t="s">
        <v>194</v>
      </c>
      <c r="I196" s="163" t="s">
        <v>637</v>
      </c>
      <c r="J196" s="375" t="s">
        <v>196</v>
      </c>
      <c r="K196" s="118" t="s">
        <v>638</v>
      </c>
      <c r="L196" s="384" t="s">
        <v>27</v>
      </c>
      <c r="M196" s="376">
        <v>20250514</v>
      </c>
      <c r="N196" s="384" t="s">
        <v>43</v>
      </c>
      <c r="O196" s="388"/>
      <c r="P196" s="379" t="s">
        <v>639</v>
      </c>
      <c r="Q196" s="379"/>
      <c r="R196" s="378"/>
      <c r="S196" s="378"/>
      <c r="T196" s="378"/>
      <c r="U196" s="378"/>
      <c r="V196" s="378"/>
      <c r="W196" s="378"/>
      <c r="X196" s="378"/>
      <c r="Y196" s="378"/>
    </row>
    <row r="197" spans="1:25">
      <c r="A197" s="144" t="s">
        <v>191</v>
      </c>
      <c r="B197" s="74">
        <v>3850</v>
      </c>
      <c r="C197" s="306" t="s">
        <v>217</v>
      </c>
      <c r="D197" s="145">
        <v>45779</v>
      </c>
      <c r="E197" s="178" t="s">
        <v>193</v>
      </c>
      <c r="F197" s="125" t="s">
        <v>37</v>
      </c>
      <c r="G197" s="174">
        <v>2.2222222222222223E-2</v>
      </c>
      <c r="H197" s="162" t="s">
        <v>112</v>
      </c>
      <c r="I197" s="163" t="s">
        <v>640</v>
      </c>
      <c r="J197" s="375" t="s">
        <v>75</v>
      </c>
      <c r="K197" s="104" t="s">
        <v>641</v>
      </c>
      <c r="L197" s="375" t="s">
        <v>27</v>
      </c>
      <c r="M197" s="376">
        <v>20250510</v>
      </c>
      <c r="N197" s="375" t="s">
        <v>33</v>
      </c>
      <c r="O197" s="376" t="s">
        <v>642</v>
      </c>
      <c r="P197" s="387" t="s">
        <v>643</v>
      </c>
      <c r="Q197" s="377"/>
      <c r="R197" s="378"/>
      <c r="S197" s="378"/>
      <c r="T197" s="378"/>
      <c r="U197" s="378"/>
      <c r="V197" s="378"/>
      <c r="W197" s="378"/>
      <c r="X197" s="378"/>
      <c r="Y197" s="378"/>
    </row>
    <row r="198" spans="1:25" ht="30.75">
      <c r="A198" s="137" t="s">
        <v>191</v>
      </c>
      <c r="B198" s="74">
        <v>3850</v>
      </c>
      <c r="C198" s="302" t="s">
        <v>217</v>
      </c>
      <c r="D198" s="124">
        <v>45779</v>
      </c>
      <c r="E198" s="178" t="s">
        <v>193</v>
      </c>
      <c r="F198" s="125" t="s">
        <v>22</v>
      </c>
      <c r="G198" s="174">
        <v>9.166666666666666E-2</v>
      </c>
      <c r="H198" s="162" t="s">
        <v>434</v>
      </c>
      <c r="I198" s="163" t="s">
        <v>644</v>
      </c>
      <c r="J198" s="375" t="s">
        <v>75</v>
      </c>
      <c r="K198" s="104" t="s">
        <v>645</v>
      </c>
      <c r="L198" s="375" t="s">
        <v>27</v>
      </c>
      <c r="M198" s="376">
        <v>20250506</v>
      </c>
      <c r="N198" s="375" t="s">
        <v>33</v>
      </c>
      <c r="O198" s="376" t="s">
        <v>646</v>
      </c>
      <c r="P198" s="377" t="s">
        <v>647</v>
      </c>
      <c r="Q198" s="377"/>
      <c r="R198" s="378"/>
      <c r="S198" s="378"/>
      <c r="T198" s="378"/>
      <c r="U198" s="378"/>
      <c r="V198" s="378"/>
      <c r="W198" s="378"/>
      <c r="X198" s="378"/>
      <c r="Y198" s="378"/>
    </row>
    <row r="199" spans="1:25" ht="30.75">
      <c r="A199" s="137" t="s">
        <v>191</v>
      </c>
      <c r="B199" s="74">
        <v>3850</v>
      </c>
      <c r="C199" s="297" t="s">
        <v>192</v>
      </c>
      <c r="D199" s="124">
        <v>45779</v>
      </c>
      <c r="E199" s="178" t="s">
        <v>193</v>
      </c>
      <c r="F199" s="125" t="s">
        <v>37</v>
      </c>
      <c r="G199" s="161">
        <v>0.35</v>
      </c>
      <c r="H199" s="162" t="s">
        <v>82</v>
      </c>
      <c r="I199" s="163" t="s">
        <v>648</v>
      </c>
      <c r="J199" s="375" t="s">
        <v>75</v>
      </c>
      <c r="K199" s="104" t="s">
        <v>649</v>
      </c>
      <c r="L199" s="375" t="s">
        <v>77</v>
      </c>
      <c r="M199" s="376">
        <v>20250512</v>
      </c>
      <c r="N199" s="375" t="s">
        <v>33</v>
      </c>
      <c r="O199" s="376" t="s">
        <v>106</v>
      </c>
      <c r="P199" s="377" t="s">
        <v>650</v>
      </c>
      <c r="Q199" s="377"/>
      <c r="R199" s="378"/>
      <c r="S199" s="378"/>
      <c r="T199" s="378"/>
      <c r="U199" s="378"/>
      <c r="V199" s="378"/>
      <c r="W199" s="378"/>
      <c r="X199" s="378"/>
      <c r="Y199" s="378"/>
    </row>
    <row r="200" spans="1:25">
      <c r="A200" s="137" t="s">
        <v>191</v>
      </c>
      <c r="B200" s="74">
        <v>3850</v>
      </c>
      <c r="C200" s="297" t="s">
        <v>192</v>
      </c>
      <c r="D200" s="124">
        <v>45779</v>
      </c>
      <c r="E200" s="178" t="s">
        <v>193</v>
      </c>
      <c r="F200" s="125" t="s">
        <v>37</v>
      </c>
      <c r="G200" s="164">
        <v>0.37291666666666667</v>
      </c>
      <c r="H200" s="162" t="s">
        <v>112</v>
      </c>
      <c r="I200" s="163" t="s">
        <v>267</v>
      </c>
      <c r="J200" s="375" t="s">
        <v>75</v>
      </c>
      <c r="K200" s="104" t="s">
        <v>651</v>
      </c>
      <c r="L200" s="375" t="s">
        <v>101</v>
      </c>
      <c r="M200" s="376">
        <v>20250515</v>
      </c>
      <c r="N200" s="375" t="s">
        <v>33</v>
      </c>
      <c r="O200" s="376" t="s">
        <v>153</v>
      </c>
      <c r="P200" s="377" t="s">
        <v>652</v>
      </c>
      <c r="Q200" s="377"/>
      <c r="R200" s="378"/>
      <c r="S200" s="378"/>
      <c r="T200" s="378"/>
      <c r="U200" s="378"/>
      <c r="V200" s="378"/>
      <c r="W200" s="378"/>
      <c r="X200" s="378"/>
      <c r="Y200" s="378"/>
    </row>
    <row r="201" spans="1:25" ht="30.75">
      <c r="A201" s="137" t="s">
        <v>191</v>
      </c>
      <c r="B201" s="74">
        <v>3850</v>
      </c>
      <c r="C201" s="302" t="s">
        <v>217</v>
      </c>
      <c r="D201" s="124">
        <v>45779</v>
      </c>
      <c r="E201" s="178" t="s">
        <v>193</v>
      </c>
      <c r="F201" s="125" t="s">
        <v>37</v>
      </c>
      <c r="G201" s="174">
        <v>0.71458333333333335</v>
      </c>
      <c r="H201" s="162" t="s">
        <v>82</v>
      </c>
      <c r="I201" s="163" t="s">
        <v>653</v>
      </c>
      <c r="J201" s="375" t="s">
        <v>75</v>
      </c>
      <c r="K201" s="104" t="s">
        <v>654</v>
      </c>
      <c r="L201" s="375" t="s">
        <v>77</v>
      </c>
      <c r="M201" s="376">
        <v>20250512</v>
      </c>
      <c r="N201" s="375" t="s">
        <v>33</v>
      </c>
      <c r="O201" s="376" t="s">
        <v>102</v>
      </c>
      <c r="P201" s="377" t="s">
        <v>655</v>
      </c>
      <c r="Q201" s="377"/>
      <c r="R201" s="378"/>
      <c r="S201" s="378"/>
      <c r="T201" s="378"/>
      <c r="U201" s="378"/>
      <c r="V201" s="378"/>
      <c r="W201" s="378"/>
      <c r="X201" s="378"/>
      <c r="Y201" s="378"/>
    </row>
    <row r="202" spans="1:25" ht="45.75">
      <c r="A202" s="137" t="s">
        <v>191</v>
      </c>
      <c r="B202" s="74">
        <v>3850</v>
      </c>
      <c r="C202" s="302" t="s">
        <v>217</v>
      </c>
      <c r="D202" s="124">
        <v>45779</v>
      </c>
      <c r="E202" s="178" t="s">
        <v>193</v>
      </c>
      <c r="F202" s="125" t="s">
        <v>37</v>
      </c>
      <c r="G202" s="174">
        <v>0.71875</v>
      </c>
      <c r="H202" s="162" t="s">
        <v>82</v>
      </c>
      <c r="I202" s="163" t="s">
        <v>656</v>
      </c>
      <c r="J202" s="375" t="s">
        <v>75</v>
      </c>
      <c r="K202" s="104" t="s">
        <v>657</v>
      </c>
      <c r="L202" s="375" t="s">
        <v>61</v>
      </c>
      <c r="M202" s="376">
        <v>20250509</v>
      </c>
      <c r="N202" s="375" t="s">
        <v>43</v>
      </c>
      <c r="O202" s="376"/>
      <c r="P202" s="377" t="s">
        <v>658</v>
      </c>
      <c r="Q202" s="377"/>
      <c r="R202" s="378"/>
      <c r="S202" s="378"/>
      <c r="T202" s="378"/>
      <c r="U202" s="378"/>
      <c r="V202" s="378"/>
      <c r="W202" s="378"/>
      <c r="X202" s="378"/>
      <c r="Y202" s="378"/>
    </row>
    <row r="203" spans="1:25" ht="45.75">
      <c r="A203" s="137" t="s">
        <v>191</v>
      </c>
      <c r="B203" s="74">
        <v>3850</v>
      </c>
      <c r="C203" s="302" t="s">
        <v>217</v>
      </c>
      <c r="D203" s="124">
        <v>45779</v>
      </c>
      <c r="E203" s="178" t="s">
        <v>193</v>
      </c>
      <c r="F203" s="125" t="s">
        <v>22</v>
      </c>
      <c r="G203" s="174">
        <v>0.72638888888888886</v>
      </c>
      <c r="H203" s="162" t="s">
        <v>82</v>
      </c>
      <c r="I203" s="163" t="s">
        <v>659</v>
      </c>
      <c r="J203" s="375" t="s">
        <v>75</v>
      </c>
      <c r="K203" s="104" t="s">
        <v>660</v>
      </c>
      <c r="L203" s="375" t="s">
        <v>61</v>
      </c>
      <c r="M203" s="376">
        <v>20250509</v>
      </c>
      <c r="N203" s="375" t="s">
        <v>43</v>
      </c>
      <c r="O203" s="376"/>
      <c r="P203" s="377" t="s">
        <v>661</v>
      </c>
      <c r="Q203" s="377"/>
      <c r="R203" s="378"/>
      <c r="S203" s="378"/>
      <c r="T203" s="378"/>
      <c r="U203" s="378"/>
      <c r="V203" s="378"/>
      <c r="W203" s="378"/>
      <c r="X203" s="378"/>
      <c r="Y203" s="378"/>
    </row>
    <row r="204" spans="1:25" ht="60.75">
      <c r="A204" s="138" t="s">
        <v>191</v>
      </c>
      <c r="B204" s="97">
        <v>3850</v>
      </c>
      <c r="C204" s="303" t="s">
        <v>217</v>
      </c>
      <c r="D204" s="132">
        <v>45779</v>
      </c>
      <c r="E204" s="178" t="s">
        <v>193</v>
      </c>
      <c r="F204" s="125" t="s">
        <v>22</v>
      </c>
      <c r="G204" s="174">
        <v>0.73124999999999996</v>
      </c>
      <c r="H204" s="162" t="s">
        <v>82</v>
      </c>
      <c r="I204" s="163" t="s">
        <v>662</v>
      </c>
      <c r="J204" s="375" t="s">
        <v>75</v>
      </c>
      <c r="K204" s="118" t="s">
        <v>663</v>
      </c>
      <c r="L204" s="1" t="s">
        <v>61</v>
      </c>
      <c r="M204" s="376">
        <v>20250509</v>
      </c>
      <c r="N204" s="384" t="s">
        <v>43</v>
      </c>
      <c r="O204" s="388"/>
      <c r="P204" s="379" t="s">
        <v>664</v>
      </c>
      <c r="Q204" s="236" t="s">
        <v>665</v>
      </c>
      <c r="R204" s="378"/>
      <c r="S204" s="378"/>
      <c r="T204" s="378"/>
      <c r="U204" s="378"/>
      <c r="V204" s="378"/>
      <c r="W204" s="378"/>
      <c r="X204" s="378"/>
      <c r="Y204" s="378"/>
    </row>
    <row r="205" spans="1:25" ht="76.5">
      <c r="A205" s="144" t="s">
        <v>191</v>
      </c>
      <c r="B205" s="74">
        <v>3850</v>
      </c>
      <c r="C205" s="306" t="s">
        <v>217</v>
      </c>
      <c r="D205" s="123">
        <v>45779</v>
      </c>
      <c r="E205" s="178" t="s">
        <v>193</v>
      </c>
      <c r="F205" s="125" t="s">
        <v>37</v>
      </c>
      <c r="G205" s="174">
        <v>0.83125000000000004</v>
      </c>
      <c r="H205" s="162" t="s">
        <v>559</v>
      </c>
      <c r="I205" s="163" t="s">
        <v>666</v>
      </c>
      <c r="J205" s="375" t="s">
        <v>25</v>
      </c>
      <c r="K205" s="104" t="s">
        <v>667</v>
      </c>
      <c r="L205" s="375" t="s">
        <v>61</v>
      </c>
      <c r="M205" s="376">
        <v>202550508</v>
      </c>
      <c r="N205" s="375" t="s">
        <v>43</v>
      </c>
      <c r="O205" s="376"/>
      <c r="P205" s="377" t="s">
        <v>668</v>
      </c>
      <c r="Q205" s="377"/>
      <c r="R205" s="378"/>
      <c r="S205" s="378"/>
      <c r="T205" s="378"/>
      <c r="U205" s="378"/>
      <c r="V205" s="378"/>
      <c r="W205" s="378"/>
      <c r="X205" s="378"/>
      <c r="Y205" s="378"/>
    </row>
    <row r="206" spans="1:25" ht="30.75">
      <c r="A206" s="137" t="s">
        <v>191</v>
      </c>
      <c r="B206" s="74">
        <v>3850</v>
      </c>
      <c r="C206" s="302" t="s">
        <v>217</v>
      </c>
      <c r="D206" s="124">
        <v>45779</v>
      </c>
      <c r="E206" s="178" t="s">
        <v>193</v>
      </c>
      <c r="F206" s="125" t="s">
        <v>37</v>
      </c>
      <c r="G206" s="174">
        <v>0.83402777777777781</v>
      </c>
      <c r="H206" s="162" t="s">
        <v>559</v>
      </c>
      <c r="I206" s="163" t="s">
        <v>669</v>
      </c>
      <c r="J206" s="375" t="s">
        <v>25</v>
      </c>
      <c r="K206" s="104" t="s">
        <v>670</v>
      </c>
      <c r="L206" s="375" t="s">
        <v>61</v>
      </c>
      <c r="M206" s="376">
        <v>20250509</v>
      </c>
      <c r="N206" s="375" t="s">
        <v>43</v>
      </c>
      <c r="O206" s="376"/>
      <c r="P206" s="377" t="s">
        <v>671</v>
      </c>
      <c r="Q206" s="377"/>
      <c r="R206" s="378"/>
      <c r="S206" s="378"/>
      <c r="T206" s="378"/>
      <c r="U206" s="378"/>
      <c r="V206" s="378"/>
      <c r="W206" s="378"/>
      <c r="X206" s="378"/>
      <c r="Y206" s="378"/>
    </row>
    <row r="207" spans="1:25" ht="45.75">
      <c r="A207" s="138" t="s">
        <v>191</v>
      </c>
      <c r="B207" s="97">
        <v>3850</v>
      </c>
      <c r="C207" s="303" t="s">
        <v>217</v>
      </c>
      <c r="D207" s="132">
        <v>45779</v>
      </c>
      <c r="E207" s="178" t="s">
        <v>193</v>
      </c>
      <c r="F207" s="125" t="s">
        <v>37</v>
      </c>
      <c r="G207" s="174">
        <v>0.8354166666666667</v>
      </c>
      <c r="H207" s="162" t="s">
        <v>559</v>
      </c>
      <c r="I207" s="163" t="s">
        <v>672</v>
      </c>
      <c r="J207" s="375" t="s">
        <v>25</v>
      </c>
      <c r="K207" s="118" t="s">
        <v>673</v>
      </c>
      <c r="L207" s="1" t="s">
        <v>61</v>
      </c>
      <c r="M207" s="156">
        <v>20250509</v>
      </c>
      <c r="N207" s="384" t="s">
        <v>43</v>
      </c>
      <c r="O207" s="388"/>
      <c r="P207" s="14" t="s">
        <v>674</v>
      </c>
      <c r="Q207" s="379"/>
      <c r="R207" s="378"/>
      <c r="S207" s="378"/>
      <c r="T207" s="378"/>
      <c r="U207" s="378"/>
      <c r="V207" s="378"/>
      <c r="W207" s="378"/>
      <c r="X207" s="378"/>
      <c r="Y207" s="378"/>
    </row>
    <row r="208" spans="1:25" ht="30.75">
      <c r="A208" s="143" t="s">
        <v>191</v>
      </c>
      <c r="B208" s="74">
        <v>3850</v>
      </c>
      <c r="C208" s="304" t="s">
        <v>217</v>
      </c>
      <c r="D208" s="123">
        <v>45780</v>
      </c>
      <c r="E208" s="178" t="s">
        <v>193</v>
      </c>
      <c r="F208" s="125" t="s">
        <v>37</v>
      </c>
      <c r="G208" s="174">
        <v>6.9444444444444447E-4</v>
      </c>
      <c r="H208" s="162" t="s">
        <v>194</v>
      </c>
      <c r="I208" s="163" t="s">
        <v>675</v>
      </c>
      <c r="J208" s="375" t="s">
        <v>196</v>
      </c>
      <c r="K208" s="104" t="s">
        <v>676</v>
      </c>
      <c r="L208" s="375" t="s">
        <v>27</v>
      </c>
      <c r="M208" s="376">
        <v>20250507</v>
      </c>
      <c r="N208" s="375" t="s">
        <v>43</v>
      </c>
      <c r="O208" s="376"/>
      <c r="P208" s="377" t="s">
        <v>677</v>
      </c>
      <c r="Q208" s="377"/>
      <c r="R208" s="378"/>
      <c r="S208" s="378"/>
      <c r="T208" s="378"/>
      <c r="U208" s="378"/>
      <c r="V208" s="378"/>
      <c r="W208" s="378"/>
      <c r="X208" s="378"/>
      <c r="Y208" s="378"/>
    </row>
    <row r="209" spans="1:25" ht="30.75">
      <c r="A209" s="137" t="s">
        <v>191</v>
      </c>
      <c r="B209" s="74">
        <v>3850</v>
      </c>
      <c r="C209" s="302" t="s">
        <v>217</v>
      </c>
      <c r="D209" s="124">
        <v>45780</v>
      </c>
      <c r="E209" s="178" t="s">
        <v>193</v>
      </c>
      <c r="F209" s="125" t="s">
        <v>37</v>
      </c>
      <c r="G209" s="174">
        <v>2.0833333333333333E-3</v>
      </c>
      <c r="H209" s="162" t="s">
        <v>194</v>
      </c>
      <c r="I209" s="163" t="s">
        <v>678</v>
      </c>
      <c r="J209" s="375" t="s">
        <v>196</v>
      </c>
      <c r="K209" s="104" t="s">
        <v>679</v>
      </c>
      <c r="L209" s="375" t="s">
        <v>61</v>
      </c>
      <c r="M209" s="376">
        <v>20250509</v>
      </c>
      <c r="N209" s="375" t="s">
        <v>33</v>
      </c>
      <c r="O209" s="239" t="s">
        <v>680</v>
      </c>
      <c r="P209" s="377" t="s">
        <v>681</v>
      </c>
      <c r="Q209" s="238" t="s">
        <v>682</v>
      </c>
      <c r="R209" s="378"/>
      <c r="S209" s="378"/>
      <c r="T209" s="378"/>
      <c r="U209" s="378"/>
      <c r="V209" s="378"/>
      <c r="W209" s="378"/>
      <c r="X209" s="378"/>
      <c r="Y209" s="378"/>
    </row>
    <row r="210" spans="1:25" ht="30.75">
      <c r="A210" s="137" t="s">
        <v>191</v>
      </c>
      <c r="B210" s="74">
        <v>3850</v>
      </c>
      <c r="C210" s="302" t="s">
        <v>217</v>
      </c>
      <c r="D210" s="124">
        <v>45780</v>
      </c>
      <c r="E210" s="178" t="s">
        <v>193</v>
      </c>
      <c r="F210" s="125" t="s">
        <v>22</v>
      </c>
      <c r="G210" s="174">
        <v>4.8611111111111112E-3</v>
      </c>
      <c r="H210" s="162" t="s">
        <v>194</v>
      </c>
      <c r="I210" s="163" t="s">
        <v>683</v>
      </c>
      <c r="J210" s="375" t="s">
        <v>196</v>
      </c>
      <c r="K210" s="104" t="s">
        <v>684</v>
      </c>
      <c r="L210" s="375" t="s">
        <v>101</v>
      </c>
      <c r="M210" s="376">
        <v>20250515</v>
      </c>
      <c r="N210" s="375" t="s">
        <v>33</v>
      </c>
      <c r="O210" s="376" t="s">
        <v>223</v>
      </c>
      <c r="P210" s="377" t="s">
        <v>685</v>
      </c>
      <c r="Q210" s="377"/>
      <c r="R210" s="378"/>
      <c r="S210" s="378"/>
      <c r="T210" s="378"/>
      <c r="U210" s="378"/>
      <c r="V210" s="378"/>
      <c r="W210" s="378"/>
      <c r="X210" s="378"/>
      <c r="Y210" s="378"/>
    </row>
    <row r="211" spans="1:25" ht="121.5">
      <c r="A211" s="137" t="s">
        <v>191</v>
      </c>
      <c r="B211" s="74">
        <v>3850</v>
      </c>
      <c r="C211" s="297" t="s">
        <v>192</v>
      </c>
      <c r="D211" s="124">
        <v>45780</v>
      </c>
      <c r="E211" s="178" t="s">
        <v>193</v>
      </c>
      <c r="F211" s="125" t="s">
        <v>22</v>
      </c>
      <c r="G211" s="161">
        <v>0.54305555555555551</v>
      </c>
      <c r="H211" s="162" t="s">
        <v>213</v>
      </c>
      <c r="I211" s="163" t="s">
        <v>686</v>
      </c>
      <c r="J211" s="375" t="s">
        <v>196</v>
      </c>
      <c r="K211" s="104" t="s">
        <v>687</v>
      </c>
      <c r="L211" s="375" t="s">
        <v>27</v>
      </c>
      <c r="M211" s="376">
        <v>20250508</v>
      </c>
      <c r="N211" s="375" t="s">
        <v>43</v>
      </c>
      <c r="O211" s="376"/>
      <c r="P211" s="377" t="s">
        <v>688</v>
      </c>
      <c r="Q211" s="377"/>
      <c r="R211" s="378"/>
      <c r="S211" s="378"/>
      <c r="T211" s="378"/>
      <c r="U211" s="378"/>
      <c r="V211" s="378"/>
      <c r="W211" s="378"/>
      <c r="X211" s="378"/>
      <c r="Y211" s="378"/>
    </row>
    <row r="212" spans="1:25">
      <c r="A212" s="137" t="s">
        <v>191</v>
      </c>
      <c r="B212" s="74">
        <v>3850</v>
      </c>
      <c r="C212" s="297" t="s">
        <v>192</v>
      </c>
      <c r="D212" s="124">
        <v>45780</v>
      </c>
      <c r="E212" s="178" t="s">
        <v>193</v>
      </c>
      <c r="F212" s="125" t="s">
        <v>37</v>
      </c>
      <c r="G212" s="164">
        <v>0.5708333333333333</v>
      </c>
      <c r="H212" s="162" t="s">
        <v>194</v>
      </c>
      <c r="I212" s="163" t="s">
        <v>689</v>
      </c>
      <c r="J212" s="375" t="s">
        <v>196</v>
      </c>
      <c r="K212" s="104" t="s">
        <v>690</v>
      </c>
      <c r="L212" s="375" t="s">
        <v>27</v>
      </c>
      <c r="M212" s="376"/>
      <c r="N212" s="375" t="s">
        <v>33</v>
      </c>
      <c r="O212" s="376" t="s">
        <v>691</v>
      </c>
      <c r="P212" s="377" t="s">
        <v>692</v>
      </c>
      <c r="Q212" s="377"/>
      <c r="R212" s="378"/>
      <c r="S212" s="378"/>
      <c r="T212" s="378"/>
      <c r="U212" s="378"/>
      <c r="V212" s="378"/>
      <c r="W212" s="378"/>
      <c r="X212" s="378"/>
      <c r="Y212" s="378"/>
    </row>
    <row r="213" spans="1:25" ht="30.75">
      <c r="A213" s="137" t="s">
        <v>191</v>
      </c>
      <c r="B213" s="74">
        <v>3850</v>
      </c>
      <c r="C213" s="297" t="s">
        <v>192</v>
      </c>
      <c r="D213" s="124">
        <v>45780</v>
      </c>
      <c r="E213" s="178" t="s">
        <v>193</v>
      </c>
      <c r="F213" s="125" t="s">
        <v>37</v>
      </c>
      <c r="G213" s="164">
        <v>0.61805555555555558</v>
      </c>
      <c r="H213" s="162" t="s">
        <v>194</v>
      </c>
      <c r="I213" s="163" t="s">
        <v>693</v>
      </c>
      <c r="J213" s="375" t="s">
        <v>196</v>
      </c>
      <c r="K213" s="104" t="s">
        <v>694</v>
      </c>
      <c r="L213" s="375" t="s">
        <v>101</v>
      </c>
      <c r="M213" s="376">
        <v>20250515</v>
      </c>
      <c r="N213" s="375" t="s">
        <v>43</v>
      </c>
      <c r="O213" s="376"/>
      <c r="P213" s="377" t="s">
        <v>695</v>
      </c>
      <c r="Q213" s="377"/>
      <c r="R213" s="378"/>
      <c r="S213" s="378"/>
      <c r="T213" s="378"/>
      <c r="U213" s="378"/>
      <c r="V213" s="378"/>
      <c r="W213" s="378"/>
      <c r="X213" s="378"/>
      <c r="Y213" s="378"/>
    </row>
    <row r="214" spans="1:25" ht="60.75">
      <c r="A214" s="137" t="s">
        <v>191</v>
      </c>
      <c r="B214" s="74">
        <v>3850</v>
      </c>
      <c r="C214" s="297" t="s">
        <v>192</v>
      </c>
      <c r="D214" s="124">
        <v>45780</v>
      </c>
      <c r="E214" s="178" t="s">
        <v>193</v>
      </c>
      <c r="F214" s="125" t="s">
        <v>37</v>
      </c>
      <c r="G214" s="164">
        <v>0.64097222222222228</v>
      </c>
      <c r="H214" s="162" t="s">
        <v>194</v>
      </c>
      <c r="I214" s="163" t="s">
        <v>696</v>
      </c>
      <c r="J214" s="375" t="s">
        <v>196</v>
      </c>
      <c r="K214" s="104" t="s">
        <v>697</v>
      </c>
      <c r="L214" s="375" t="s">
        <v>61</v>
      </c>
      <c r="M214" s="376">
        <v>202550509</v>
      </c>
      <c r="N214" s="375" t="s">
        <v>43</v>
      </c>
      <c r="O214" s="376"/>
      <c r="P214" s="377" t="s">
        <v>698</v>
      </c>
      <c r="Q214" s="377"/>
      <c r="R214" s="378"/>
      <c r="S214" s="378"/>
      <c r="T214" s="378"/>
      <c r="U214" s="378"/>
      <c r="V214" s="378"/>
      <c r="W214" s="378"/>
      <c r="X214" s="378"/>
      <c r="Y214" s="378"/>
    </row>
    <row r="215" spans="1:25" ht="60.75">
      <c r="A215" s="137" t="s">
        <v>191</v>
      </c>
      <c r="B215" s="74">
        <v>3850</v>
      </c>
      <c r="C215" s="297" t="s">
        <v>192</v>
      </c>
      <c r="D215" s="124">
        <v>45780</v>
      </c>
      <c r="E215" s="178" t="s">
        <v>193</v>
      </c>
      <c r="F215" s="125" t="s">
        <v>37</v>
      </c>
      <c r="G215" s="164">
        <v>0.64236111111111116</v>
      </c>
      <c r="H215" s="162" t="s">
        <v>194</v>
      </c>
      <c r="I215" s="163" t="s">
        <v>699</v>
      </c>
      <c r="J215" s="375" t="s">
        <v>196</v>
      </c>
      <c r="K215" s="104" t="s">
        <v>700</v>
      </c>
      <c r="L215" s="375" t="s">
        <v>27</v>
      </c>
      <c r="M215" s="376">
        <v>20250507</v>
      </c>
      <c r="N215" s="375" t="s">
        <v>33</v>
      </c>
      <c r="O215" s="376" t="s">
        <v>419</v>
      </c>
      <c r="P215" s="377" t="s">
        <v>701</v>
      </c>
      <c r="Q215" s="377"/>
      <c r="R215" s="378"/>
      <c r="S215" s="378"/>
      <c r="T215" s="378"/>
      <c r="U215" s="378"/>
      <c r="V215" s="378"/>
      <c r="W215" s="378"/>
      <c r="X215" s="378"/>
      <c r="Y215" s="378"/>
    </row>
    <row r="216" spans="1:25" ht="30.75">
      <c r="A216" s="137" t="s">
        <v>191</v>
      </c>
      <c r="B216" s="74">
        <v>3850</v>
      </c>
      <c r="C216" s="297" t="s">
        <v>192</v>
      </c>
      <c r="D216" s="124">
        <v>45780</v>
      </c>
      <c r="E216" s="178" t="s">
        <v>193</v>
      </c>
      <c r="F216" s="125" t="s">
        <v>37</v>
      </c>
      <c r="G216" s="164">
        <v>0.64375000000000004</v>
      </c>
      <c r="H216" s="162" t="s">
        <v>194</v>
      </c>
      <c r="I216" s="163" t="s">
        <v>702</v>
      </c>
      <c r="J216" s="375" t="s">
        <v>196</v>
      </c>
      <c r="K216" s="104" t="s">
        <v>703</v>
      </c>
      <c r="L216" s="375" t="s">
        <v>198</v>
      </c>
      <c r="M216" s="376">
        <v>20250519</v>
      </c>
      <c r="N216" s="375" t="s">
        <v>43</v>
      </c>
      <c r="O216" s="376"/>
      <c r="P216" s="377" t="s">
        <v>704</v>
      </c>
      <c r="Q216" s="377"/>
      <c r="R216" s="378"/>
      <c r="S216" s="378"/>
      <c r="T216" s="378"/>
      <c r="U216" s="378"/>
      <c r="V216" s="378"/>
      <c r="W216" s="378"/>
      <c r="X216" s="378"/>
      <c r="Y216" s="378"/>
    </row>
    <row r="217" spans="1:25" ht="30.75">
      <c r="A217" s="137" t="s">
        <v>191</v>
      </c>
      <c r="B217" s="74">
        <v>3850</v>
      </c>
      <c r="C217" s="297" t="s">
        <v>192</v>
      </c>
      <c r="D217" s="124">
        <v>45780</v>
      </c>
      <c r="E217" s="178" t="s">
        <v>193</v>
      </c>
      <c r="F217" s="125" t="s">
        <v>37</v>
      </c>
      <c r="G217" s="164">
        <v>0.64583333333333337</v>
      </c>
      <c r="H217" s="162" t="s">
        <v>194</v>
      </c>
      <c r="I217" s="163" t="s">
        <v>705</v>
      </c>
      <c r="J217" s="375" t="s">
        <v>196</v>
      </c>
      <c r="K217" s="104" t="s">
        <v>706</v>
      </c>
      <c r="L217" s="375" t="s">
        <v>198</v>
      </c>
      <c r="M217" s="376">
        <v>20250514</v>
      </c>
      <c r="N217" s="375" t="s">
        <v>33</v>
      </c>
      <c r="O217" s="376" t="s">
        <v>594</v>
      </c>
      <c r="P217" s="377" t="s">
        <v>707</v>
      </c>
      <c r="Q217" s="377"/>
      <c r="R217" s="378"/>
      <c r="S217" s="378"/>
      <c r="T217" s="378"/>
      <c r="U217" s="378"/>
      <c r="V217" s="378"/>
      <c r="W217" s="378"/>
      <c r="X217" s="378"/>
      <c r="Y217" s="378"/>
    </row>
    <row r="218" spans="1:25">
      <c r="A218" s="137" t="s">
        <v>191</v>
      </c>
      <c r="B218" s="74">
        <v>3850</v>
      </c>
      <c r="C218" s="297" t="s">
        <v>192</v>
      </c>
      <c r="D218" s="124">
        <v>45780</v>
      </c>
      <c r="E218" s="178" t="s">
        <v>193</v>
      </c>
      <c r="F218" s="125" t="s">
        <v>22</v>
      </c>
      <c r="G218" s="164">
        <v>0.66805555555555551</v>
      </c>
      <c r="H218" s="162" t="s">
        <v>194</v>
      </c>
      <c r="I218" s="163" t="s">
        <v>708</v>
      </c>
      <c r="J218" s="375" t="s">
        <v>196</v>
      </c>
      <c r="K218" s="104" t="s">
        <v>709</v>
      </c>
      <c r="L218" s="375" t="s">
        <v>61</v>
      </c>
      <c r="M218" s="376">
        <v>20250507</v>
      </c>
      <c r="N218" s="375" t="s">
        <v>33</v>
      </c>
      <c r="O218" s="376" t="s">
        <v>362</v>
      </c>
      <c r="P218" s="377" t="s">
        <v>710</v>
      </c>
      <c r="Q218" s="377"/>
      <c r="R218" s="378"/>
      <c r="S218" s="378"/>
      <c r="T218" s="378"/>
      <c r="U218" s="378"/>
      <c r="V218" s="378"/>
      <c r="W218" s="378"/>
      <c r="X218" s="378"/>
      <c r="Y218" s="378"/>
    </row>
    <row r="219" spans="1:25">
      <c r="A219" s="137" t="s">
        <v>191</v>
      </c>
      <c r="B219" s="74">
        <v>3850</v>
      </c>
      <c r="C219" s="297" t="s">
        <v>192</v>
      </c>
      <c r="D219" s="124">
        <v>45780</v>
      </c>
      <c r="E219" s="178" t="s">
        <v>193</v>
      </c>
      <c r="F219" s="125" t="s">
        <v>22</v>
      </c>
      <c r="G219" s="164">
        <v>0.67638888888888893</v>
      </c>
      <c r="H219" s="162" t="s">
        <v>194</v>
      </c>
      <c r="I219" s="163" t="s">
        <v>711</v>
      </c>
      <c r="J219" s="375" t="s">
        <v>196</v>
      </c>
      <c r="K219" s="104" t="s">
        <v>712</v>
      </c>
      <c r="L219" s="375" t="s">
        <v>61</v>
      </c>
      <c r="M219" s="376">
        <v>20250509</v>
      </c>
      <c r="N219" s="375" t="s">
        <v>33</v>
      </c>
      <c r="O219" s="376" t="s">
        <v>362</v>
      </c>
      <c r="P219" s="377" t="s">
        <v>713</v>
      </c>
      <c r="Q219" s="377"/>
      <c r="R219" s="378"/>
      <c r="S219" s="378"/>
      <c r="T219" s="378"/>
      <c r="U219" s="378"/>
      <c r="V219" s="378"/>
      <c r="W219" s="378"/>
      <c r="X219" s="378"/>
      <c r="Y219" s="378"/>
    </row>
    <row r="220" spans="1:25" ht="30.75">
      <c r="A220" s="137" t="s">
        <v>191</v>
      </c>
      <c r="B220" s="74">
        <v>3850</v>
      </c>
      <c r="C220" s="297" t="s">
        <v>192</v>
      </c>
      <c r="D220" s="124">
        <v>45780</v>
      </c>
      <c r="E220" s="178" t="s">
        <v>193</v>
      </c>
      <c r="F220" s="125" t="s">
        <v>22</v>
      </c>
      <c r="G220" s="164">
        <v>0.67708333333333337</v>
      </c>
      <c r="H220" s="162" t="s">
        <v>194</v>
      </c>
      <c r="I220" s="163" t="s">
        <v>711</v>
      </c>
      <c r="J220" s="375" t="s">
        <v>196</v>
      </c>
      <c r="K220" s="104" t="s">
        <v>712</v>
      </c>
      <c r="L220" s="375" t="s">
        <v>27</v>
      </c>
      <c r="M220" s="376">
        <v>20250507</v>
      </c>
      <c r="N220" s="375" t="s">
        <v>33</v>
      </c>
      <c r="O220" s="386" t="s">
        <v>714</v>
      </c>
      <c r="P220" s="377" t="s">
        <v>715</v>
      </c>
      <c r="Q220" s="377"/>
      <c r="R220" s="378"/>
      <c r="S220" s="378"/>
      <c r="T220" s="378"/>
      <c r="U220" s="378"/>
      <c r="V220" s="378"/>
      <c r="W220" s="378"/>
      <c r="X220" s="378"/>
      <c r="Y220" s="378"/>
    </row>
    <row r="221" spans="1:25">
      <c r="A221" s="138" t="s">
        <v>191</v>
      </c>
      <c r="B221" s="97">
        <v>3850</v>
      </c>
      <c r="C221" s="297" t="s">
        <v>192</v>
      </c>
      <c r="D221" s="132">
        <v>45780</v>
      </c>
      <c r="E221" s="178" t="s">
        <v>193</v>
      </c>
      <c r="F221" s="125" t="s">
        <v>37</v>
      </c>
      <c r="G221" s="164">
        <v>0.80555555555555558</v>
      </c>
      <c r="H221" s="162" t="s">
        <v>213</v>
      </c>
      <c r="I221" s="163" t="s">
        <v>716</v>
      </c>
      <c r="J221" s="375" t="s">
        <v>196</v>
      </c>
      <c r="K221" s="118" t="s">
        <v>717</v>
      </c>
      <c r="L221" s="384" t="s">
        <v>77</v>
      </c>
      <c r="M221" s="156">
        <v>20250515</v>
      </c>
      <c r="N221" s="384" t="s">
        <v>33</v>
      </c>
      <c r="O221" s="388" t="s">
        <v>602</v>
      </c>
      <c r="P221" s="379" t="s">
        <v>718</v>
      </c>
      <c r="Q221" s="379"/>
      <c r="R221" s="378"/>
      <c r="S221" s="378"/>
      <c r="T221" s="378"/>
      <c r="U221" s="378"/>
      <c r="V221" s="378"/>
      <c r="W221" s="378"/>
      <c r="X221" s="378"/>
      <c r="Y221" s="378"/>
    </row>
    <row r="222" spans="1:25" ht="45.75">
      <c r="A222" s="143" t="s">
        <v>191</v>
      </c>
      <c r="B222" s="74">
        <v>3850</v>
      </c>
      <c r="C222" s="304" t="s">
        <v>217</v>
      </c>
      <c r="D222" s="123">
        <v>45780</v>
      </c>
      <c r="E222" s="178" t="s">
        <v>193</v>
      </c>
      <c r="F222" s="125" t="s">
        <v>22</v>
      </c>
      <c r="G222" s="174">
        <v>9.7222222222222224E-3</v>
      </c>
      <c r="H222" s="162" t="s">
        <v>73</v>
      </c>
      <c r="I222" s="163" t="s">
        <v>719</v>
      </c>
      <c r="J222" s="375" t="s">
        <v>75</v>
      </c>
      <c r="K222" s="104" t="s">
        <v>720</v>
      </c>
      <c r="L222" s="375" t="s">
        <v>61</v>
      </c>
      <c r="M222" s="376">
        <v>20250509</v>
      </c>
      <c r="N222" s="375" t="s">
        <v>43</v>
      </c>
      <c r="O222" s="376"/>
      <c r="P222" s="377" t="s">
        <v>721</v>
      </c>
      <c r="Q222" s="377"/>
      <c r="R222" s="378"/>
      <c r="S222" s="378"/>
      <c r="T222" s="378"/>
      <c r="U222" s="378"/>
      <c r="V222" s="378"/>
      <c r="W222" s="378"/>
      <c r="X222" s="378"/>
      <c r="Y222" s="378"/>
    </row>
    <row r="223" spans="1:25">
      <c r="A223" s="137" t="s">
        <v>191</v>
      </c>
      <c r="B223" s="74">
        <v>3850</v>
      </c>
      <c r="C223" s="297" t="s">
        <v>192</v>
      </c>
      <c r="D223" s="124">
        <v>45780</v>
      </c>
      <c r="E223" s="178" t="s">
        <v>193</v>
      </c>
      <c r="F223" s="125" t="s">
        <v>22</v>
      </c>
      <c r="G223" s="161">
        <v>0.55277777777777781</v>
      </c>
      <c r="H223" s="162" t="s">
        <v>434</v>
      </c>
      <c r="I223" s="163" t="s">
        <v>722</v>
      </c>
      <c r="J223" s="375" t="s">
        <v>75</v>
      </c>
      <c r="K223" s="104" t="s">
        <v>723</v>
      </c>
      <c r="L223" s="375" t="s">
        <v>77</v>
      </c>
      <c r="M223" s="376">
        <v>20250514</v>
      </c>
      <c r="N223" s="375" t="s">
        <v>43</v>
      </c>
      <c r="O223" s="376"/>
      <c r="P223" s="14" t="s">
        <v>724</v>
      </c>
      <c r="Q223" s="377"/>
      <c r="R223" s="378"/>
      <c r="S223" s="378"/>
      <c r="T223" s="378"/>
      <c r="U223" s="378"/>
      <c r="V223" s="378"/>
      <c r="W223" s="378"/>
      <c r="X223" s="378"/>
      <c r="Y223" s="378"/>
    </row>
    <row r="224" spans="1:25">
      <c r="A224" s="137" t="s">
        <v>191</v>
      </c>
      <c r="B224" s="74">
        <v>3850</v>
      </c>
      <c r="C224" s="297" t="s">
        <v>192</v>
      </c>
      <c r="D224" s="124">
        <v>45780</v>
      </c>
      <c r="E224" s="178" t="s">
        <v>193</v>
      </c>
      <c r="F224" s="125" t="s">
        <v>22</v>
      </c>
      <c r="G224" s="164">
        <v>0.5541666666666667</v>
      </c>
      <c r="H224" s="162" t="s">
        <v>434</v>
      </c>
      <c r="I224" s="163" t="s">
        <v>725</v>
      </c>
      <c r="J224" s="375" t="s">
        <v>75</v>
      </c>
      <c r="K224" s="104" t="s">
        <v>726</v>
      </c>
      <c r="L224" s="375" t="s">
        <v>77</v>
      </c>
      <c r="M224" s="376">
        <v>20250514</v>
      </c>
      <c r="N224" s="375" t="s">
        <v>43</v>
      </c>
      <c r="O224" s="376"/>
      <c r="P224" s="377" t="s">
        <v>727</v>
      </c>
      <c r="Q224" s="377"/>
      <c r="R224" s="378"/>
      <c r="S224" s="378"/>
      <c r="T224" s="378"/>
      <c r="U224" s="378"/>
      <c r="V224" s="378"/>
      <c r="W224" s="378"/>
      <c r="X224" s="378"/>
      <c r="Y224" s="378"/>
    </row>
    <row r="225" spans="1:25" ht="30.75">
      <c r="A225" s="138" t="s">
        <v>191</v>
      </c>
      <c r="B225" s="97">
        <v>3850</v>
      </c>
      <c r="C225" s="297" t="s">
        <v>192</v>
      </c>
      <c r="D225" s="132">
        <v>45780</v>
      </c>
      <c r="E225" s="178" t="s">
        <v>193</v>
      </c>
      <c r="F225" s="125" t="s">
        <v>37</v>
      </c>
      <c r="G225" s="164">
        <v>0.6333333333333333</v>
      </c>
      <c r="H225" s="162" t="s">
        <v>82</v>
      </c>
      <c r="I225" s="163" t="s">
        <v>267</v>
      </c>
      <c r="J225" s="375" t="s">
        <v>75</v>
      </c>
      <c r="K225" s="118" t="s">
        <v>728</v>
      </c>
      <c r="L225" s="384" t="s">
        <v>61</v>
      </c>
      <c r="M225" s="156">
        <v>20250509</v>
      </c>
      <c r="N225" s="1" t="s">
        <v>33</v>
      </c>
      <c r="O225" s="156" t="s">
        <v>102</v>
      </c>
      <c r="P225" s="379" t="s">
        <v>729</v>
      </c>
      <c r="Q225" s="379"/>
      <c r="R225" s="378"/>
      <c r="S225" s="378"/>
      <c r="T225" s="378"/>
      <c r="U225" s="378"/>
      <c r="V225" s="378"/>
      <c r="W225" s="378"/>
      <c r="X225" s="378"/>
      <c r="Y225" s="378"/>
    </row>
    <row r="226" spans="1:25">
      <c r="A226" s="143" t="s">
        <v>191</v>
      </c>
      <c r="B226" s="74">
        <v>3850</v>
      </c>
      <c r="C226" s="304" t="s">
        <v>730</v>
      </c>
      <c r="D226" s="123">
        <v>45781</v>
      </c>
      <c r="E226" s="178" t="s">
        <v>193</v>
      </c>
      <c r="F226" s="125" t="s">
        <v>37</v>
      </c>
      <c r="G226" s="184">
        <v>0.36180555555555555</v>
      </c>
      <c r="H226" s="127" t="s">
        <v>213</v>
      </c>
      <c r="I226" s="129" t="s">
        <v>731</v>
      </c>
      <c r="J226" s="375" t="s">
        <v>196</v>
      </c>
      <c r="K226" s="383" t="s">
        <v>732</v>
      </c>
      <c r="L226" s="375" t="s">
        <v>198</v>
      </c>
      <c r="M226" s="376">
        <v>20250514</v>
      </c>
      <c r="N226" s="375" t="s">
        <v>90</v>
      </c>
      <c r="O226" s="376"/>
      <c r="P226" s="377"/>
      <c r="Q226" s="377"/>
      <c r="R226" s="378"/>
      <c r="S226" s="378"/>
      <c r="T226" s="378"/>
      <c r="U226" s="378"/>
      <c r="V226" s="378"/>
      <c r="W226" s="378"/>
      <c r="X226" s="378"/>
      <c r="Y226" s="378"/>
    </row>
    <row r="227" spans="1:25">
      <c r="A227" s="137" t="s">
        <v>191</v>
      </c>
      <c r="B227" s="74">
        <v>3850</v>
      </c>
      <c r="C227" s="302" t="s">
        <v>730</v>
      </c>
      <c r="D227" s="124">
        <v>45781</v>
      </c>
      <c r="E227" s="178" t="s">
        <v>193</v>
      </c>
      <c r="F227" s="125" t="s">
        <v>37</v>
      </c>
      <c r="G227" s="126">
        <v>0.36388888888888887</v>
      </c>
      <c r="H227" s="128" t="s">
        <v>194</v>
      </c>
      <c r="I227" s="130" t="s">
        <v>733</v>
      </c>
      <c r="J227" s="375" t="s">
        <v>196</v>
      </c>
      <c r="K227" s="383" t="s">
        <v>734</v>
      </c>
      <c r="L227" s="375" t="s">
        <v>27</v>
      </c>
      <c r="M227" s="376"/>
      <c r="N227" s="375" t="s">
        <v>90</v>
      </c>
      <c r="O227" s="376"/>
      <c r="P227" s="377"/>
      <c r="Q227" s="377"/>
      <c r="R227" s="378"/>
      <c r="S227" s="378"/>
      <c r="T227" s="378"/>
      <c r="U227" s="378"/>
      <c r="V227" s="378"/>
      <c r="W227" s="378"/>
      <c r="X227" s="378"/>
      <c r="Y227" s="378"/>
    </row>
    <row r="228" spans="1:25" ht="45.75">
      <c r="A228" s="137" t="s">
        <v>191</v>
      </c>
      <c r="B228" s="74">
        <v>3850</v>
      </c>
      <c r="C228" s="302" t="s">
        <v>730</v>
      </c>
      <c r="D228" s="124">
        <v>45781</v>
      </c>
      <c r="E228" s="178" t="s">
        <v>193</v>
      </c>
      <c r="F228" s="125" t="s">
        <v>37</v>
      </c>
      <c r="G228" s="126">
        <v>0.40625</v>
      </c>
      <c r="H228" s="128" t="s">
        <v>194</v>
      </c>
      <c r="I228" s="130" t="s">
        <v>735</v>
      </c>
      <c r="J228" s="375" t="s">
        <v>196</v>
      </c>
      <c r="K228" s="104" t="s">
        <v>736</v>
      </c>
      <c r="L228" s="375" t="s">
        <v>27</v>
      </c>
      <c r="M228" s="376">
        <v>20250508</v>
      </c>
      <c r="N228" s="375" t="s">
        <v>43</v>
      </c>
      <c r="O228" s="376"/>
      <c r="P228" s="377" t="s">
        <v>737</v>
      </c>
      <c r="Q228" s="377"/>
      <c r="R228" s="378"/>
      <c r="S228" s="378"/>
      <c r="T228" s="378"/>
      <c r="U228" s="378"/>
      <c r="V228" s="378"/>
      <c r="W228" s="378"/>
      <c r="X228" s="378"/>
      <c r="Y228" s="378"/>
    </row>
    <row r="229" spans="1:25" ht="30.75">
      <c r="A229" s="137" t="s">
        <v>191</v>
      </c>
      <c r="B229" s="74">
        <v>3850</v>
      </c>
      <c r="C229" s="302" t="s">
        <v>730</v>
      </c>
      <c r="D229" s="124">
        <v>45781</v>
      </c>
      <c r="E229" s="178" t="s">
        <v>193</v>
      </c>
      <c r="F229" s="125" t="s">
        <v>37</v>
      </c>
      <c r="G229" s="126">
        <v>0.40763888888888888</v>
      </c>
      <c r="H229" s="128" t="s">
        <v>194</v>
      </c>
      <c r="I229" s="130" t="s">
        <v>738</v>
      </c>
      <c r="J229" s="375" t="s">
        <v>196</v>
      </c>
      <c r="K229" s="383"/>
      <c r="L229" s="375" t="s">
        <v>27</v>
      </c>
      <c r="M229" s="376">
        <v>20250510</v>
      </c>
      <c r="N229" s="375" t="s">
        <v>43</v>
      </c>
      <c r="O229" s="376"/>
      <c r="P229" s="377" t="s">
        <v>739</v>
      </c>
      <c r="Q229" s="377"/>
      <c r="R229" s="378"/>
      <c r="S229" s="378"/>
      <c r="T229" s="378"/>
      <c r="U229" s="378"/>
      <c r="V229" s="378"/>
      <c r="W229" s="378"/>
      <c r="X229" s="378"/>
      <c r="Y229" s="378"/>
    </row>
    <row r="230" spans="1:25" ht="30.75">
      <c r="A230" s="137" t="s">
        <v>191</v>
      </c>
      <c r="B230" s="74">
        <v>3850</v>
      </c>
      <c r="C230" s="302" t="s">
        <v>730</v>
      </c>
      <c r="D230" s="124">
        <v>45781</v>
      </c>
      <c r="E230" s="178" t="s">
        <v>193</v>
      </c>
      <c r="F230" s="125" t="s">
        <v>37</v>
      </c>
      <c r="G230" s="126">
        <v>0.40833333333333333</v>
      </c>
      <c r="H230" s="128" t="s">
        <v>194</v>
      </c>
      <c r="I230" s="130" t="s">
        <v>740</v>
      </c>
      <c r="J230" s="375" t="s">
        <v>196</v>
      </c>
      <c r="K230" s="104" t="s">
        <v>741</v>
      </c>
      <c r="L230" s="375" t="s">
        <v>27</v>
      </c>
      <c r="M230" s="376">
        <v>20250507</v>
      </c>
      <c r="N230" s="375" t="s">
        <v>43</v>
      </c>
      <c r="O230" s="376"/>
      <c r="P230" s="377" t="s">
        <v>742</v>
      </c>
      <c r="Q230" s="377"/>
      <c r="R230" s="378"/>
      <c r="S230" s="378"/>
      <c r="T230" s="378"/>
      <c r="U230" s="378"/>
      <c r="V230" s="378"/>
      <c r="W230" s="378"/>
      <c r="X230" s="378"/>
      <c r="Y230" s="378"/>
    </row>
    <row r="231" spans="1:25" ht="30.75">
      <c r="A231" s="137" t="s">
        <v>191</v>
      </c>
      <c r="B231" s="74">
        <v>3850</v>
      </c>
      <c r="C231" s="302" t="s">
        <v>730</v>
      </c>
      <c r="D231" s="124">
        <v>45781</v>
      </c>
      <c r="E231" s="178" t="s">
        <v>193</v>
      </c>
      <c r="F231" s="125" t="s">
        <v>37</v>
      </c>
      <c r="G231" s="126">
        <v>0.4152777777777778</v>
      </c>
      <c r="H231" s="128" t="s">
        <v>194</v>
      </c>
      <c r="I231" s="190" t="s">
        <v>743</v>
      </c>
      <c r="J231" s="375" t="s">
        <v>196</v>
      </c>
      <c r="K231" s="104" t="s">
        <v>744</v>
      </c>
      <c r="L231" s="375" t="s">
        <v>101</v>
      </c>
      <c r="M231" s="376">
        <v>20250515</v>
      </c>
      <c r="N231" s="375" t="s">
        <v>43</v>
      </c>
      <c r="O231" s="376"/>
      <c r="P231" s="377" t="s">
        <v>745</v>
      </c>
      <c r="Q231" s="377"/>
      <c r="R231" s="378"/>
      <c r="S231" s="378"/>
      <c r="T231" s="378"/>
      <c r="U231" s="378"/>
      <c r="V231" s="378"/>
      <c r="W231" s="378"/>
      <c r="X231" s="378"/>
      <c r="Y231" s="378"/>
    </row>
    <row r="232" spans="1:25" ht="30.75">
      <c r="A232" s="137" t="s">
        <v>191</v>
      </c>
      <c r="B232" s="74">
        <v>3850</v>
      </c>
      <c r="C232" s="302" t="s">
        <v>730</v>
      </c>
      <c r="D232" s="124">
        <v>45781</v>
      </c>
      <c r="E232" s="178" t="s">
        <v>193</v>
      </c>
      <c r="F232" s="125" t="s">
        <v>22</v>
      </c>
      <c r="G232" s="126">
        <v>0.41666666666666669</v>
      </c>
      <c r="H232" s="128" t="s">
        <v>194</v>
      </c>
      <c r="I232" s="130" t="s">
        <v>746</v>
      </c>
      <c r="J232" s="375" t="s">
        <v>196</v>
      </c>
      <c r="K232" s="104" t="s">
        <v>747</v>
      </c>
      <c r="L232" s="375" t="s">
        <v>101</v>
      </c>
      <c r="M232" s="376">
        <v>20250516</v>
      </c>
      <c r="N232" s="375" t="s">
        <v>249</v>
      </c>
      <c r="O232" s="376"/>
      <c r="P232" s="377" t="s">
        <v>748</v>
      </c>
      <c r="Q232" s="377"/>
      <c r="R232" s="378"/>
      <c r="S232" s="378"/>
      <c r="T232" s="378"/>
      <c r="U232" s="378"/>
      <c r="V232" s="378"/>
      <c r="W232" s="378"/>
      <c r="X232" s="378"/>
      <c r="Y232" s="378"/>
    </row>
    <row r="233" spans="1:25" ht="30.75">
      <c r="A233" s="137" t="s">
        <v>191</v>
      </c>
      <c r="B233" s="74">
        <v>3850</v>
      </c>
      <c r="C233" s="302" t="s">
        <v>730</v>
      </c>
      <c r="D233" s="124">
        <v>45781</v>
      </c>
      <c r="E233" s="178" t="s">
        <v>193</v>
      </c>
      <c r="F233" s="125" t="s">
        <v>22</v>
      </c>
      <c r="G233" s="126">
        <v>0.41805555555555557</v>
      </c>
      <c r="H233" s="128" t="s">
        <v>194</v>
      </c>
      <c r="I233" s="130" t="s">
        <v>749</v>
      </c>
      <c r="J233" s="375" t="s">
        <v>196</v>
      </c>
      <c r="K233" s="104" t="s">
        <v>750</v>
      </c>
      <c r="L233" s="375" t="s">
        <v>27</v>
      </c>
      <c r="M233" s="376">
        <v>20250507</v>
      </c>
      <c r="N233" s="375" t="s">
        <v>33</v>
      </c>
      <c r="O233" s="376" t="s">
        <v>362</v>
      </c>
      <c r="P233" s="377" t="s">
        <v>751</v>
      </c>
      <c r="Q233" s="377"/>
      <c r="R233" s="378"/>
      <c r="S233" s="378"/>
      <c r="T233" s="378"/>
      <c r="U233" s="378"/>
      <c r="V233" s="378"/>
      <c r="W233" s="378"/>
      <c r="X233" s="378"/>
      <c r="Y233" s="378"/>
    </row>
    <row r="234" spans="1:25" ht="45.75">
      <c r="A234" s="138" t="s">
        <v>191</v>
      </c>
      <c r="B234" s="97">
        <v>3850</v>
      </c>
      <c r="C234" s="303" t="s">
        <v>730</v>
      </c>
      <c r="D234" s="132">
        <v>45781</v>
      </c>
      <c r="E234" s="274" t="s">
        <v>193</v>
      </c>
      <c r="F234" s="133" t="s">
        <v>37</v>
      </c>
      <c r="G234" s="134">
        <v>0.42222222222222222</v>
      </c>
      <c r="H234" s="135" t="s">
        <v>213</v>
      </c>
      <c r="I234" s="139" t="s">
        <v>752</v>
      </c>
      <c r="J234" s="384" t="s">
        <v>196</v>
      </c>
      <c r="K234" s="390" t="s">
        <v>90</v>
      </c>
      <c r="L234" s="384" t="s">
        <v>27</v>
      </c>
      <c r="M234" s="388">
        <v>20250507</v>
      </c>
      <c r="N234" s="384" t="s">
        <v>33</v>
      </c>
      <c r="O234" s="388" t="s">
        <v>362</v>
      </c>
      <c r="P234" s="379" t="s">
        <v>753</v>
      </c>
      <c r="Q234" s="379"/>
      <c r="R234" s="378"/>
      <c r="S234" s="378"/>
      <c r="T234" s="378"/>
      <c r="U234" s="378"/>
      <c r="V234" s="378"/>
      <c r="W234" s="378"/>
      <c r="X234" s="378"/>
      <c r="Y234" s="378"/>
    </row>
    <row r="235" spans="1:25">
      <c r="A235" s="271" t="s">
        <v>191</v>
      </c>
      <c r="B235" s="269">
        <v>3850</v>
      </c>
      <c r="C235" s="307" t="s">
        <v>730</v>
      </c>
      <c r="D235" s="272">
        <v>45781</v>
      </c>
      <c r="E235" s="158" t="s">
        <v>193</v>
      </c>
      <c r="F235" s="270" t="s">
        <v>37</v>
      </c>
      <c r="G235" s="273">
        <v>0.40208333333333335</v>
      </c>
      <c r="H235" s="270" t="s">
        <v>194</v>
      </c>
      <c r="I235" s="163" t="s">
        <v>754</v>
      </c>
      <c r="J235" s="393" t="s">
        <v>196</v>
      </c>
      <c r="K235" s="290" t="s">
        <v>755</v>
      </c>
      <c r="L235" s="393" t="s">
        <v>77</v>
      </c>
      <c r="M235" s="289">
        <v>20250515</v>
      </c>
      <c r="N235" s="393" t="s">
        <v>43</v>
      </c>
      <c r="O235" s="394"/>
      <c r="P235" s="382" t="s">
        <v>756</v>
      </c>
      <c r="Q235" s="382"/>
      <c r="R235" s="378"/>
      <c r="S235" s="378"/>
      <c r="T235" s="378"/>
      <c r="U235" s="378"/>
      <c r="V235" s="378"/>
      <c r="W235" s="378"/>
      <c r="X235" s="378"/>
      <c r="Y235" s="378"/>
    </row>
    <row r="236" spans="1:25">
      <c r="A236" s="275" t="s">
        <v>191</v>
      </c>
      <c r="B236" s="276">
        <v>3850</v>
      </c>
      <c r="C236" s="308" t="s">
        <v>730</v>
      </c>
      <c r="D236" s="277">
        <v>45781</v>
      </c>
      <c r="E236" s="278" t="s">
        <v>193</v>
      </c>
      <c r="F236" s="279" t="s">
        <v>37</v>
      </c>
      <c r="G236" s="280">
        <v>0.40277777777777779</v>
      </c>
      <c r="H236" s="281" t="s">
        <v>194</v>
      </c>
      <c r="I236" s="282" t="s">
        <v>757</v>
      </c>
      <c r="J236" s="395" t="s">
        <v>196</v>
      </c>
      <c r="K236" s="283" t="s">
        <v>758</v>
      </c>
      <c r="L236" s="395" t="s">
        <v>27</v>
      </c>
      <c r="M236" s="396">
        <v>20250507</v>
      </c>
      <c r="N236" s="395" t="s">
        <v>43</v>
      </c>
      <c r="O236" s="396"/>
      <c r="P236" s="397" t="s">
        <v>759</v>
      </c>
      <c r="Q236" s="397"/>
      <c r="R236" s="378"/>
      <c r="S236" s="378"/>
      <c r="T236" s="378"/>
      <c r="U236" s="378"/>
      <c r="V236" s="378"/>
      <c r="W236" s="378"/>
      <c r="X236" s="378"/>
      <c r="Y236" s="378"/>
    </row>
    <row r="237" spans="1:25" ht="30.75">
      <c r="A237" s="271" t="s">
        <v>191</v>
      </c>
      <c r="B237" s="269">
        <v>3850</v>
      </c>
      <c r="C237" s="307" t="s">
        <v>730</v>
      </c>
      <c r="D237" s="272">
        <v>45781</v>
      </c>
      <c r="E237" s="158" t="s">
        <v>193</v>
      </c>
      <c r="F237" s="270" t="s">
        <v>37</v>
      </c>
      <c r="G237" s="273">
        <v>0.40416666666666667</v>
      </c>
      <c r="H237" s="270" t="s">
        <v>213</v>
      </c>
      <c r="I237" s="163" t="s">
        <v>760</v>
      </c>
      <c r="J237" s="393" t="s">
        <v>196</v>
      </c>
      <c r="K237" s="290" t="s">
        <v>761</v>
      </c>
      <c r="L237" s="393" t="s">
        <v>77</v>
      </c>
      <c r="M237" s="289">
        <v>20250515</v>
      </c>
      <c r="N237" s="393" t="s">
        <v>33</v>
      </c>
      <c r="O237" s="394" t="s">
        <v>762</v>
      </c>
      <c r="P237" s="382" t="s">
        <v>763</v>
      </c>
      <c r="Q237" s="382"/>
      <c r="R237" s="378"/>
      <c r="S237" s="378"/>
      <c r="T237" s="378"/>
      <c r="U237" s="378"/>
      <c r="V237" s="378"/>
      <c r="W237" s="378"/>
      <c r="X237" s="378"/>
      <c r="Y237" s="378"/>
    </row>
    <row r="238" spans="1:25" ht="30.75">
      <c r="A238" s="284" t="s">
        <v>191</v>
      </c>
      <c r="B238" s="285">
        <v>3850</v>
      </c>
      <c r="C238" s="309" t="s">
        <v>730</v>
      </c>
      <c r="D238" s="286">
        <v>45781</v>
      </c>
      <c r="E238" s="287" t="s">
        <v>193</v>
      </c>
      <c r="F238" s="171" t="s">
        <v>37</v>
      </c>
      <c r="G238" s="157">
        <v>0.41736111111111113</v>
      </c>
      <c r="H238" s="172" t="s">
        <v>213</v>
      </c>
      <c r="I238" s="173" t="s">
        <v>764</v>
      </c>
      <c r="J238" s="398" t="s">
        <v>196</v>
      </c>
      <c r="K238" s="288" t="s">
        <v>765</v>
      </c>
      <c r="L238" s="398" t="s">
        <v>198</v>
      </c>
      <c r="M238" s="399">
        <v>20250514</v>
      </c>
      <c r="N238" s="398" t="s">
        <v>43</v>
      </c>
      <c r="O238" s="399"/>
      <c r="P238" s="400" t="s">
        <v>766</v>
      </c>
      <c r="Q238" s="400"/>
      <c r="R238" s="378"/>
      <c r="S238" s="378"/>
      <c r="T238" s="378"/>
      <c r="U238" s="378"/>
      <c r="V238" s="378"/>
      <c r="W238" s="378"/>
      <c r="X238" s="378"/>
      <c r="Y238" s="378"/>
    </row>
    <row r="239" spans="1:25">
      <c r="A239" s="140" t="s">
        <v>191</v>
      </c>
      <c r="B239" s="74">
        <v>3850</v>
      </c>
      <c r="C239" s="305" t="s">
        <v>730</v>
      </c>
      <c r="D239" s="124">
        <v>45781</v>
      </c>
      <c r="E239" s="178" t="s">
        <v>193</v>
      </c>
      <c r="F239" s="125" t="s">
        <v>37</v>
      </c>
      <c r="G239" s="183">
        <v>0.47569444444444442</v>
      </c>
      <c r="H239" s="141" t="s">
        <v>213</v>
      </c>
      <c r="I239" s="142" t="s">
        <v>767</v>
      </c>
      <c r="J239" s="375" t="s">
        <v>196</v>
      </c>
      <c r="K239" s="104" t="s">
        <v>768</v>
      </c>
      <c r="L239" s="375" t="s">
        <v>77</v>
      </c>
      <c r="M239" s="156">
        <v>20250516</v>
      </c>
      <c r="N239" s="375" t="s">
        <v>33</v>
      </c>
      <c r="O239" s="376" t="s">
        <v>602</v>
      </c>
      <c r="P239" s="377" t="s">
        <v>769</v>
      </c>
      <c r="Q239" s="377"/>
      <c r="R239" s="378"/>
      <c r="S239" s="378"/>
      <c r="T239" s="378"/>
      <c r="U239" s="378"/>
      <c r="V239" s="378"/>
      <c r="W239" s="378"/>
      <c r="X239" s="378"/>
      <c r="Y239" s="378"/>
    </row>
    <row r="240" spans="1:25" ht="45.75">
      <c r="A240" s="137" t="s">
        <v>191</v>
      </c>
      <c r="B240" s="74">
        <v>3850</v>
      </c>
      <c r="C240" s="302" t="s">
        <v>730</v>
      </c>
      <c r="D240" s="124">
        <v>45781</v>
      </c>
      <c r="E240" s="178" t="s">
        <v>193</v>
      </c>
      <c r="F240" s="125" t="s">
        <v>37</v>
      </c>
      <c r="G240" s="126">
        <v>0.48402777777777778</v>
      </c>
      <c r="H240" s="128" t="s">
        <v>206</v>
      </c>
      <c r="I240" s="130" t="s">
        <v>770</v>
      </c>
      <c r="J240" s="375" t="s">
        <v>196</v>
      </c>
      <c r="K240" s="104" t="s">
        <v>771</v>
      </c>
      <c r="L240" s="375" t="s">
        <v>198</v>
      </c>
      <c r="M240" s="376">
        <v>20250508</v>
      </c>
      <c r="N240" s="375" t="s">
        <v>43</v>
      </c>
      <c r="O240" s="376"/>
      <c r="P240" s="377" t="s">
        <v>772</v>
      </c>
      <c r="Q240" s="377"/>
      <c r="R240" s="378"/>
      <c r="S240" s="378"/>
      <c r="T240" s="378"/>
      <c r="U240" s="378"/>
      <c r="V240" s="378"/>
      <c r="W240" s="378"/>
      <c r="X240" s="378"/>
      <c r="Y240" s="378"/>
    </row>
    <row r="241" spans="1:25" ht="30.75">
      <c r="A241" s="137" t="s">
        <v>191</v>
      </c>
      <c r="B241" s="74">
        <v>3850</v>
      </c>
      <c r="C241" s="302" t="s">
        <v>730</v>
      </c>
      <c r="D241" s="124">
        <v>45781</v>
      </c>
      <c r="E241" s="178" t="s">
        <v>193</v>
      </c>
      <c r="F241" s="125" t="s">
        <v>37</v>
      </c>
      <c r="G241" s="126">
        <v>0.45763888888888887</v>
      </c>
      <c r="H241" s="128" t="s">
        <v>194</v>
      </c>
      <c r="I241" s="130" t="s">
        <v>773</v>
      </c>
      <c r="J241" s="375" t="s">
        <v>196</v>
      </c>
      <c r="K241" s="383" t="s">
        <v>774</v>
      </c>
      <c r="L241" s="375" t="s">
        <v>27</v>
      </c>
      <c r="M241" s="376">
        <v>20250508</v>
      </c>
      <c r="N241" s="375" t="s">
        <v>43</v>
      </c>
      <c r="O241" s="376"/>
      <c r="P241" s="377" t="s">
        <v>775</v>
      </c>
      <c r="Q241" s="377"/>
      <c r="R241" s="378"/>
      <c r="S241" s="378"/>
      <c r="T241" s="378"/>
      <c r="U241" s="378"/>
      <c r="V241" s="378"/>
      <c r="W241" s="378"/>
      <c r="X241" s="378"/>
      <c r="Y241" s="378"/>
    </row>
    <row r="242" spans="1:25">
      <c r="A242" s="137" t="s">
        <v>191</v>
      </c>
      <c r="B242" s="74">
        <v>3850</v>
      </c>
      <c r="C242" s="302" t="s">
        <v>730</v>
      </c>
      <c r="D242" s="124">
        <v>45781</v>
      </c>
      <c r="E242" s="178" t="s">
        <v>193</v>
      </c>
      <c r="F242" s="125" t="s">
        <v>22</v>
      </c>
      <c r="G242" s="126">
        <v>0.5</v>
      </c>
      <c r="H242" s="128" t="s">
        <v>206</v>
      </c>
      <c r="I242" s="130" t="s">
        <v>776</v>
      </c>
      <c r="J242" s="375" t="s">
        <v>196</v>
      </c>
      <c r="K242" s="104" t="s">
        <v>777</v>
      </c>
      <c r="L242" s="375" t="s">
        <v>77</v>
      </c>
      <c r="M242" s="156">
        <v>20250515</v>
      </c>
      <c r="N242" s="375" t="s">
        <v>43</v>
      </c>
      <c r="O242" s="376"/>
      <c r="P242" s="377" t="s">
        <v>778</v>
      </c>
      <c r="Q242" s="377"/>
      <c r="R242" s="378"/>
      <c r="S242" s="378"/>
      <c r="T242" s="378"/>
      <c r="U242" s="378"/>
      <c r="V242" s="378"/>
      <c r="W242" s="378"/>
      <c r="X242" s="378"/>
      <c r="Y242" s="378"/>
    </row>
    <row r="243" spans="1:25" ht="30.75">
      <c r="A243" s="137" t="s">
        <v>191</v>
      </c>
      <c r="B243" s="74">
        <v>3850</v>
      </c>
      <c r="C243" s="302" t="s">
        <v>730</v>
      </c>
      <c r="D243" s="124">
        <v>45781</v>
      </c>
      <c r="E243" s="178" t="s">
        <v>193</v>
      </c>
      <c r="F243" s="125" t="s">
        <v>22</v>
      </c>
      <c r="G243" s="126">
        <v>0.50069444444444444</v>
      </c>
      <c r="H243" s="128" t="s">
        <v>206</v>
      </c>
      <c r="I243" s="130" t="s">
        <v>779</v>
      </c>
      <c r="J243" s="375" t="s">
        <v>196</v>
      </c>
      <c r="K243" s="383"/>
      <c r="L243" s="375" t="s">
        <v>27</v>
      </c>
      <c r="M243" s="376">
        <v>20250508</v>
      </c>
      <c r="N243" s="375" t="s">
        <v>90</v>
      </c>
      <c r="O243" s="376"/>
      <c r="P243" s="377" t="s">
        <v>780</v>
      </c>
      <c r="Q243" s="377"/>
      <c r="R243" s="378"/>
      <c r="S243" s="378"/>
      <c r="T243" s="378"/>
      <c r="U243" s="378"/>
      <c r="V243" s="378"/>
      <c r="W243" s="378"/>
      <c r="X243" s="378"/>
      <c r="Y243" s="378"/>
    </row>
    <row r="244" spans="1:25" ht="30.75">
      <c r="A244" s="137" t="s">
        <v>191</v>
      </c>
      <c r="B244" s="74">
        <v>3850</v>
      </c>
      <c r="C244" s="302" t="s">
        <v>217</v>
      </c>
      <c r="D244" s="124">
        <v>45781</v>
      </c>
      <c r="E244" s="178" t="s">
        <v>193</v>
      </c>
      <c r="F244" s="125" t="s">
        <v>37</v>
      </c>
      <c r="G244" s="126">
        <v>0.63402777777777775</v>
      </c>
      <c r="H244" s="128" t="s">
        <v>194</v>
      </c>
      <c r="I244" s="130" t="s">
        <v>781</v>
      </c>
      <c r="J244" s="375" t="s">
        <v>196</v>
      </c>
      <c r="K244" s="104" t="s">
        <v>782</v>
      </c>
      <c r="L244" s="375" t="s">
        <v>77</v>
      </c>
      <c r="M244" s="156">
        <v>20250515</v>
      </c>
      <c r="N244" s="375" t="s">
        <v>43</v>
      </c>
      <c r="O244" s="376"/>
      <c r="P244" s="377" t="s">
        <v>783</v>
      </c>
      <c r="Q244" s="377"/>
      <c r="R244" s="378"/>
      <c r="S244" s="378"/>
      <c r="T244" s="378"/>
      <c r="U244" s="378"/>
      <c r="V244" s="378"/>
      <c r="W244" s="378"/>
      <c r="X244" s="378"/>
      <c r="Y244" s="378"/>
    </row>
    <row r="245" spans="1:25" ht="30.75">
      <c r="A245" s="137" t="s">
        <v>191</v>
      </c>
      <c r="B245" s="74">
        <v>3850</v>
      </c>
      <c r="C245" s="302" t="s">
        <v>217</v>
      </c>
      <c r="D245" s="124">
        <v>45781</v>
      </c>
      <c r="E245" s="178" t="s">
        <v>193</v>
      </c>
      <c r="F245" s="125" t="s">
        <v>22</v>
      </c>
      <c r="G245" s="126">
        <v>0.63749999999999996</v>
      </c>
      <c r="H245" s="128" t="s">
        <v>194</v>
      </c>
      <c r="I245" s="130" t="s">
        <v>784</v>
      </c>
      <c r="J245" s="375" t="s">
        <v>196</v>
      </c>
      <c r="K245" s="104" t="s">
        <v>785</v>
      </c>
      <c r="L245" s="375" t="s">
        <v>27</v>
      </c>
      <c r="M245" s="376">
        <v>20250512</v>
      </c>
      <c r="N245" s="375" t="s">
        <v>43</v>
      </c>
      <c r="O245" s="376"/>
      <c r="P245" s="377" t="s">
        <v>786</v>
      </c>
      <c r="Q245" s="377"/>
      <c r="R245" s="378"/>
      <c r="S245" s="378"/>
      <c r="T245" s="378"/>
      <c r="U245" s="378"/>
      <c r="V245" s="378"/>
      <c r="W245" s="378"/>
      <c r="X245" s="378"/>
      <c r="Y245" s="378"/>
    </row>
    <row r="246" spans="1:25" ht="30.75">
      <c r="A246" s="137" t="s">
        <v>191</v>
      </c>
      <c r="B246" s="74">
        <v>3850</v>
      </c>
      <c r="C246" s="302" t="s">
        <v>217</v>
      </c>
      <c r="D246" s="124">
        <v>45781</v>
      </c>
      <c r="E246" s="178" t="s">
        <v>193</v>
      </c>
      <c r="F246" s="125" t="s">
        <v>22</v>
      </c>
      <c r="G246" s="126">
        <v>0.65416666666666667</v>
      </c>
      <c r="H246" s="128" t="s">
        <v>206</v>
      </c>
      <c r="I246" s="190" t="s">
        <v>787</v>
      </c>
      <c r="J246" s="375" t="s">
        <v>196</v>
      </c>
      <c r="K246" s="104" t="s">
        <v>788</v>
      </c>
      <c r="L246" s="375" t="s">
        <v>198</v>
      </c>
      <c r="M246" s="376">
        <v>20250508</v>
      </c>
      <c r="N246" s="375" t="s">
        <v>43</v>
      </c>
      <c r="O246" s="376"/>
      <c r="P246" s="377" t="s">
        <v>789</v>
      </c>
      <c r="Q246" s="377"/>
      <c r="R246" s="378"/>
      <c r="S246" s="378"/>
      <c r="T246" s="378"/>
      <c r="U246" s="378"/>
      <c r="V246" s="378"/>
      <c r="W246" s="378"/>
      <c r="X246" s="378"/>
      <c r="Y246" s="378"/>
    </row>
    <row r="247" spans="1:25">
      <c r="A247" s="137" t="s">
        <v>191</v>
      </c>
      <c r="B247" s="74">
        <v>3850</v>
      </c>
      <c r="C247" s="302" t="s">
        <v>217</v>
      </c>
      <c r="D247" s="124">
        <v>45781</v>
      </c>
      <c r="E247" s="178" t="s">
        <v>193</v>
      </c>
      <c r="F247" s="125" t="s">
        <v>22</v>
      </c>
      <c r="G247" s="126">
        <v>0.65555555555555556</v>
      </c>
      <c r="H247" s="128" t="s">
        <v>194</v>
      </c>
      <c r="I247" s="130" t="s">
        <v>790</v>
      </c>
      <c r="J247" s="375" t="s">
        <v>196</v>
      </c>
      <c r="K247" s="104" t="s">
        <v>791</v>
      </c>
      <c r="L247" s="375" t="s">
        <v>77</v>
      </c>
      <c r="M247" s="156">
        <v>20250515</v>
      </c>
      <c r="N247" s="375" t="s">
        <v>43</v>
      </c>
      <c r="O247" s="376"/>
      <c r="P247" s="377" t="s">
        <v>792</v>
      </c>
      <c r="Q247" s="377"/>
      <c r="R247" s="378"/>
      <c r="S247" s="378"/>
      <c r="T247" s="378"/>
      <c r="U247" s="378"/>
      <c r="V247" s="378"/>
      <c r="W247" s="378"/>
      <c r="X247" s="378"/>
      <c r="Y247" s="378"/>
    </row>
    <row r="248" spans="1:25" ht="30.75">
      <c r="A248" s="137" t="s">
        <v>191</v>
      </c>
      <c r="B248" s="74">
        <v>3850</v>
      </c>
      <c r="C248" s="302" t="s">
        <v>217</v>
      </c>
      <c r="D248" s="124">
        <v>45781</v>
      </c>
      <c r="E248" s="178" t="s">
        <v>193</v>
      </c>
      <c r="F248" s="125" t="s">
        <v>37</v>
      </c>
      <c r="G248" s="126">
        <v>0.66805555555555551</v>
      </c>
      <c r="H248" s="128" t="s">
        <v>194</v>
      </c>
      <c r="I248" s="130" t="s">
        <v>793</v>
      </c>
      <c r="J248" s="375" t="s">
        <v>196</v>
      </c>
      <c r="K248" s="104" t="s">
        <v>794</v>
      </c>
      <c r="L248" s="375" t="s">
        <v>27</v>
      </c>
      <c r="M248" s="376"/>
      <c r="N248" s="375" t="s">
        <v>43</v>
      </c>
      <c r="O248" s="376"/>
      <c r="P248" s="377" t="s">
        <v>795</v>
      </c>
      <c r="Q248" s="377"/>
      <c r="R248" s="378"/>
      <c r="S248" s="378"/>
      <c r="T248" s="378"/>
      <c r="U248" s="378"/>
      <c r="V248" s="378"/>
      <c r="W248" s="378"/>
      <c r="X248" s="378"/>
      <c r="Y248" s="378"/>
    </row>
    <row r="249" spans="1:25" ht="30.75">
      <c r="A249" s="140" t="s">
        <v>191</v>
      </c>
      <c r="B249" s="74">
        <v>3850</v>
      </c>
      <c r="C249" s="305" t="s">
        <v>217</v>
      </c>
      <c r="D249" s="124">
        <v>45781</v>
      </c>
      <c r="E249" s="178" t="s">
        <v>193</v>
      </c>
      <c r="F249" s="125" t="s">
        <v>22</v>
      </c>
      <c r="G249" s="183">
        <v>0.7006944444444444</v>
      </c>
      <c r="H249" s="141" t="s">
        <v>194</v>
      </c>
      <c r="I249" s="142" t="s">
        <v>796</v>
      </c>
      <c r="J249" s="375" t="s">
        <v>196</v>
      </c>
      <c r="K249" s="121" t="s">
        <v>797</v>
      </c>
      <c r="L249" s="375" t="s">
        <v>198</v>
      </c>
      <c r="M249" s="376">
        <v>20250510</v>
      </c>
      <c r="N249" s="375" t="s">
        <v>33</v>
      </c>
      <c r="O249" s="376" t="s">
        <v>798</v>
      </c>
      <c r="P249" s="377" t="s">
        <v>799</v>
      </c>
      <c r="Q249" s="377"/>
      <c r="R249" s="378"/>
      <c r="S249" s="378"/>
      <c r="T249" s="378"/>
      <c r="U249" s="378"/>
      <c r="V249" s="378"/>
      <c r="W249" s="378"/>
      <c r="X249" s="378"/>
      <c r="Y249" s="378"/>
    </row>
    <row r="250" spans="1:25">
      <c r="A250" s="137" t="s">
        <v>191</v>
      </c>
      <c r="B250" s="74">
        <v>3850</v>
      </c>
      <c r="C250" s="302" t="s">
        <v>217</v>
      </c>
      <c r="D250" s="124">
        <v>45781</v>
      </c>
      <c r="E250" s="178" t="s">
        <v>193</v>
      </c>
      <c r="F250" s="125" t="s">
        <v>37</v>
      </c>
      <c r="G250" s="126">
        <v>0.72222222222222221</v>
      </c>
      <c r="H250" s="128" t="s">
        <v>194</v>
      </c>
      <c r="I250" s="130" t="s">
        <v>800</v>
      </c>
      <c r="J250" s="375" t="s">
        <v>196</v>
      </c>
      <c r="K250" s="383"/>
      <c r="L250" s="375" t="s">
        <v>27</v>
      </c>
      <c r="M250" s="376"/>
      <c r="N250" s="375" t="s">
        <v>33</v>
      </c>
      <c r="O250" s="376" t="s">
        <v>801</v>
      </c>
      <c r="P250" s="377" t="s">
        <v>802</v>
      </c>
      <c r="Q250" s="377"/>
      <c r="R250" s="378"/>
      <c r="S250" s="378"/>
      <c r="T250" s="378"/>
      <c r="U250" s="378"/>
      <c r="V250" s="378"/>
      <c r="W250" s="378"/>
      <c r="X250" s="378"/>
      <c r="Y250" s="378"/>
    </row>
    <row r="251" spans="1:25">
      <c r="A251" s="137" t="s">
        <v>191</v>
      </c>
      <c r="B251" s="74">
        <v>3850</v>
      </c>
      <c r="C251" s="302" t="s">
        <v>217</v>
      </c>
      <c r="D251" s="124">
        <v>45781</v>
      </c>
      <c r="E251" s="178" t="s">
        <v>193</v>
      </c>
      <c r="F251" s="125" t="s">
        <v>37</v>
      </c>
      <c r="G251" s="126">
        <v>0.72638888888888886</v>
      </c>
      <c r="H251" s="128" t="s">
        <v>194</v>
      </c>
      <c r="I251" s="130" t="s">
        <v>803</v>
      </c>
      <c r="J251" s="375" t="s">
        <v>196</v>
      </c>
      <c r="K251" s="104" t="s">
        <v>804</v>
      </c>
      <c r="L251" s="375" t="s">
        <v>101</v>
      </c>
      <c r="M251" s="376">
        <v>20250515</v>
      </c>
      <c r="N251" s="375" t="s">
        <v>33</v>
      </c>
      <c r="O251" s="376" t="s">
        <v>362</v>
      </c>
      <c r="P251" s="377" t="s">
        <v>805</v>
      </c>
      <c r="Q251" s="377"/>
      <c r="R251" s="378"/>
      <c r="S251" s="378"/>
      <c r="T251" s="378"/>
      <c r="U251" s="378"/>
      <c r="V251" s="378"/>
      <c r="W251" s="378"/>
      <c r="X251" s="378"/>
      <c r="Y251" s="378"/>
    </row>
    <row r="252" spans="1:25" ht="30.75">
      <c r="A252" s="137" t="s">
        <v>191</v>
      </c>
      <c r="B252" s="74">
        <v>3850</v>
      </c>
      <c r="C252" s="302" t="s">
        <v>217</v>
      </c>
      <c r="D252" s="124">
        <v>45781</v>
      </c>
      <c r="E252" s="178" t="s">
        <v>193</v>
      </c>
      <c r="F252" s="125" t="s">
        <v>37</v>
      </c>
      <c r="G252" s="126">
        <v>0.72986111111111107</v>
      </c>
      <c r="H252" s="128" t="s">
        <v>194</v>
      </c>
      <c r="I252" s="130" t="s">
        <v>806</v>
      </c>
      <c r="J252" s="375" t="s">
        <v>196</v>
      </c>
      <c r="K252" s="104" t="s">
        <v>807</v>
      </c>
      <c r="L252" s="375" t="s">
        <v>198</v>
      </c>
      <c r="M252" s="376">
        <v>20250510</v>
      </c>
      <c r="N252" s="375" t="s">
        <v>33</v>
      </c>
      <c r="O252" s="376" t="s">
        <v>808</v>
      </c>
      <c r="P252" s="377" t="s">
        <v>809</v>
      </c>
      <c r="Q252" s="377" t="s">
        <v>356</v>
      </c>
      <c r="R252" s="378"/>
      <c r="S252" s="378"/>
      <c r="T252" s="378"/>
      <c r="U252" s="378"/>
      <c r="V252" s="378"/>
      <c r="W252" s="378"/>
      <c r="X252" s="378"/>
      <c r="Y252" s="378"/>
    </row>
    <row r="253" spans="1:25" ht="45.75">
      <c r="A253" s="137" t="s">
        <v>191</v>
      </c>
      <c r="B253" s="74">
        <v>3850</v>
      </c>
      <c r="C253" s="302" t="s">
        <v>217</v>
      </c>
      <c r="D253" s="124">
        <v>45781</v>
      </c>
      <c r="E253" s="178" t="s">
        <v>193</v>
      </c>
      <c r="F253" s="125" t="s">
        <v>22</v>
      </c>
      <c r="G253" s="126">
        <v>0.7631944444444444</v>
      </c>
      <c r="H253" s="128" t="s">
        <v>194</v>
      </c>
      <c r="I253" s="130" t="s">
        <v>810</v>
      </c>
      <c r="J253" s="375" t="s">
        <v>196</v>
      </c>
      <c r="K253" s="104" t="s">
        <v>811</v>
      </c>
      <c r="L253" s="375" t="s">
        <v>198</v>
      </c>
      <c r="M253" s="376">
        <v>20250510</v>
      </c>
      <c r="N253" s="375" t="s">
        <v>33</v>
      </c>
      <c r="O253" s="376" t="s">
        <v>812</v>
      </c>
      <c r="P253" s="377" t="s">
        <v>813</v>
      </c>
      <c r="Q253" s="377"/>
      <c r="R253" s="378"/>
      <c r="S253" s="378"/>
      <c r="T253" s="378"/>
      <c r="U253" s="378"/>
      <c r="V253" s="378"/>
      <c r="W253" s="378"/>
      <c r="X253" s="378"/>
      <c r="Y253" s="378"/>
    </row>
    <row r="254" spans="1:25" ht="30.75">
      <c r="A254" s="137" t="s">
        <v>191</v>
      </c>
      <c r="B254" s="74">
        <v>3850</v>
      </c>
      <c r="C254" s="302" t="s">
        <v>217</v>
      </c>
      <c r="D254" s="124">
        <v>45781</v>
      </c>
      <c r="E254" s="178" t="s">
        <v>193</v>
      </c>
      <c r="F254" s="125" t="s">
        <v>22</v>
      </c>
      <c r="G254" s="126">
        <v>0.84652777777777777</v>
      </c>
      <c r="H254" s="128" t="s">
        <v>194</v>
      </c>
      <c r="I254" s="130" t="s">
        <v>814</v>
      </c>
      <c r="J254" s="375" t="s">
        <v>196</v>
      </c>
      <c r="K254" s="104" t="s">
        <v>815</v>
      </c>
      <c r="L254" s="375" t="s">
        <v>27</v>
      </c>
      <c r="M254" s="376">
        <v>20250512</v>
      </c>
      <c r="N254" s="375" t="s">
        <v>43</v>
      </c>
      <c r="O254" s="376"/>
      <c r="P254" s="377" t="s">
        <v>816</v>
      </c>
      <c r="Q254" s="377"/>
      <c r="R254" s="378"/>
      <c r="S254" s="378"/>
      <c r="T254" s="378"/>
      <c r="U254" s="378"/>
      <c r="V254" s="378"/>
      <c r="W254" s="378"/>
      <c r="X254" s="378"/>
      <c r="Y254" s="378"/>
    </row>
    <row r="255" spans="1:25">
      <c r="A255" s="137" t="s">
        <v>191</v>
      </c>
      <c r="B255" s="74">
        <v>3850</v>
      </c>
      <c r="C255" s="302" t="s">
        <v>217</v>
      </c>
      <c r="D255" s="124">
        <v>45781</v>
      </c>
      <c r="E255" s="178" t="s">
        <v>193</v>
      </c>
      <c r="F255" s="125" t="s">
        <v>37</v>
      </c>
      <c r="G255" s="126">
        <v>0.87916666666666665</v>
      </c>
      <c r="H255" s="128" t="s">
        <v>194</v>
      </c>
      <c r="I255" s="130" t="s">
        <v>817</v>
      </c>
      <c r="J255" s="375" t="s">
        <v>196</v>
      </c>
      <c r="K255" s="104" t="s">
        <v>818</v>
      </c>
      <c r="L255" s="375" t="s">
        <v>27</v>
      </c>
      <c r="M255" s="376">
        <v>20250507</v>
      </c>
      <c r="N255" s="375" t="s">
        <v>43</v>
      </c>
      <c r="O255" s="376"/>
      <c r="P255" s="377" t="s">
        <v>819</v>
      </c>
      <c r="Q255" s="377"/>
      <c r="R255" s="378"/>
      <c r="S255" s="378"/>
      <c r="T255" s="378"/>
      <c r="U255" s="378"/>
      <c r="V255" s="378"/>
      <c r="W255" s="378"/>
      <c r="X255" s="378"/>
      <c r="Y255" s="378"/>
    </row>
    <row r="256" spans="1:25" ht="45.75">
      <c r="A256" s="137" t="s">
        <v>191</v>
      </c>
      <c r="B256" s="74">
        <v>3850</v>
      </c>
      <c r="C256" s="302" t="s">
        <v>217</v>
      </c>
      <c r="D256" s="124">
        <v>45781</v>
      </c>
      <c r="E256" s="178" t="s">
        <v>193</v>
      </c>
      <c r="F256" s="125" t="s">
        <v>22</v>
      </c>
      <c r="G256" s="126">
        <v>0.88472222222222219</v>
      </c>
      <c r="H256" s="128" t="s">
        <v>206</v>
      </c>
      <c r="I256" s="130" t="s">
        <v>820</v>
      </c>
      <c r="J256" s="375" t="s">
        <v>196</v>
      </c>
      <c r="K256" s="104" t="s">
        <v>821</v>
      </c>
      <c r="L256" s="375" t="s">
        <v>198</v>
      </c>
      <c r="M256" s="376">
        <v>20250508</v>
      </c>
      <c r="N256" s="375" t="s">
        <v>43</v>
      </c>
      <c r="O256" s="376"/>
      <c r="P256" s="377" t="s">
        <v>822</v>
      </c>
      <c r="Q256" s="377"/>
      <c r="R256" s="378"/>
      <c r="S256" s="378"/>
      <c r="T256" s="378"/>
      <c r="U256" s="378"/>
      <c r="V256" s="378"/>
      <c r="W256" s="378"/>
      <c r="X256" s="378"/>
      <c r="Y256" s="378"/>
    </row>
    <row r="257" spans="1:25" ht="45.75">
      <c r="A257" s="137" t="s">
        <v>191</v>
      </c>
      <c r="B257" s="74">
        <v>3850</v>
      </c>
      <c r="C257" s="302" t="s">
        <v>217</v>
      </c>
      <c r="D257" s="124">
        <v>45781</v>
      </c>
      <c r="E257" s="178" t="s">
        <v>193</v>
      </c>
      <c r="F257" s="125" t="s">
        <v>22</v>
      </c>
      <c r="G257" s="126">
        <v>0.89652777777777781</v>
      </c>
      <c r="H257" s="128" t="s">
        <v>194</v>
      </c>
      <c r="I257" s="130" t="s">
        <v>823</v>
      </c>
      <c r="J257" s="375" t="s">
        <v>196</v>
      </c>
      <c r="K257" s="104" t="s">
        <v>824</v>
      </c>
      <c r="L257" s="375" t="s">
        <v>198</v>
      </c>
      <c r="M257" s="376">
        <v>20250514</v>
      </c>
      <c r="N257" s="375" t="s">
        <v>43</v>
      </c>
      <c r="O257" s="156" t="s">
        <v>808</v>
      </c>
      <c r="P257" s="377" t="s">
        <v>825</v>
      </c>
      <c r="Q257" s="377"/>
      <c r="R257" s="378"/>
      <c r="S257" s="378"/>
      <c r="T257" s="378"/>
      <c r="U257" s="378"/>
      <c r="V257" s="378"/>
      <c r="W257" s="378"/>
      <c r="X257" s="378"/>
      <c r="Y257" s="378"/>
    </row>
    <row r="258" spans="1:25" ht="30.75">
      <c r="A258" s="138" t="s">
        <v>191</v>
      </c>
      <c r="B258" s="97">
        <v>3850</v>
      </c>
      <c r="C258" s="303" t="s">
        <v>217</v>
      </c>
      <c r="D258" s="132">
        <v>45781</v>
      </c>
      <c r="E258" s="178" t="s">
        <v>193</v>
      </c>
      <c r="F258" s="133" t="s">
        <v>22</v>
      </c>
      <c r="G258" s="134">
        <v>0.91527777777777775</v>
      </c>
      <c r="H258" s="135" t="s">
        <v>206</v>
      </c>
      <c r="I258" s="139" t="s">
        <v>826</v>
      </c>
      <c r="J258" s="375" t="s">
        <v>196</v>
      </c>
      <c r="K258" s="118" t="s">
        <v>827</v>
      </c>
      <c r="L258" s="384" t="s">
        <v>77</v>
      </c>
      <c r="M258" s="156">
        <v>20250515</v>
      </c>
      <c r="N258" s="384" t="s">
        <v>43</v>
      </c>
      <c r="O258" s="388"/>
      <c r="P258" s="379" t="s">
        <v>828</v>
      </c>
      <c r="Q258" s="379"/>
      <c r="R258" s="378"/>
      <c r="S258" s="378"/>
      <c r="T258" s="378"/>
      <c r="U258" s="378"/>
      <c r="V258" s="378"/>
      <c r="W258" s="378"/>
      <c r="X258" s="378"/>
      <c r="Y258" s="378"/>
    </row>
    <row r="259" spans="1:25" ht="30.75">
      <c r="A259" s="143" t="s">
        <v>191</v>
      </c>
      <c r="B259" s="74">
        <v>3850</v>
      </c>
      <c r="C259" s="304" t="s">
        <v>730</v>
      </c>
      <c r="D259" s="123">
        <v>45781</v>
      </c>
      <c r="E259" s="191" t="s">
        <v>193</v>
      </c>
      <c r="F259" s="125" t="s">
        <v>22</v>
      </c>
      <c r="G259" s="184">
        <v>0.29722222222222222</v>
      </c>
      <c r="H259" s="127" t="s">
        <v>112</v>
      </c>
      <c r="I259" s="129" t="s">
        <v>829</v>
      </c>
      <c r="J259" s="375" t="s">
        <v>75</v>
      </c>
      <c r="K259" s="383"/>
      <c r="L259" s="375" t="s">
        <v>101</v>
      </c>
      <c r="M259" s="376">
        <v>20250515</v>
      </c>
      <c r="N259" s="375" t="s">
        <v>90</v>
      </c>
      <c r="O259" s="376"/>
      <c r="P259" s="377"/>
      <c r="Q259" s="377"/>
      <c r="R259" s="378"/>
      <c r="S259" s="378"/>
      <c r="T259" s="378"/>
      <c r="U259" s="378"/>
      <c r="V259" s="378"/>
      <c r="W259" s="378"/>
      <c r="X259" s="378"/>
      <c r="Y259" s="378"/>
    </row>
    <row r="260" spans="1:25" ht="60.75">
      <c r="A260" s="137" t="s">
        <v>191</v>
      </c>
      <c r="B260" s="74">
        <v>3850</v>
      </c>
      <c r="C260" s="302" t="s">
        <v>217</v>
      </c>
      <c r="D260" s="124">
        <v>45781</v>
      </c>
      <c r="E260" s="191" t="s">
        <v>193</v>
      </c>
      <c r="F260" s="125" t="s">
        <v>37</v>
      </c>
      <c r="G260" s="126">
        <v>0.64513888888888893</v>
      </c>
      <c r="H260" s="128" t="s">
        <v>82</v>
      </c>
      <c r="I260" s="130" t="s">
        <v>830</v>
      </c>
      <c r="J260" s="375" t="s">
        <v>75</v>
      </c>
      <c r="K260" s="104" t="s">
        <v>831</v>
      </c>
      <c r="L260" s="375" t="s">
        <v>61</v>
      </c>
      <c r="M260" s="376">
        <v>20250509</v>
      </c>
      <c r="N260" s="375" t="s">
        <v>43</v>
      </c>
      <c r="O260" s="376"/>
      <c r="P260" s="377" t="s">
        <v>832</v>
      </c>
      <c r="Q260" s="121" t="s">
        <v>833</v>
      </c>
      <c r="R260" s="378"/>
      <c r="S260" s="378"/>
      <c r="T260" s="378"/>
      <c r="U260" s="378"/>
      <c r="V260" s="378"/>
      <c r="W260" s="378"/>
      <c r="X260" s="378"/>
      <c r="Y260" s="378"/>
    </row>
    <row r="261" spans="1:25" ht="30.75">
      <c r="A261" s="137" t="s">
        <v>191</v>
      </c>
      <c r="B261" s="74">
        <v>3850</v>
      </c>
      <c r="C261" s="302" t="s">
        <v>217</v>
      </c>
      <c r="D261" s="124">
        <v>45781</v>
      </c>
      <c r="E261" s="191" t="s">
        <v>193</v>
      </c>
      <c r="F261" s="125" t="s">
        <v>37</v>
      </c>
      <c r="G261" s="126">
        <v>0.74027777777777781</v>
      </c>
      <c r="H261" s="128" t="s">
        <v>73</v>
      </c>
      <c r="I261" s="130" t="s">
        <v>834</v>
      </c>
      <c r="J261" s="375" t="s">
        <v>75</v>
      </c>
      <c r="K261" s="104" t="s">
        <v>835</v>
      </c>
      <c r="L261" s="375" t="s">
        <v>61</v>
      </c>
      <c r="M261" s="376">
        <v>20250509</v>
      </c>
      <c r="N261" s="37" t="s">
        <v>33</v>
      </c>
      <c r="O261" s="200" t="s">
        <v>315</v>
      </c>
      <c r="P261" s="377" t="s">
        <v>836</v>
      </c>
      <c r="Q261" s="121" t="s">
        <v>837</v>
      </c>
      <c r="R261" s="378"/>
      <c r="S261" s="378"/>
      <c r="T261" s="378"/>
      <c r="U261" s="378"/>
      <c r="V261" s="378"/>
      <c r="W261" s="378"/>
      <c r="X261" s="378"/>
      <c r="Y261" s="378"/>
    </row>
    <row r="262" spans="1:25" ht="76.5">
      <c r="A262" s="137" t="s">
        <v>191</v>
      </c>
      <c r="B262" s="74">
        <v>3850</v>
      </c>
      <c r="C262" s="302" t="s">
        <v>217</v>
      </c>
      <c r="D262" s="124">
        <v>45781</v>
      </c>
      <c r="E262" s="191" t="s">
        <v>193</v>
      </c>
      <c r="F262" s="125" t="s">
        <v>37</v>
      </c>
      <c r="G262" s="126">
        <v>0.75972222222222219</v>
      </c>
      <c r="H262" s="128" t="s">
        <v>112</v>
      </c>
      <c r="I262" s="190" t="s">
        <v>838</v>
      </c>
      <c r="J262" s="375" t="s">
        <v>75</v>
      </c>
      <c r="K262" s="104" t="s">
        <v>839</v>
      </c>
      <c r="L262" s="375" t="s">
        <v>61</v>
      </c>
      <c r="M262" s="376">
        <v>20250509</v>
      </c>
      <c r="N262" s="375" t="s">
        <v>43</v>
      </c>
      <c r="O262" s="376"/>
      <c r="P262" s="377" t="s">
        <v>840</v>
      </c>
      <c r="Q262" s="121" t="s">
        <v>841</v>
      </c>
      <c r="R262" s="378"/>
      <c r="S262" s="378"/>
      <c r="T262" s="378"/>
      <c r="U262" s="378"/>
      <c r="V262" s="378"/>
      <c r="W262" s="378"/>
      <c r="X262" s="378"/>
      <c r="Y262" s="378"/>
    </row>
    <row r="263" spans="1:25" ht="30.75">
      <c r="A263" s="138" t="s">
        <v>191</v>
      </c>
      <c r="B263" s="97">
        <v>3850</v>
      </c>
      <c r="C263" s="303" t="s">
        <v>217</v>
      </c>
      <c r="D263" s="132">
        <v>45781</v>
      </c>
      <c r="E263" s="192" t="s">
        <v>193</v>
      </c>
      <c r="F263" s="133" t="s">
        <v>37</v>
      </c>
      <c r="G263" s="134">
        <v>0.9</v>
      </c>
      <c r="H263" s="135" t="s">
        <v>73</v>
      </c>
      <c r="I263" s="139" t="s">
        <v>842</v>
      </c>
      <c r="J263" s="1" t="s">
        <v>75</v>
      </c>
      <c r="K263" s="118" t="s">
        <v>843</v>
      </c>
      <c r="L263" s="375" t="s">
        <v>61</v>
      </c>
      <c r="M263" s="156">
        <v>20250512</v>
      </c>
      <c r="N263" s="37" t="s">
        <v>33</v>
      </c>
      <c r="O263" s="200" t="s">
        <v>315</v>
      </c>
      <c r="P263" s="14" t="s">
        <v>844</v>
      </c>
      <c r="Q263" s="236" t="s">
        <v>845</v>
      </c>
      <c r="R263" s="378"/>
      <c r="S263" s="378"/>
      <c r="T263" s="378"/>
      <c r="U263" s="378"/>
      <c r="V263" s="378"/>
      <c r="W263" s="378"/>
      <c r="X263" s="378"/>
      <c r="Y263" s="378"/>
    </row>
    <row r="264" spans="1:25" ht="30.75">
      <c r="A264" s="193" t="s">
        <v>18</v>
      </c>
      <c r="B264" s="74" t="s">
        <v>19</v>
      </c>
      <c r="C264" s="310" t="s">
        <v>846</v>
      </c>
      <c r="D264" s="123">
        <v>45782</v>
      </c>
      <c r="E264" s="191" t="s">
        <v>21</v>
      </c>
      <c r="F264" s="194" t="s">
        <v>37</v>
      </c>
      <c r="G264" s="195">
        <v>0.61458333333333337</v>
      </c>
      <c r="H264" s="196" t="s">
        <v>206</v>
      </c>
      <c r="I264" s="197" t="s">
        <v>847</v>
      </c>
      <c r="J264" s="375" t="s">
        <v>196</v>
      </c>
      <c r="K264" s="104" t="s">
        <v>848</v>
      </c>
      <c r="L264" s="375" t="s">
        <v>27</v>
      </c>
      <c r="M264" s="156">
        <v>20250510</v>
      </c>
      <c r="N264" s="375" t="s">
        <v>43</v>
      </c>
      <c r="O264" s="376"/>
      <c r="P264" s="349" t="s">
        <v>849</v>
      </c>
      <c r="Q264" s="377" t="s">
        <v>51</v>
      </c>
      <c r="R264" s="378"/>
      <c r="S264" s="378"/>
      <c r="T264" s="378"/>
      <c r="U264" s="378"/>
      <c r="V264" s="378"/>
      <c r="W264" s="378"/>
      <c r="X264" s="378"/>
      <c r="Y264" s="378"/>
    </row>
    <row r="265" spans="1:25" ht="30.75">
      <c r="A265" s="193" t="s">
        <v>18</v>
      </c>
      <c r="B265" s="74" t="s">
        <v>19</v>
      </c>
      <c r="C265" s="310" t="s">
        <v>846</v>
      </c>
      <c r="D265" s="124">
        <v>45782</v>
      </c>
      <c r="E265" s="191" t="s">
        <v>21</v>
      </c>
      <c r="F265" s="194" t="s">
        <v>37</v>
      </c>
      <c r="G265" s="195">
        <v>0.82013888888888886</v>
      </c>
      <c r="H265" s="196" t="s">
        <v>194</v>
      </c>
      <c r="I265" s="197" t="s">
        <v>850</v>
      </c>
      <c r="J265" s="375" t="s">
        <v>196</v>
      </c>
      <c r="K265" s="104" t="s">
        <v>851</v>
      </c>
      <c r="L265" s="375" t="s">
        <v>27</v>
      </c>
      <c r="M265" s="376">
        <v>20250508</v>
      </c>
      <c r="N265" s="375" t="s">
        <v>90</v>
      </c>
      <c r="O265" s="376" t="s">
        <v>342</v>
      </c>
      <c r="P265" s="377" t="s">
        <v>852</v>
      </c>
      <c r="Q265" s="377"/>
      <c r="R265" s="378"/>
      <c r="S265" s="378"/>
      <c r="T265" s="378"/>
      <c r="U265" s="378"/>
      <c r="V265" s="378"/>
      <c r="W265" s="378"/>
      <c r="X265" s="378"/>
      <c r="Y265" s="378"/>
    </row>
    <row r="266" spans="1:25">
      <c r="A266" s="193" t="s">
        <v>18</v>
      </c>
      <c r="B266" s="74" t="s">
        <v>19</v>
      </c>
      <c r="C266" s="310" t="s">
        <v>846</v>
      </c>
      <c r="D266" s="124">
        <v>45782</v>
      </c>
      <c r="E266" s="191" t="s">
        <v>21</v>
      </c>
      <c r="F266" s="194" t="s">
        <v>37</v>
      </c>
      <c r="G266" s="195">
        <v>0.84513888888888888</v>
      </c>
      <c r="H266" s="196" t="s">
        <v>194</v>
      </c>
      <c r="I266" s="197" t="s">
        <v>853</v>
      </c>
      <c r="J266" s="375" t="s">
        <v>196</v>
      </c>
      <c r="K266" s="383"/>
      <c r="L266" s="375" t="s">
        <v>27</v>
      </c>
      <c r="M266" s="376">
        <v>20250507</v>
      </c>
      <c r="N266" s="375" t="s">
        <v>33</v>
      </c>
      <c r="O266" s="376" t="s">
        <v>691</v>
      </c>
      <c r="P266" s="377" t="s">
        <v>854</v>
      </c>
      <c r="Q266" s="377"/>
      <c r="R266" s="378"/>
      <c r="S266" s="378"/>
      <c r="T266" s="378"/>
      <c r="U266" s="378"/>
      <c r="V266" s="378"/>
      <c r="W266" s="378"/>
      <c r="X266" s="378"/>
      <c r="Y266" s="378"/>
    </row>
    <row r="267" spans="1:25" ht="30.75">
      <c r="A267" s="193" t="s">
        <v>18</v>
      </c>
      <c r="B267" s="74" t="s">
        <v>19</v>
      </c>
      <c r="C267" s="310" t="s">
        <v>846</v>
      </c>
      <c r="D267" s="124">
        <v>45782</v>
      </c>
      <c r="E267" s="191" t="s">
        <v>21</v>
      </c>
      <c r="F267" s="194" t="s">
        <v>37</v>
      </c>
      <c r="G267" s="195">
        <v>0.86041666666666672</v>
      </c>
      <c r="H267" s="196" t="s">
        <v>194</v>
      </c>
      <c r="I267" s="197" t="s">
        <v>855</v>
      </c>
      <c r="J267" s="375" t="s">
        <v>196</v>
      </c>
      <c r="K267" s="383"/>
      <c r="L267" s="375" t="s">
        <v>27</v>
      </c>
      <c r="M267" s="376"/>
      <c r="N267" s="375" t="s">
        <v>33</v>
      </c>
      <c r="O267" s="376" t="s">
        <v>382</v>
      </c>
      <c r="P267" s="377" t="s">
        <v>856</v>
      </c>
      <c r="Q267" s="377"/>
      <c r="R267" s="378"/>
      <c r="S267" s="378"/>
      <c r="T267" s="378"/>
      <c r="U267" s="378"/>
      <c r="V267" s="378"/>
      <c r="W267" s="378"/>
      <c r="X267" s="378"/>
      <c r="Y267" s="378"/>
    </row>
    <row r="268" spans="1:25">
      <c r="A268" s="137" t="s">
        <v>191</v>
      </c>
      <c r="B268" s="74">
        <v>3850</v>
      </c>
      <c r="C268" s="302" t="s">
        <v>730</v>
      </c>
      <c r="D268" s="124">
        <v>45782</v>
      </c>
      <c r="E268" s="191" t="s">
        <v>193</v>
      </c>
      <c r="F268" s="125" t="s">
        <v>22</v>
      </c>
      <c r="G268" s="126">
        <v>0.31805555555555554</v>
      </c>
      <c r="H268" s="128" t="s">
        <v>213</v>
      </c>
      <c r="I268" s="190" t="s">
        <v>857</v>
      </c>
      <c r="J268" s="375" t="s">
        <v>196</v>
      </c>
      <c r="K268" s="104" t="s">
        <v>858</v>
      </c>
      <c r="L268" s="375" t="s">
        <v>101</v>
      </c>
      <c r="M268" s="376">
        <v>20250515</v>
      </c>
      <c r="N268" s="375" t="s">
        <v>33</v>
      </c>
      <c r="O268" s="376" t="s">
        <v>362</v>
      </c>
      <c r="P268" s="377" t="s">
        <v>859</v>
      </c>
      <c r="Q268" s="377"/>
      <c r="R268" s="378"/>
      <c r="S268" s="378"/>
      <c r="T268" s="378"/>
      <c r="U268" s="378"/>
      <c r="V268" s="378"/>
      <c r="W268" s="378"/>
      <c r="X268" s="378"/>
      <c r="Y268" s="378"/>
    </row>
    <row r="269" spans="1:25">
      <c r="A269" s="137" t="s">
        <v>191</v>
      </c>
      <c r="B269" s="74">
        <v>3850</v>
      </c>
      <c r="C269" s="302" t="s">
        <v>730</v>
      </c>
      <c r="D269" s="124">
        <v>45782</v>
      </c>
      <c r="E269" s="191" t="s">
        <v>193</v>
      </c>
      <c r="F269" s="125" t="s">
        <v>37</v>
      </c>
      <c r="G269" s="126">
        <v>0.38472222222222224</v>
      </c>
      <c r="H269" s="128" t="s">
        <v>213</v>
      </c>
      <c r="I269" s="130" t="s">
        <v>860</v>
      </c>
      <c r="J269" s="375" t="s">
        <v>196</v>
      </c>
      <c r="K269" s="383" t="s">
        <v>861</v>
      </c>
      <c r="L269" s="375" t="s">
        <v>77</v>
      </c>
      <c r="M269" s="156">
        <v>20250516</v>
      </c>
      <c r="N269" s="375" t="s">
        <v>90</v>
      </c>
      <c r="O269" s="376"/>
      <c r="P269" s="377" t="s">
        <v>862</v>
      </c>
      <c r="Q269" s="377"/>
      <c r="R269" s="378"/>
      <c r="S269" s="378"/>
      <c r="T269" s="378"/>
      <c r="U269" s="378"/>
      <c r="V269" s="378"/>
      <c r="W269" s="378"/>
      <c r="X269" s="378"/>
      <c r="Y269" s="378"/>
    </row>
    <row r="270" spans="1:25" ht="30.75">
      <c r="A270" s="137" t="s">
        <v>191</v>
      </c>
      <c r="B270" s="74">
        <v>3850</v>
      </c>
      <c r="C270" s="302" t="s">
        <v>730</v>
      </c>
      <c r="D270" s="124">
        <v>45782</v>
      </c>
      <c r="E270" s="191" t="s">
        <v>193</v>
      </c>
      <c r="F270" s="125" t="s">
        <v>37</v>
      </c>
      <c r="G270" s="126">
        <v>0.34583333333333333</v>
      </c>
      <c r="H270" s="128" t="s">
        <v>194</v>
      </c>
      <c r="I270" s="130" t="s">
        <v>863</v>
      </c>
      <c r="J270" s="375" t="s">
        <v>196</v>
      </c>
      <c r="K270" s="104" t="s">
        <v>864</v>
      </c>
      <c r="L270" s="375" t="s">
        <v>101</v>
      </c>
      <c r="M270" s="376">
        <v>20250516</v>
      </c>
      <c r="N270" s="375" t="s">
        <v>43</v>
      </c>
      <c r="O270" s="376"/>
      <c r="P270" s="377" t="s">
        <v>865</v>
      </c>
      <c r="Q270" s="377"/>
      <c r="R270" s="378"/>
      <c r="S270" s="378"/>
      <c r="T270" s="378"/>
      <c r="U270" s="378"/>
      <c r="V270" s="378"/>
      <c r="W270" s="378"/>
      <c r="X270" s="378"/>
      <c r="Y270" s="378"/>
    </row>
    <row r="271" spans="1:25">
      <c r="A271" s="137" t="s">
        <v>191</v>
      </c>
      <c r="B271" s="74">
        <v>3850</v>
      </c>
      <c r="C271" s="302" t="s">
        <v>730</v>
      </c>
      <c r="D271" s="124">
        <v>45782</v>
      </c>
      <c r="E271" s="191" t="s">
        <v>193</v>
      </c>
      <c r="F271" s="125" t="s">
        <v>37</v>
      </c>
      <c r="G271" s="126">
        <v>0.34930555555555554</v>
      </c>
      <c r="H271" s="128" t="s">
        <v>206</v>
      </c>
      <c r="I271" s="130" t="s">
        <v>866</v>
      </c>
      <c r="J271" s="375" t="s">
        <v>196</v>
      </c>
      <c r="K271" s="104" t="s">
        <v>867</v>
      </c>
      <c r="L271" s="375" t="s">
        <v>27</v>
      </c>
      <c r="M271" s="376">
        <v>20250509</v>
      </c>
      <c r="N271" s="375" t="s">
        <v>43</v>
      </c>
      <c r="O271" s="376"/>
      <c r="P271" s="377" t="s">
        <v>868</v>
      </c>
      <c r="Q271" s="377"/>
      <c r="R271" s="378"/>
      <c r="S271" s="378"/>
      <c r="T271" s="378"/>
      <c r="U271" s="378"/>
      <c r="V271" s="378"/>
      <c r="W271" s="378"/>
      <c r="X271" s="378"/>
      <c r="Y271" s="378"/>
    </row>
    <row r="272" spans="1:25">
      <c r="A272" s="137" t="s">
        <v>191</v>
      </c>
      <c r="B272" s="74">
        <v>3850</v>
      </c>
      <c r="C272" s="302" t="s">
        <v>730</v>
      </c>
      <c r="D272" s="124">
        <v>45782</v>
      </c>
      <c r="E272" s="191" t="s">
        <v>193</v>
      </c>
      <c r="F272" s="125" t="s">
        <v>37</v>
      </c>
      <c r="G272" s="126">
        <v>0.35208333333333336</v>
      </c>
      <c r="H272" s="128" t="s">
        <v>194</v>
      </c>
      <c r="I272" s="130" t="s">
        <v>869</v>
      </c>
      <c r="J272" s="375" t="s">
        <v>196</v>
      </c>
      <c r="K272" s="104" t="s">
        <v>870</v>
      </c>
      <c r="L272" s="375" t="s">
        <v>101</v>
      </c>
      <c r="M272" s="376">
        <v>20250515</v>
      </c>
      <c r="N272" s="375" t="s">
        <v>33</v>
      </c>
      <c r="O272" s="376" t="s">
        <v>223</v>
      </c>
      <c r="P272" s="377" t="s">
        <v>871</v>
      </c>
      <c r="Q272" s="377"/>
      <c r="R272" s="378"/>
      <c r="S272" s="378"/>
      <c r="T272" s="378"/>
      <c r="U272" s="378"/>
      <c r="V272" s="378"/>
      <c r="W272" s="378"/>
      <c r="X272" s="378"/>
      <c r="Y272" s="378"/>
    </row>
    <row r="273" spans="1:25" ht="30.75">
      <c r="A273" s="137" t="s">
        <v>191</v>
      </c>
      <c r="B273" s="74">
        <v>3850</v>
      </c>
      <c r="C273" s="302" t="s">
        <v>730</v>
      </c>
      <c r="D273" s="124">
        <v>45782</v>
      </c>
      <c r="E273" s="191" t="s">
        <v>193</v>
      </c>
      <c r="F273" s="125" t="s">
        <v>37</v>
      </c>
      <c r="G273" s="126">
        <v>0.35555555555555557</v>
      </c>
      <c r="H273" s="128" t="s">
        <v>206</v>
      </c>
      <c r="I273" s="130" t="s">
        <v>872</v>
      </c>
      <c r="J273" s="375" t="s">
        <v>196</v>
      </c>
      <c r="K273" s="104" t="s">
        <v>873</v>
      </c>
      <c r="L273" s="375" t="s">
        <v>101</v>
      </c>
      <c r="M273" s="376">
        <v>20250515</v>
      </c>
      <c r="N273" s="375" t="s">
        <v>43</v>
      </c>
      <c r="O273" s="376"/>
      <c r="P273" s="377" t="s">
        <v>874</v>
      </c>
      <c r="Q273" s="377"/>
      <c r="R273" s="378"/>
      <c r="S273" s="378"/>
      <c r="T273" s="378"/>
      <c r="U273" s="378"/>
      <c r="V273" s="378"/>
      <c r="W273" s="378"/>
      <c r="X273" s="378"/>
      <c r="Y273" s="378"/>
    </row>
    <row r="274" spans="1:25" ht="30.75">
      <c r="A274" s="137" t="s">
        <v>191</v>
      </c>
      <c r="B274" s="74">
        <v>3850</v>
      </c>
      <c r="C274" s="302" t="s">
        <v>730</v>
      </c>
      <c r="D274" s="124">
        <v>45782</v>
      </c>
      <c r="E274" s="191" t="s">
        <v>193</v>
      </c>
      <c r="F274" s="125" t="s">
        <v>22</v>
      </c>
      <c r="G274" s="126">
        <v>0.35625000000000001</v>
      </c>
      <c r="H274" s="128" t="s">
        <v>206</v>
      </c>
      <c r="I274" s="130" t="s">
        <v>875</v>
      </c>
      <c r="J274" s="375" t="s">
        <v>196</v>
      </c>
      <c r="K274" s="104" t="s">
        <v>876</v>
      </c>
      <c r="L274" s="375" t="s">
        <v>198</v>
      </c>
      <c r="M274" s="376">
        <v>20250509</v>
      </c>
      <c r="N274" s="375" t="s">
        <v>43</v>
      </c>
      <c r="O274" s="376"/>
      <c r="P274" s="377" t="s">
        <v>877</v>
      </c>
      <c r="Q274" s="377"/>
      <c r="R274" s="378"/>
      <c r="S274" s="378"/>
      <c r="T274" s="378"/>
      <c r="U274" s="378"/>
      <c r="V274" s="378"/>
      <c r="W274" s="378"/>
      <c r="X274" s="378"/>
      <c r="Y274" s="378"/>
    </row>
    <row r="275" spans="1:25">
      <c r="A275" s="137" t="s">
        <v>191</v>
      </c>
      <c r="B275" s="74">
        <v>3850</v>
      </c>
      <c r="C275" s="302" t="s">
        <v>730</v>
      </c>
      <c r="D275" s="124">
        <v>45782</v>
      </c>
      <c r="E275" s="191" t="s">
        <v>193</v>
      </c>
      <c r="F275" s="125" t="s">
        <v>22</v>
      </c>
      <c r="G275" s="126">
        <v>0.35972222222222222</v>
      </c>
      <c r="H275" s="128" t="s">
        <v>206</v>
      </c>
      <c r="I275" s="130" t="s">
        <v>878</v>
      </c>
      <c r="J275" s="375" t="s">
        <v>196</v>
      </c>
      <c r="K275" s="104" t="s">
        <v>879</v>
      </c>
      <c r="L275" s="375" t="s">
        <v>198</v>
      </c>
      <c r="M275" s="156">
        <v>20250519</v>
      </c>
      <c r="N275" s="1" t="s">
        <v>33</v>
      </c>
      <c r="O275" s="156"/>
      <c r="P275" s="14" t="s">
        <v>880</v>
      </c>
      <c r="Q275" s="377"/>
      <c r="R275" s="378"/>
      <c r="S275" s="378"/>
      <c r="T275" s="378"/>
      <c r="U275" s="378"/>
      <c r="V275" s="378"/>
      <c r="W275" s="378"/>
      <c r="X275" s="378"/>
      <c r="Y275" s="378"/>
    </row>
    <row r="276" spans="1:25" ht="30.75">
      <c r="A276" s="137" t="s">
        <v>191</v>
      </c>
      <c r="B276" s="74">
        <v>3850</v>
      </c>
      <c r="C276" s="302" t="s">
        <v>730</v>
      </c>
      <c r="D276" s="124">
        <v>45782</v>
      </c>
      <c r="E276" s="191" t="s">
        <v>193</v>
      </c>
      <c r="F276" s="125" t="s">
        <v>37</v>
      </c>
      <c r="G276" s="126">
        <v>0.3215277777777778</v>
      </c>
      <c r="H276" s="128" t="s">
        <v>194</v>
      </c>
      <c r="I276" s="130" t="s">
        <v>881</v>
      </c>
      <c r="J276" s="375" t="s">
        <v>196</v>
      </c>
      <c r="K276" s="121" t="s">
        <v>882</v>
      </c>
      <c r="L276" s="375" t="s">
        <v>198</v>
      </c>
      <c r="M276" s="376"/>
      <c r="N276" s="375" t="s">
        <v>33</v>
      </c>
      <c r="O276" s="376" t="s">
        <v>342</v>
      </c>
      <c r="P276" s="377" t="s">
        <v>883</v>
      </c>
      <c r="Q276" s="377"/>
      <c r="R276" s="378"/>
      <c r="S276" s="378"/>
      <c r="T276" s="378"/>
      <c r="U276" s="378"/>
      <c r="V276" s="378"/>
      <c r="W276" s="378"/>
      <c r="X276" s="378"/>
      <c r="Y276" s="378"/>
    </row>
    <row r="277" spans="1:25" ht="30.75">
      <c r="A277" s="137" t="s">
        <v>191</v>
      </c>
      <c r="B277" s="74">
        <v>3850</v>
      </c>
      <c r="C277" s="302" t="s">
        <v>730</v>
      </c>
      <c r="D277" s="124">
        <v>45782</v>
      </c>
      <c r="E277" s="191" t="s">
        <v>193</v>
      </c>
      <c r="F277" s="125" t="s">
        <v>22</v>
      </c>
      <c r="G277" s="126">
        <v>0.36527777777777776</v>
      </c>
      <c r="H277" s="128" t="s">
        <v>194</v>
      </c>
      <c r="I277" s="130" t="s">
        <v>884</v>
      </c>
      <c r="J277" s="375" t="s">
        <v>196</v>
      </c>
      <c r="K277" s="104" t="s">
        <v>885</v>
      </c>
      <c r="L277" s="375" t="s">
        <v>27</v>
      </c>
      <c r="M277" s="376">
        <v>20250510</v>
      </c>
      <c r="N277" s="380" t="s">
        <v>43</v>
      </c>
      <c r="O277" s="376"/>
      <c r="P277" s="377" t="s">
        <v>886</v>
      </c>
      <c r="Q277" s="377"/>
      <c r="R277" s="378"/>
      <c r="S277" s="378"/>
      <c r="T277" s="378"/>
      <c r="U277" s="378"/>
      <c r="V277" s="378"/>
      <c r="W277" s="378"/>
      <c r="X277" s="378"/>
      <c r="Y277" s="378"/>
    </row>
    <row r="278" spans="1:25" ht="30.75">
      <c r="A278" s="137" t="s">
        <v>191</v>
      </c>
      <c r="B278" s="74">
        <v>3850</v>
      </c>
      <c r="C278" s="302" t="s">
        <v>730</v>
      </c>
      <c r="D278" s="124">
        <v>45782</v>
      </c>
      <c r="E278" s="191" t="s">
        <v>193</v>
      </c>
      <c r="F278" s="125" t="s">
        <v>22</v>
      </c>
      <c r="G278" s="126">
        <v>0.33055555555555555</v>
      </c>
      <c r="H278" s="128" t="s">
        <v>206</v>
      </c>
      <c r="I278" s="130" t="s">
        <v>887</v>
      </c>
      <c r="J278" s="375" t="s">
        <v>196</v>
      </c>
      <c r="K278" s="104" t="s">
        <v>888</v>
      </c>
      <c r="L278" s="375" t="s">
        <v>27</v>
      </c>
      <c r="M278" s="376">
        <v>20250508</v>
      </c>
      <c r="N278" s="375" t="s">
        <v>43</v>
      </c>
      <c r="O278" s="376"/>
      <c r="P278" s="377" t="s">
        <v>889</v>
      </c>
      <c r="Q278" s="377"/>
      <c r="R278" s="378"/>
      <c r="S278" s="378"/>
      <c r="T278" s="378"/>
      <c r="U278" s="378"/>
      <c r="V278" s="378"/>
      <c r="W278" s="378"/>
      <c r="X278" s="378"/>
      <c r="Y278" s="378"/>
    </row>
    <row r="279" spans="1:25" ht="30.75">
      <c r="A279" s="140" t="s">
        <v>191</v>
      </c>
      <c r="B279" s="74">
        <v>3850</v>
      </c>
      <c r="C279" s="305" t="s">
        <v>730</v>
      </c>
      <c r="D279" s="124">
        <v>45782</v>
      </c>
      <c r="E279" s="191" t="s">
        <v>193</v>
      </c>
      <c r="F279" s="125" t="s">
        <v>37</v>
      </c>
      <c r="G279" s="183">
        <v>0.4375</v>
      </c>
      <c r="H279" s="141" t="s">
        <v>194</v>
      </c>
      <c r="I279" s="142" t="s">
        <v>890</v>
      </c>
      <c r="J279" s="375" t="s">
        <v>196</v>
      </c>
      <c r="K279" s="104" t="s">
        <v>891</v>
      </c>
      <c r="L279" s="375" t="s">
        <v>27</v>
      </c>
      <c r="M279" s="376"/>
      <c r="N279" s="375" t="s">
        <v>43</v>
      </c>
      <c r="O279" s="376"/>
      <c r="P279" s="377" t="s">
        <v>892</v>
      </c>
      <c r="Q279" s="377"/>
      <c r="R279" s="378"/>
      <c r="S279" s="378"/>
      <c r="T279" s="378"/>
      <c r="U279" s="378"/>
      <c r="V279" s="378"/>
      <c r="W279" s="378"/>
      <c r="X279" s="378"/>
      <c r="Y279" s="378"/>
    </row>
    <row r="280" spans="1:25">
      <c r="A280" s="137" t="s">
        <v>191</v>
      </c>
      <c r="B280" s="74">
        <v>3850</v>
      </c>
      <c r="C280" s="302" t="s">
        <v>730</v>
      </c>
      <c r="D280" s="124">
        <v>45782</v>
      </c>
      <c r="E280" s="191" t="s">
        <v>193</v>
      </c>
      <c r="F280" s="125" t="s">
        <v>37</v>
      </c>
      <c r="G280" s="126">
        <v>0.46805555555555556</v>
      </c>
      <c r="H280" s="128" t="s">
        <v>213</v>
      </c>
      <c r="I280" s="130" t="s">
        <v>893</v>
      </c>
      <c r="J280" s="375" t="s">
        <v>196</v>
      </c>
      <c r="K280" s="104" t="s">
        <v>894</v>
      </c>
      <c r="L280" s="375" t="s">
        <v>77</v>
      </c>
      <c r="M280" s="156">
        <v>20250515</v>
      </c>
      <c r="N280" s="375" t="s">
        <v>43</v>
      </c>
      <c r="O280" s="376"/>
      <c r="P280" s="377" t="s">
        <v>895</v>
      </c>
      <c r="Q280" s="377"/>
      <c r="R280" s="378"/>
      <c r="S280" s="378"/>
      <c r="T280" s="378"/>
      <c r="U280" s="378"/>
      <c r="V280" s="378"/>
      <c r="W280" s="378"/>
      <c r="X280" s="378"/>
      <c r="Y280" s="378"/>
    </row>
    <row r="281" spans="1:25">
      <c r="A281" s="137" t="s">
        <v>191</v>
      </c>
      <c r="B281" s="74">
        <v>3850</v>
      </c>
      <c r="C281" s="302" t="s">
        <v>730</v>
      </c>
      <c r="D281" s="124">
        <v>45782</v>
      </c>
      <c r="E281" s="191" t="s">
        <v>193</v>
      </c>
      <c r="F281" s="125" t="s">
        <v>37</v>
      </c>
      <c r="G281" s="126">
        <v>0.5229166666666667</v>
      </c>
      <c r="H281" s="128" t="s">
        <v>206</v>
      </c>
      <c r="I281" s="130" t="s">
        <v>896</v>
      </c>
      <c r="J281" s="375" t="s">
        <v>196</v>
      </c>
      <c r="K281" s="104" t="s">
        <v>897</v>
      </c>
      <c r="L281" s="375" t="s">
        <v>198</v>
      </c>
      <c r="M281" s="376">
        <v>20250509</v>
      </c>
      <c r="N281" s="375" t="s">
        <v>43</v>
      </c>
      <c r="O281" s="376"/>
      <c r="P281" s="377" t="s">
        <v>898</v>
      </c>
      <c r="Q281" s="377"/>
      <c r="R281" s="378"/>
      <c r="S281" s="378"/>
      <c r="T281" s="378"/>
      <c r="U281" s="378"/>
      <c r="V281" s="378"/>
      <c r="W281" s="378"/>
      <c r="X281" s="378"/>
      <c r="Y281" s="378"/>
    </row>
    <row r="282" spans="1:25" ht="30.75">
      <c r="A282" s="137" t="s">
        <v>191</v>
      </c>
      <c r="B282" s="74">
        <v>3850</v>
      </c>
      <c r="C282" s="302" t="s">
        <v>730</v>
      </c>
      <c r="D282" s="124">
        <v>45782</v>
      </c>
      <c r="E282" s="191" t="s">
        <v>193</v>
      </c>
      <c r="F282" s="125" t="s">
        <v>22</v>
      </c>
      <c r="G282" s="126">
        <v>0.52430555555555558</v>
      </c>
      <c r="H282" s="128" t="s">
        <v>206</v>
      </c>
      <c r="I282" s="130" t="s">
        <v>899</v>
      </c>
      <c r="J282" s="375" t="s">
        <v>196</v>
      </c>
      <c r="K282" s="104" t="s">
        <v>900</v>
      </c>
      <c r="L282" s="375" t="s">
        <v>77</v>
      </c>
      <c r="M282" s="156">
        <v>20250515</v>
      </c>
      <c r="N282" s="393" t="s">
        <v>43</v>
      </c>
      <c r="O282" s="252"/>
      <c r="P282" s="377" t="s">
        <v>901</v>
      </c>
      <c r="Q282" s="377"/>
      <c r="R282" s="378"/>
      <c r="S282" s="378"/>
      <c r="T282" s="378"/>
      <c r="U282" s="378"/>
      <c r="V282" s="378"/>
      <c r="W282" s="378"/>
      <c r="X282" s="378"/>
      <c r="Y282" s="378"/>
    </row>
    <row r="283" spans="1:25">
      <c r="A283" s="137" t="s">
        <v>191</v>
      </c>
      <c r="B283" s="74">
        <v>3850</v>
      </c>
      <c r="C283" s="302" t="s">
        <v>730</v>
      </c>
      <c r="D283" s="124">
        <v>45782</v>
      </c>
      <c r="E283" s="191" t="s">
        <v>193</v>
      </c>
      <c r="F283" s="125" t="s">
        <v>22</v>
      </c>
      <c r="G283" s="126">
        <v>0.52847222222222223</v>
      </c>
      <c r="H283" s="128" t="s">
        <v>213</v>
      </c>
      <c r="I283" s="130" t="s">
        <v>902</v>
      </c>
      <c r="J283" s="375" t="s">
        <v>196</v>
      </c>
      <c r="K283" s="104" t="s">
        <v>903</v>
      </c>
      <c r="L283" s="375" t="s">
        <v>198</v>
      </c>
      <c r="M283" s="376">
        <v>20250517</v>
      </c>
      <c r="N283" s="375" t="s">
        <v>33</v>
      </c>
      <c r="O283" s="376" t="s">
        <v>342</v>
      </c>
      <c r="P283" s="377" t="s">
        <v>904</v>
      </c>
      <c r="Q283" s="377"/>
      <c r="R283" s="378"/>
      <c r="S283" s="378"/>
      <c r="T283" s="378"/>
      <c r="U283" s="378"/>
      <c r="V283" s="378"/>
      <c r="W283" s="378"/>
      <c r="X283" s="378"/>
      <c r="Y283" s="378"/>
    </row>
    <row r="284" spans="1:25" ht="30.75">
      <c r="A284" s="137" t="s">
        <v>191</v>
      </c>
      <c r="B284" s="74">
        <v>3850</v>
      </c>
      <c r="C284" s="302" t="s">
        <v>217</v>
      </c>
      <c r="D284" s="124">
        <v>45782</v>
      </c>
      <c r="E284" s="191" t="s">
        <v>193</v>
      </c>
      <c r="F284" s="125" t="s">
        <v>22</v>
      </c>
      <c r="G284" s="126">
        <v>0.77500000000000002</v>
      </c>
      <c r="H284" s="128" t="s">
        <v>213</v>
      </c>
      <c r="I284" s="130" t="s">
        <v>905</v>
      </c>
      <c r="J284" s="375" t="s">
        <v>196</v>
      </c>
      <c r="K284" s="104" t="s">
        <v>906</v>
      </c>
      <c r="L284" s="375" t="s">
        <v>27</v>
      </c>
      <c r="M284" s="376">
        <v>20250512</v>
      </c>
      <c r="N284" s="375" t="s">
        <v>43</v>
      </c>
      <c r="O284" s="376"/>
      <c r="P284" s="377" t="s">
        <v>907</v>
      </c>
      <c r="Q284" s="377"/>
      <c r="R284" s="378"/>
      <c r="S284" s="378"/>
      <c r="T284" s="378"/>
      <c r="U284" s="378"/>
      <c r="V284" s="378"/>
      <c r="W284" s="378"/>
      <c r="X284" s="378"/>
      <c r="Y284" s="378"/>
    </row>
    <row r="285" spans="1:25">
      <c r="A285" s="137" t="s">
        <v>191</v>
      </c>
      <c r="B285" s="74">
        <v>3850</v>
      </c>
      <c r="C285" s="302" t="s">
        <v>217</v>
      </c>
      <c r="D285" s="124">
        <v>45782</v>
      </c>
      <c r="E285" s="191" t="s">
        <v>193</v>
      </c>
      <c r="F285" s="125" t="s">
        <v>37</v>
      </c>
      <c r="G285" s="126">
        <v>0.79861111111111116</v>
      </c>
      <c r="H285" s="128" t="s">
        <v>371</v>
      </c>
      <c r="I285" s="130" t="s">
        <v>908</v>
      </c>
      <c r="J285" s="375" t="s">
        <v>196</v>
      </c>
      <c r="K285" s="104" t="s">
        <v>909</v>
      </c>
      <c r="L285" s="375" t="s">
        <v>27</v>
      </c>
      <c r="M285" s="376">
        <v>20250507</v>
      </c>
      <c r="N285" s="375" t="s">
        <v>33</v>
      </c>
      <c r="O285" s="376" t="s">
        <v>374</v>
      </c>
      <c r="P285" s="377" t="s">
        <v>910</v>
      </c>
      <c r="Q285" s="377"/>
      <c r="R285" s="378"/>
      <c r="S285" s="378"/>
      <c r="T285" s="378"/>
      <c r="U285" s="378"/>
      <c r="V285" s="378"/>
      <c r="W285" s="378"/>
      <c r="X285" s="378"/>
      <c r="Y285" s="378"/>
    </row>
    <row r="286" spans="1:25">
      <c r="A286" s="137" t="s">
        <v>191</v>
      </c>
      <c r="B286" s="74">
        <v>3850</v>
      </c>
      <c r="C286" s="302" t="s">
        <v>217</v>
      </c>
      <c r="D286" s="124">
        <v>45782</v>
      </c>
      <c r="E286" s="191" t="s">
        <v>193</v>
      </c>
      <c r="F286" s="125" t="s">
        <v>22</v>
      </c>
      <c r="G286" s="126">
        <v>0.81041666666666667</v>
      </c>
      <c r="H286" s="128" t="s">
        <v>194</v>
      </c>
      <c r="I286" s="190" t="s">
        <v>911</v>
      </c>
      <c r="J286" s="375" t="s">
        <v>196</v>
      </c>
      <c r="K286" s="104" t="s">
        <v>912</v>
      </c>
      <c r="L286" s="375" t="s">
        <v>27</v>
      </c>
      <c r="M286" s="376">
        <v>20250507</v>
      </c>
      <c r="N286" s="375" t="s">
        <v>33</v>
      </c>
      <c r="O286" s="376" t="s">
        <v>808</v>
      </c>
      <c r="P286" s="377" t="s">
        <v>913</v>
      </c>
      <c r="Q286" s="377"/>
      <c r="R286" s="378"/>
      <c r="S286" s="378"/>
      <c r="T286" s="378"/>
      <c r="U286" s="378"/>
      <c r="V286" s="378"/>
      <c r="W286" s="378"/>
      <c r="X286" s="378"/>
      <c r="Y286" s="378"/>
    </row>
    <row r="287" spans="1:25" ht="30.75">
      <c r="A287" s="140" t="s">
        <v>191</v>
      </c>
      <c r="B287" s="74">
        <v>3850</v>
      </c>
      <c r="C287" s="305" t="s">
        <v>217</v>
      </c>
      <c r="D287" s="124">
        <v>45782</v>
      </c>
      <c r="E287" s="191" t="s">
        <v>193</v>
      </c>
      <c r="F287" s="125" t="s">
        <v>22</v>
      </c>
      <c r="G287" s="183">
        <v>0.81319444444444444</v>
      </c>
      <c r="H287" s="141" t="s">
        <v>194</v>
      </c>
      <c r="I287" s="198" t="s">
        <v>914</v>
      </c>
      <c r="J287" s="375" t="s">
        <v>196</v>
      </c>
      <c r="K287" s="104" t="s">
        <v>915</v>
      </c>
      <c r="L287" s="375" t="s">
        <v>27</v>
      </c>
      <c r="M287" s="376">
        <v>20250507</v>
      </c>
      <c r="N287" s="375" t="s">
        <v>33</v>
      </c>
      <c r="O287" s="376" t="s">
        <v>808</v>
      </c>
      <c r="P287" s="377" t="s">
        <v>916</v>
      </c>
      <c r="Q287" s="377"/>
      <c r="R287" s="378"/>
      <c r="S287" s="378"/>
      <c r="T287" s="378"/>
      <c r="U287" s="378"/>
      <c r="V287" s="378"/>
      <c r="W287" s="378"/>
      <c r="X287" s="378"/>
      <c r="Y287" s="378"/>
    </row>
    <row r="288" spans="1:25">
      <c r="A288" s="137" t="s">
        <v>191</v>
      </c>
      <c r="B288" s="74">
        <v>3850</v>
      </c>
      <c r="C288" s="302" t="s">
        <v>217</v>
      </c>
      <c r="D288" s="124">
        <v>45782</v>
      </c>
      <c r="E288" s="191" t="s">
        <v>193</v>
      </c>
      <c r="F288" s="125" t="s">
        <v>22</v>
      </c>
      <c r="G288" s="126">
        <v>0.81458333333333333</v>
      </c>
      <c r="H288" s="128" t="s">
        <v>194</v>
      </c>
      <c r="I288" s="190" t="s">
        <v>917</v>
      </c>
      <c r="J288" s="375" t="s">
        <v>196</v>
      </c>
      <c r="K288" s="104" t="s">
        <v>918</v>
      </c>
      <c r="L288" s="375" t="s">
        <v>27</v>
      </c>
      <c r="M288" s="376">
        <v>20250507</v>
      </c>
      <c r="N288" s="375" t="s">
        <v>33</v>
      </c>
      <c r="O288" s="376" t="s">
        <v>808</v>
      </c>
      <c r="P288" s="377" t="s">
        <v>919</v>
      </c>
      <c r="Q288" s="377"/>
      <c r="R288" s="378"/>
      <c r="S288" s="378"/>
      <c r="T288" s="378"/>
      <c r="U288" s="378"/>
      <c r="V288" s="378"/>
      <c r="W288" s="378"/>
      <c r="X288" s="378"/>
      <c r="Y288" s="378"/>
    </row>
    <row r="289" spans="1:25" ht="30.75">
      <c r="A289" s="137" t="s">
        <v>191</v>
      </c>
      <c r="B289" s="74">
        <v>3850</v>
      </c>
      <c r="C289" s="302" t="s">
        <v>217</v>
      </c>
      <c r="D289" s="124">
        <v>45782</v>
      </c>
      <c r="E289" s="191" t="s">
        <v>193</v>
      </c>
      <c r="F289" s="125" t="s">
        <v>22</v>
      </c>
      <c r="G289" s="126">
        <v>0.81736111111111109</v>
      </c>
      <c r="H289" s="128" t="s">
        <v>194</v>
      </c>
      <c r="I289" s="190" t="s">
        <v>920</v>
      </c>
      <c r="J289" s="375" t="s">
        <v>196</v>
      </c>
      <c r="K289" s="104" t="s">
        <v>921</v>
      </c>
      <c r="L289" s="375" t="s">
        <v>27</v>
      </c>
      <c r="M289" s="376">
        <v>20250507</v>
      </c>
      <c r="N289" s="375" t="s">
        <v>33</v>
      </c>
      <c r="O289" s="376" t="s">
        <v>808</v>
      </c>
      <c r="P289" s="377" t="s">
        <v>919</v>
      </c>
      <c r="Q289" s="377"/>
      <c r="R289" s="378"/>
      <c r="S289" s="378"/>
      <c r="T289" s="378"/>
      <c r="U289" s="378"/>
      <c r="V289" s="378"/>
      <c r="W289" s="378"/>
      <c r="X289" s="378"/>
      <c r="Y289" s="378"/>
    </row>
    <row r="290" spans="1:25" ht="30.75">
      <c r="A290" s="140" t="s">
        <v>191</v>
      </c>
      <c r="B290" s="74">
        <v>3850</v>
      </c>
      <c r="C290" s="305" t="s">
        <v>217</v>
      </c>
      <c r="D290" s="124">
        <v>45782</v>
      </c>
      <c r="E290" s="191" t="s">
        <v>193</v>
      </c>
      <c r="F290" s="125" t="s">
        <v>22</v>
      </c>
      <c r="G290" s="183">
        <v>0.83125000000000004</v>
      </c>
      <c r="H290" s="141" t="s">
        <v>206</v>
      </c>
      <c r="I290" s="142" t="s">
        <v>922</v>
      </c>
      <c r="J290" s="375" t="s">
        <v>196</v>
      </c>
      <c r="K290" s="104" t="s">
        <v>923</v>
      </c>
      <c r="L290" s="375" t="s">
        <v>198</v>
      </c>
      <c r="M290" s="376">
        <v>20250509</v>
      </c>
      <c r="N290" s="375" t="s">
        <v>43</v>
      </c>
      <c r="O290" s="376"/>
      <c r="P290" s="377" t="s">
        <v>924</v>
      </c>
      <c r="Q290" s="377"/>
      <c r="R290" s="378"/>
      <c r="S290" s="378"/>
      <c r="T290" s="378"/>
      <c r="U290" s="378"/>
      <c r="V290" s="378"/>
      <c r="W290" s="378"/>
      <c r="X290" s="378"/>
      <c r="Y290" s="378"/>
    </row>
    <row r="291" spans="1:25" ht="60.75">
      <c r="A291" s="137" t="s">
        <v>191</v>
      </c>
      <c r="B291" s="74">
        <v>3850</v>
      </c>
      <c r="C291" s="302" t="s">
        <v>217</v>
      </c>
      <c r="D291" s="124">
        <v>45782</v>
      </c>
      <c r="E291" s="191" t="s">
        <v>193</v>
      </c>
      <c r="F291" s="125" t="s">
        <v>22</v>
      </c>
      <c r="G291" s="126">
        <v>0.86041666666666672</v>
      </c>
      <c r="H291" s="128" t="s">
        <v>206</v>
      </c>
      <c r="I291" s="130" t="s">
        <v>925</v>
      </c>
      <c r="J291" s="375" t="s">
        <v>196</v>
      </c>
      <c r="K291" s="104" t="s">
        <v>926</v>
      </c>
      <c r="L291" s="375" t="s">
        <v>101</v>
      </c>
      <c r="M291" s="376">
        <v>20250515</v>
      </c>
      <c r="N291" s="375" t="s">
        <v>43</v>
      </c>
      <c r="O291" s="376"/>
      <c r="P291" s="377" t="s">
        <v>927</v>
      </c>
      <c r="Q291" s="377"/>
      <c r="R291" s="378"/>
      <c r="S291" s="378"/>
      <c r="T291" s="378"/>
      <c r="U291" s="378"/>
      <c r="V291" s="378"/>
      <c r="W291" s="378"/>
      <c r="X291" s="378"/>
      <c r="Y291" s="378"/>
    </row>
    <row r="292" spans="1:25" ht="30.75">
      <c r="A292" s="137" t="s">
        <v>191</v>
      </c>
      <c r="B292" s="74">
        <v>3850</v>
      </c>
      <c r="C292" s="302" t="s">
        <v>217</v>
      </c>
      <c r="D292" s="124">
        <v>45782</v>
      </c>
      <c r="E292" s="191" t="s">
        <v>193</v>
      </c>
      <c r="F292" s="125" t="s">
        <v>22</v>
      </c>
      <c r="G292" s="126">
        <v>0.86805555555555558</v>
      </c>
      <c r="H292" s="128" t="s">
        <v>206</v>
      </c>
      <c r="I292" s="130" t="s">
        <v>928</v>
      </c>
      <c r="J292" s="375" t="s">
        <v>196</v>
      </c>
      <c r="K292" s="104" t="s">
        <v>929</v>
      </c>
      <c r="L292" s="375" t="s">
        <v>77</v>
      </c>
      <c r="M292" s="156">
        <v>20250515</v>
      </c>
      <c r="N292" s="352" t="s">
        <v>43</v>
      </c>
      <c r="O292" s="252"/>
      <c r="P292" s="377" t="s">
        <v>930</v>
      </c>
      <c r="Q292" s="377"/>
      <c r="R292" s="378"/>
      <c r="S292" s="378"/>
      <c r="T292" s="378"/>
      <c r="U292" s="378"/>
      <c r="V292" s="378"/>
      <c r="W292" s="378"/>
      <c r="X292" s="378"/>
      <c r="Y292" s="378"/>
    </row>
    <row r="293" spans="1:25">
      <c r="A293" s="140" t="s">
        <v>191</v>
      </c>
      <c r="B293" s="74">
        <v>3850</v>
      </c>
      <c r="C293" s="305" t="s">
        <v>217</v>
      </c>
      <c r="D293" s="124">
        <v>45782</v>
      </c>
      <c r="E293" s="191" t="s">
        <v>193</v>
      </c>
      <c r="F293" s="125" t="s">
        <v>22</v>
      </c>
      <c r="G293" s="183">
        <v>0.9291666666666667</v>
      </c>
      <c r="H293" s="141" t="s">
        <v>206</v>
      </c>
      <c r="I293" s="142" t="s">
        <v>931</v>
      </c>
      <c r="J293" s="375" t="s">
        <v>196</v>
      </c>
      <c r="K293" s="104" t="s">
        <v>932</v>
      </c>
      <c r="L293" s="375" t="s">
        <v>77</v>
      </c>
      <c r="M293" s="156">
        <v>20250515</v>
      </c>
      <c r="N293" s="352" t="s">
        <v>43</v>
      </c>
      <c r="O293" s="252"/>
      <c r="P293" s="377" t="s">
        <v>933</v>
      </c>
      <c r="Q293" s="377"/>
      <c r="R293" s="378"/>
      <c r="S293" s="378"/>
      <c r="T293" s="378"/>
      <c r="U293" s="378"/>
      <c r="V293" s="378"/>
      <c r="W293" s="378"/>
      <c r="X293" s="378"/>
      <c r="Y293" s="378"/>
    </row>
    <row r="294" spans="1:25" ht="30.75">
      <c r="A294" s="137" t="s">
        <v>191</v>
      </c>
      <c r="B294" s="74">
        <v>3850</v>
      </c>
      <c r="C294" s="302" t="s">
        <v>217</v>
      </c>
      <c r="D294" s="124">
        <v>45782</v>
      </c>
      <c r="E294" s="191" t="s">
        <v>193</v>
      </c>
      <c r="F294" s="125" t="s">
        <v>37</v>
      </c>
      <c r="G294" s="126">
        <v>0.93680555555555556</v>
      </c>
      <c r="H294" s="128" t="s">
        <v>194</v>
      </c>
      <c r="I294" s="130" t="s">
        <v>934</v>
      </c>
      <c r="J294" s="375" t="s">
        <v>196</v>
      </c>
      <c r="K294" s="104" t="s">
        <v>935</v>
      </c>
      <c r="L294" s="375" t="s">
        <v>27</v>
      </c>
      <c r="M294" s="376">
        <v>20250512</v>
      </c>
      <c r="N294" s="375" t="s">
        <v>33</v>
      </c>
      <c r="O294" s="376" t="s">
        <v>382</v>
      </c>
      <c r="P294" s="377" t="s">
        <v>936</v>
      </c>
      <c r="Q294" s="377"/>
      <c r="R294" s="378"/>
      <c r="S294" s="378"/>
      <c r="T294" s="378"/>
      <c r="U294" s="378"/>
      <c r="V294" s="378"/>
      <c r="W294" s="378"/>
      <c r="X294" s="378"/>
      <c r="Y294" s="378"/>
    </row>
    <row r="295" spans="1:25" ht="30.75">
      <c r="A295" s="137" t="s">
        <v>191</v>
      </c>
      <c r="B295" s="74">
        <v>3850</v>
      </c>
      <c r="C295" s="302" t="s">
        <v>217</v>
      </c>
      <c r="D295" s="124">
        <v>45782</v>
      </c>
      <c r="E295" s="191" t="s">
        <v>193</v>
      </c>
      <c r="F295" s="125" t="s">
        <v>22</v>
      </c>
      <c r="G295" s="126">
        <v>0.93888888888888888</v>
      </c>
      <c r="H295" s="128" t="s">
        <v>194</v>
      </c>
      <c r="I295" s="190" t="s">
        <v>937</v>
      </c>
      <c r="J295" s="375" t="s">
        <v>196</v>
      </c>
      <c r="K295" s="104" t="s">
        <v>938</v>
      </c>
      <c r="L295" s="375" t="s">
        <v>27</v>
      </c>
      <c r="M295" s="376">
        <v>20250512</v>
      </c>
      <c r="N295" s="375" t="s">
        <v>33</v>
      </c>
      <c r="O295" s="376" t="s">
        <v>762</v>
      </c>
      <c r="P295" s="377" t="s">
        <v>939</v>
      </c>
      <c r="Q295" s="377"/>
      <c r="R295" s="378"/>
      <c r="S295" s="378"/>
      <c r="T295" s="378"/>
      <c r="U295" s="378"/>
      <c r="V295" s="378"/>
      <c r="W295" s="378"/>
      <c r="X295" s="378"/>
      <c r="Y295" s="378"/>
    </row>
    <row r="296" spans="1:25" ht="30.75">
      <c r="A296" s="138" t="s">
        <v>191</v>
      </c>
      <c r="B296" s="97">
        <v>3850</v>
      </c>
      <c r="C296" s="303" t="s">
        <v>217</v>
      </c>
      <c r="D296" s="132">
        <v>45782</v>
      </c>
      <c r="E296" s="192" t="s">
        <v>193</v>
      </c>
      <c r="F296" s="133" t="s">
        <v>37</v>
      </c>
      <c r="G296" s="134">
        <v>0.95</v>
      </c>
      <c r="H296" s="135" t="s">
        <v>194</v>
      </c>
      <c r="I296" s="139" t="s">
        <v>940</v>
      </c>
      <c r="J296" s="1" t="s">
        <v>196</v>
      </c>
      <c r="K296" s="390"/>
      <c r="L296" s="384" t="s">
        <v>27</v>
      </c>
      <c r="M296" s="156">
        <v>20250514</v>
      </c>
      <c r="N296" s="384" t="s">
        <v>249</v>
      </c>
      <c r="O296" s="388"/>
      <c r="P296" s="379" t="s">
        <v>941</v>
      </c>
      <c r="Q296" s="379"/>
      <c r="R296" s="378"/>
      <c r="S296" s="378"/>
      <c r="T296" s="378"/>
      <c r="U296" s="378"/>
      <c r="V296" s="378"/>
      <c r="W296" s="378"/>
      <c r="X296" s="378"/>
      <c r="Y296" s="378"/>
    </row>
    <row r="297" spans="1:25">
      <c r="A297" s="106" t="s">
        <v>18</v>
      </c>
      <c r="B297" s="74" t="s">
        <v>19</v>
      </c>
      <c r="C297" s="297" t="s">
        <v>30</v>
      </c>
      <c r="D297" s="123">
        <v>45782</v>
      </c>
      <c r="E297" s="76" t="s">
        <v>21</v>
      </c>
      <c r="F297" s="66" t="s">
        <v>37</v>
      </c>
      <c r="G297" s="81">
        <v>0.3923611111111111</v>
      </c>
      <c r="H297" s="82" t="s">
        <v>160</v>
      </c>
      <c r="I297" s="91" t="s">
        <v>942</v>
      </c>
      <c r="J297" s="375" t="s">
        <v>75</v>
      </c>
      <c r="K297" s="104" t="s">
        <v>943</v>
      </c>
      <c r="L297" s="375" t="s">
        <v>61</v>
      </c>
      <c r="M297" s="376">
        <v>20250509</v>
      </c>
      <c r="N297" s="375" t="s">
        <v>90</v>
      </c>
      <c r="O297" s="376"/>
      <c r="P297" s="377" t="s">
        <v>944</v>
      </c>
      <c r="Q297" s="377"/>
      <c r="R297" s="378"/>
      <c r="S297" s="378"/>
      <c r="T297" s="378"/>
      <c r="U297" s="378"/>
      <c r="V297" s="378"/>
      <c r="W297" s="378"/>
      <c r="X297" s="378"/>
      <c r="Y297" s="378"/>
    </row>
    <row r="298" spans="1:25">
      <c r="A298" s="106" t="s">
        <v>18</v>
      </c>
      <c r="B298" s="74" t="s">
        <v>19</v>
      </c>
      <c r="C298" s="297" t="s">
        <v>846</v>
      </c>
      <c r="D298" s="124">
        <v>45782</v>
      </c>
      <c r="E298" s="76" t="s">
        <v>21</v>
      </c>
      <c r="F298" s="66" t="s">
        <v>37</v>
      </c>
      <c r="G298" s="81">
        <v>0.81597222222222221</v>
      </c>
      <c r="H298" s="82" t="s">
        <v>128</v>
      </c>
      <c r="I298" s="91" t="s">
        <v>945</v>
      </c>
      <c r="J298" s="375" t="s">
        <v>75</v>
      </c>
      <c r="K298" s="383"/>
      <c r="L298" s="375" t="s">
        <v>77</v>
      </c>
      <c r="M298" s="156">
        <v>20250515</v>
      </c>
      <c r="N298" s="375" t="s">
        <v>43</v>
      </c>
      <c r="O298" s="376"/>
      <c r="P298" s="214" t="s">
        <v>946</v>
      </c>
      <c r="Q298" s="377" t="s">
        <v>51</v>
      </c>
      <c r="R298" s="378"/>
      <c r="S298" s="378"/>
      <c r="T298" s="378"/>
      <c r="U298" s="378"/>
      <c r="V298" s="378"/>
      <c r="W298" s="378"/>
      <c r="X298" s="378"/>
      <c r="Y298" s="378"/>
    </row>
    <row r="299" spans="1:25" ht="30.75">
      <c r="A299" s="106" t="s">
        <v>18</v>
      </c>
      <c r="B299" s="74" t="s">
        <v>19</v>
      </c>
      <c r="C299" s="297" t="s">
        <v>846</v>
      </c>
      <c r="D299" s="124">
        <v>45782</v>
      </c>
      <c r="E299" s="76" t="s">
        <v>21</v>
      </c>
      <c r="F299" s="66" t="s">
        <v>37</v>
      </c>
      <c r="G299" s="81">
        <v>0.85</v>
      </c>
      <c r="H299" s="82" t="s">
        <v>82</v>
      </c>
      <c r="I299" s="91" t="s">
        <v>947</v>
      </c>
      <c r="J299" s="375" t="s">
        <v>75</v>
      </c>
      <c r="K299" s="104" t="s">
        <v>948</v>
      </c>
      <c r="L299" s="375" t="s">
        <v>61</v>
      </c>
      <c r="M299" s="376">
        <v>20250509</v>
      </c>
      <c r="N299" s="375" t="s">
        <v>33</v>
      </c>
      <c r="O299" s="23" t="s">
        <v>102</v>
      </c>
      <c r="P299" s="377" t="s">
        <v>949</v>
      </c>
      <c r="Q299" s="377"/>
      <c r="R299" s="378"/>
      <c r="S299" s="378"/>
      <c r="T299" s="378"/>
      <c r="U299" s="378"/>
      <c r="V299" s="378"/>
      <c r="W299" s="378"/>
      <c r="X299" s="378"/>
      <c r="Y299" s="378"/>
    </row>
    <row r="300" spans="1:25" ht="60.75">
      <c r="A300" s="106" t="s">
        <v>18</v>
      </c>
      <c r="B300" s="74" t="s">
        <v>19</v>
      </c>
      <c r="C300" s="297" t="s">
        <v>846</v>
      </c>
      <c r="D300" s="124">
        <v>45782</v>
      </c>
      <c r="E300" s="76" t="s">
        <v>21</v>
      </c>
      <c r="F300" s="66" t="s">
        <v>37</v>
      </c>
      <c r="G300" s="81">
        <v>0.86388888888888893</v>
      </c>
      <c r="H300" s="82" t="s">
        <v>112</v>
      </c>
      <c r="I300" s="91" t="s">
        <v>947</v>
      </c>
      <c r="J300" s="375" t="s">
        <v>75</v>
      </c>
      <c r="K300" s="104" t="s">
        <v>950</v>
      </c>
      <c r="L300" s="375" t="s">
        <v>61</v>
      </c>
      <c r="M300" s="376">
        <v>20250512</v>
      </c>
      <c r="N300" s="375" t="s">
        <v>43</v>
      </c>
      <c r="O300" s="376"/>
      <c r="P300" s="377" t="s">
        <v>951</v>
      </c>
      <c r="Q300" s="377"/>
      <c r="R300" s="378"/>
      <c r="S300" s="378"/>
      <c r="T300" s="378"/>
      <c r="U300" s="378"/>
      <c r="V300" s="378"/>
      <c r="W300" s="378"/>
      <c r="X300" s="378"/>
      <c r="Y300" s="378"/>
    </row>
    <row r="301" spans="1:25" ht="30.75">
      <c r="A301" s="137" t="s">
        <v>191</v>
      </c>
      <c r="B301" s="74">
        <v>3850</v>
      </c>
      <c r="C301" s="302" t="s">
        <v>730</v>
      </c>
      <c r="D301" s="124">
        <v>45782</v>
      </c>
      <c r="E301" s="76" t="s">
        <v>193</v>
      </c>
      <c r="F301" s="125" t="s">
        <v>37</v>
      </c>
      <c r="G301" s="126">
        <v>0.32569444444444445</v>
      </c>
      <c r="H301" s="128" t="s">
        <v>82</v>
      </c>
      <c r="I301" s="130" t="s">
        <v>952</v>
      </c>
      <c r="J301" s="375" t="s">
        <v>75</v>
      </c>
      <c r="K301" s="383"/>
      <c r="L301" s="375" t="s">
        <v>101</v>
      </c>
      <c r="M301" s="376"/>
      <c r="N301" s="375" t="s">
        <v>90</v>
      </c>
      <c r="O301" s="376"/>
      <c r="P301" s="377" t="s">
        <v>953</v>
      </c>
      <c r="Q301" s="377"/>
      <c r="R301" s="378"/>
      <c r="S301" s="378"/>
      <c r="T301" s="378"/>
      <c r="U301" s="378"/>
      <c r="V301" s="378"/>
      <c r="W301" s="378"/>
      <c r="X301" s="378"/>
      <c r="Y301" s="378"/>
    </row>
    <row r="302" spans="1:25" ht="30.75">
      <c r="A302" s="140" t="s">
        <v>191</v>
      </c>
      <c r="B302" s="74">
        <v>3850</v>
      </c>
      <c r="C302" s="305" t="s">
        <v>730</v>
      </c>
      <c r="D302" s="124">
        <v>45782</v>
      </c>
      <c r="E302" s="76" t="s">
        <v>193</v>
      </c>
      <c r="F302" s="125" t="s">
        <v>37</v>
      </c>
      <c r="G302" s="183">
        <v>0.3298611111111111</v>
      </c>
      <c r="H302" s="141" t="s">
        <v>112</v>
      </c>
      <c r="I302" s="142" t="s">
        <v>954</v>
      </c>
      <c r="J302" s="375" t="s">
        <v>75</v>
      </c>
      <c r="K302" s="104" t="s">
        <v>955</v>
      </c>
      <c r="L302" s="375" t="s">
        <v>77</v>
      </c>
      <c r="M302" s="376">
        <v>20250512</v>
      </c>
      <c r="N302" s="375" t="s">
        <v>43</v>
      </c>
      <c r="O302" s="376"/>
      <c r="P302" s="377" t="s">
        <v>956</v>
      </c>
      <c r="Q302" s="377"/>
      <c r="R302" s="378"/>
      <c r="S302" s="378"/>
      <c r="T302" s="378"/>
      <c r="U302" s="378"/>
      <c r="V302" s="378"/>
      <c r="W302" s="378"/>
      <c r="X302" s="378"/>
      <c r="Y302" s="378"/>
    </row>
    <row r="303" spans="1:25" ht="45.75">
      <c r="A303" s="137" t="s">
        <v>191</v>
      </c>
      <c r="B303" s="74">
        <v>3850</v>
      </c>
      <c r="C303" s="304" t="s">
        <v>957</v>
      </c>
      <c r="D303" s="124">
        <v>45782</v>
      </c>
      <c r="E303" s="76" t="s">
        <v>193</v>
      </c>
      <c r="F303" s="125" t="s">
        <v>37</v>
      </c>
      <c r="G303" s="126">
        <v>0.47638888888888886</v>
      </c>
      <c r="H303" s="128" t="s">
        <v>160</v>
      </c>
      <c r="I303" s="130" t="s">
        <v>958</v>
      </c>
      <c r="J303" s="375" t="s">
        <v>75</v>
      </c>
      <c r="K303" s="104" t="s">
        <v>959</v>
      </c>
      <c r="L303" s="375" t="s">
        <v>198</v>
      </c>
      <c r="M303" s="376">
        <v>20250510</v>
      </c>
      <c r="N303" s="375" t="s">
        <v>33</v>
      </c>
      <c r="O303" s="376" t="s">
        <v>903</v>
      </c>
      <c r="P303" s="377" t="s">
        <v>960</v>
      </c>
      <c r="Q303" s="377"/>
      <c r="R303" s="378"/>
      <c r="S303" s="378"/>
      <c r="T303" s="378"/>
      <c r="U303" s="378"/>
      <c r="V303" s="378"/>
      <c r="W303" s="378"/>
      <c r="X303" s="378"/>
      <c r="Y303" s="378"/>
    </row>
    <row r="304" spans="1:25">
      <c r="A304" s="137" t="s">
        <v>191</v>
      </c>
      <c r="B304" s="74">
        <v>3850</v>
      </c>
      <c r="C304" s="304" t="s">
        <v>957</v>
      </c>
      <c r="D304" s="124">
        <v>45782</v>
      </c>
      <c r="E304" s="76" t="s">
        <v>193</v>
      </c>
      <c r="F304" s="125" t="s">
        <v>37</v>
      </c>
      <c r="G304" s="126">
        <v>0.47638888888888886</v>
      </c>
      <c r="H304" s="128" t="s">
        <v>160</v>
      </c>
      <c r="I304" s="130" t="s">
        <v>958</v>
      </c>
      <c r="J304" s="375" t="s">
        <v>75</v>
      </c>
      <c r="K304" s="104" t="s">
        <v>959</v>
      </c>
      <c r="L304" s="375" t="s">
        <v>198</v>
      </c>
      <c r="M304" s="376">
        <v>20250510</v>
      </c>
      <c r="N304" s="375" t="s">
        <v>33</v>
      </c>
      <c r="O304" s="376" t="s">
        <v>903</v>
      </c>
      <c r="P304" s="377" t="s">
        <v>961</v>
      </c>
      <c r="Q304" s="377"/>
      <c r="R304" s="378"/>
      <c r="S304" s="378"/>
      <c r="T304" s="378"/>
      <c r="U304" s="378"/>
      <c r="V304" s="378"/>
      <c r="W304" s="378"/>
      <c r="X304" s="378"/>
      <c r="Y304" s="378"/>
    </row>
    <row r="305" spans="1:25" ht="45.75">
      <c r="A305" s="137" t="s">
        <v>191</v>
      </c>
      <c r="B305" s="74">
        <v>3850</v>
      </c>
      <c r="C305" s="302" t="s">
        <v>730</v>
      </c>
      <c r="D305" s="124">
        <v>45782</v>
      </c>
      <c r="E305" s="76" t="s">
        <v>193</v>
      </c>
      <c r="F305" s="125" t="s">
        <v>37</v>
      </c>
      <c r="G305" s="126">
        <v>0.47638888888888886</v>
      </c>
      <c r="H305" s="128" t="s">
        <v>160</v>
      </c>
      <c r="I305" s="130" t="s">
        <v>962</v>
      </c>
      <c r="J305" s="375" t="s">
        <v>75</v>
      </c>
      <c r="K305" s="104" t="s">
        <v>959</v>
      </c>
      <c r="L305" s="375" t="s">
        <v>198</v>
      </c>
      <c r="M305" s="376">
        <v>20250510</v>
      </c>
      <c r="N305" s="375" t="s">
        <v>33</v>
      </c>
      <c r="O305" s="376" t="s">
        <v>903</v>
      </c>
      <c r="P305" s="377" t="s">
        <v>963</v>
      </c>
      <c r="Q305" s="377"/>
      <c r="R305" s="378"/>
      <c r="S305" s="378"/>
      <c r="T305" s="378"/>
      <c r="U305" s="378"/>
      <c r="V305" s="378"/>
      <c r="W305" s="378"/>
      <c r="X305" s="378"/>
      <c r="Y305" s="378"/>
    </row>
    <row r="306" spans="1:25" ht="45.75">
      <c r="A306" s="137" t="s">
        <v>191</v>
      </c>
      <c r="B306" s="74">
        <v>3850</v>
      </c>
      <c r="C306" s="302" t="s">
        <v>730</v>
      </c>
      <c r="D306" s="124">
        <v>45782</v>
      </c>
      <c r="E306" s="76" t="s">
        <v>193</v>
      </c>
      <c r="F306" s="125" t="s">
        <v>37</v>
      </c>
      <c r="G306" s="126">
        <v>0.47638888888888886</v>
      </c>
      <c r="H306" s="128" t="s">
        <v>160</v>
      </c>
      <c r="I306" s="130" t="s">
        <v>962</v>
      </c>
      <c r="J306" s="375" t="s">
        <v>75</v>
      </c>
      <c r="K306" s="104" t="s">
        <v>959</v>
      </c>
      <c r="L306" s="375" t="s">
        <v>198</v>
      </c>
      <c r="M306" s="376">
        <v>20250510</v>
      </c>
      <c r="N306" s="375" t="s">
        <v>33</v>
      </c>
      <c r="O306" s="386" t="s">
        <v>964</v>
      </c>
      <c r="P306" s="377" t="s">
        <v>965</v>
      </c>
      <c r="Q306" s="377"/>
      <c r="R306" s="378"/>
      <c r="S306" s="378"/>
      <c r="T306" s="378"/>
      <c r="U306" s="378"/>
      <c r="V306" s="378"/>
      <c r="W306" s="378"/>
      <c r="X306" s="378"/>
      <c r="Y306" s="378"/>
    </row>
    <row r="307" spans="1:25" ht="30.75">
      <c r="A307" s="140" t="s">
        <v>191</v>
      </c>
      <c r="B307" s="74">
        <v>3850</v>
      </c>
      <c r="C307" s="305" t="s">
        <v>217</v>
      </c>
      <c r="D307" s="124">
        <v>45782</v>
      </c>
      <c r="E307" s="76" t="s">
        <v>193</v>
      </c>
      <c r="F307" s="125" t="s">
        <v>37</v>
      </c>
      <c r="G307" s="183">
        <v>0.67847222222222225</v>
      </c>
      <c r="H307" s="141" t="s">
        <v>73</v>
      </c>
      <c r="I307" s="142" t="s">
        <v>966</v>
      </c>
      <c r="J307" s="375" t="s">
        <v>75</v>
      </c>
      <c r="K307" s="104" t="s">
        <v>967</v>
      </c>
      <c r="L307" s="375" t="s">
        <v>61</v>
      </c>
      <c r="M307" s="376">
        <v>20250512</v>
      </c>
      <c r="N307" s="37" t="s">
        <v>33</v>
      </c>
      <c r="O307" s="200" t="s">
        <v>315</v>
      </c>
      <c r="P307" s="377" t="s">
        <v>968</v>
      </c>
      <c r="Q307" s="121" t="s">
        <v>969</v>
      </c>
      <c r="R307" s="378"/>
      <c r="S307" s="378"/>
      <c r="T307" s="378"/>
      <c r="U307" s="378"/>
      <c r="V307" s="378"/>
      <c r="W307" s="378"/>
      <c r="X307" s="378"/>
      <c r="Y307" s="378"/>
    </row>
    <row r="308" spans="1:25" ht="30.75">
      <c r="A308" s="137" t="s">
        <v>191</v>
      </c>
      <c r="B308" s="74">
        <v>3850</v>
      </c>
      <c r="C308" s="302" t="s">
        <v>217</v>
      </c>
      <c r="D308" s="124">
        <v>45782</v>
      </c>
      <c r="E308" s="76" t="s">
        <v>193</v>
      </c>
      <c r="F308" s="125" t="s">
        <v>22</v>
      </c>
      <c r="G308" s="126">
        <v>0.74722222222222223</v>
      </c>
      <c r="H308" s="128" t="s">
        <v>82</v>
      </c>
      <c r="I308" s="130" t="s">
        <v>970</v>
      </c>
      <c r="J308" s="375" t="s">
        <v>75</v>
      </c>
      <c r="K308" s="104" t="s">
        <v>971</v>
      </c>
      <c r="L308" s="375" t="s">
        <v>27</v>
      </c>
      <c r="M308" s="376"/>
      <c r="N308" s="375" t="s">
        <v>43</v>
      </c>
      <c r="O308" s="376"/>
      <c r="P308" s="377" t="s">
        <v>972</v>
      </c>
      <c r="Q308" s="377"/>
      <c r="R308" s="378"/>
      <c r="S308" s="378"/>
      <c r="T308" s="378"/>
      <c r="U308" s="378"/>
      <c r="V308" s="378"/>
      <c r="W308" s="378"/>
      <c r="X308" s="378"/>
      <c r="Y308" s="378"/>
    </row>
    <row r="309" spans="1:25" ht="45.75">
      <c r="A309" s="137" t="s">
        <v>191</v>
      </c>
      <c r="B309" s="74">
        <v>3850</v>
      </c>
      <c r="C309" s="302" t="s">
        <v>217</v>
      </c>
      <c r="D309" s="124">
        <v>45782</v>
      </c>
      <c r="E309" s="76" t="s">
        <v>193</v>
      </c>
      <c r="F309" s="125" t="s">
        <v>37</v>
      </c>
      <c r="G309" s="126">
        <v>0.77708333333333335</v>
      </c>
      <c r="H309" s="128" t="s">
        <v>73</v>
      </c>
      <c r="I309" s="130" t="s">
        <v>973</v>
      </c>
      <c r="J309" s="375" t="s">
        <v>75</v>
      </c>
      <c r="K309" s="104" t="s">
        <v>974</v>
      </c>
      <c r="L309" s="375" t="s">
        <v>61</v>
      </c>
      <c r="M309" s="376">
        <v>20250512</v>
      </c>
      <c r="N309" s="375" t="s">
        <v>43</v>
      </c>
      <c r="O309" s="376"/>
      <c r="P309" s="377" t="s">
        <v>975</v>
      </c>
      <c r="Q309" s="121" t="s">
        <v>976</v>
      </c>
      <c r="R309" s="378"/>
      <c r="S309" s="378"/>
      <c r="T309" s="378"/>
      <c r="U309" s="378"/>
      <c r="V309" s="378"/>
      <c r="W309" s="378"/>
      <c r="X309" s="378"/>
      <c r="Y309" s="378"/>
    </row>
    <row r="310" spans="1:25" ht="30.75">
      <c r="A310" s="137" t="s">
        <v>191</v>
      </c>
      <c r="B310" s="74">
        <v>3850</v>
      </c>
      <c r="C310" s="302" t="s">
        <v>217</v>
      </c>
      <c r="D310" s="124">
        <v>45782</v>
      </c>
      <c r="E310" s="76" t="s">
        <v>193</v>
      </c>
      <c r="F310" s="125" t="s">
        <v>37</v>
      </c>
      <c r="G310" s="126">
        <v>0.82222222222222219</v>
      </c>
      <c r="H310" s="128" t="s">
        <v>434</v>
      </c>
      <c r="I310" s="130" t="s">
        <v>977</v>
      </c>
      <c r="J310" s="375" t="s">
        <v>75</v>
      </c>
      <c r="K310" s="104" t="s">
        <v>978</v>
      </c>
      <c r="L310" s="375" t="s">
        <v>27</v>
      </c>
      <c r="M310" s="376">
        <v>20250510</v>
      </c>
      <c r="N310" s="375" t="s">
        <v>33</v>
      </c>
      <c r="O310" s="376" t="s">
        <v>979</v>
      </c>
      <c r="P310" s="401" t="s">
        <v>980</v>
      </c>
      <c r="Q310" s="377"/>
      <c r="R310" s="378"/>
      <c r="S310" s="378"/>
      <c r="T310" s="378"/>
      <c r="U310" s="378"/>
      <c r="V310" s="378"/>
      <c r="W310" s="378"/>
      <c r="X310" s="378"/>
      <c r="Y310" s="378"/>
    </row>
    <row r="311" spans="1:25" ht="30.75">
      <c r="A311" s="138" t="s">
        <v>191</v>
      </c>
      <c r="B311" s="97">
        <v>3850</v>
      </c>
      <c r="C311" s="303" t="s">
        <v>217</v>
      </c>
      <c r="D311" s="132">
        <v>45782</v>
      </c>
      <c r="E311" s="99" t="s">
        <v>193</v>
      </c>
      <c r="F311" s="133" t="s">
        <v>37</v>
      </c>
      <c r="G311" s="134">
        <v>0.82291666666666663</v>
      </c>
      <c r="H311" s="135" t="s">
        <v>434</v>
      </c>
      <c r="I311" s="139" t="s">
        <v>981</v>
      </c>
      <c r="J311" s="375" t="s">
        <v>75</v>
      </c>
      <c r="K311" s="118" t="s">
        <v>978</v>
      </c>
      <c r="L311" s="375" t="s">
        <v>27</v>
      </c>
      <c r="M311" s="156">
        <v>20250512</v>
      </c>
      <c r="N311" s="384" t="s">
        <v>33</v>
      </c>
      <c r="O311" s="388" t="s">
        <v>979</v>
      </c>
      <c r="P311" s="379" t="s">
        <v>982</v>
      </c>
      <c r="Q311" s="379"/>
      <c r="R311" s="378"/>
      <c r="S311" s="378"/>
      <c r="T311" s="378"/>
      <c r="U311" s="378"/>
      <c r="V311" s="378"/>
      <c r="W311" s="378"/>
      <c r="X311" s="378"/>
      <c r="Y311" s="378"/>
    </row>
    <row r="312" spans="1:25" ht="30.75">
      <c r="A312" s="202" t="s">
        <v>191</v>
      </c>
      <c r="B312" s="64">
        <v>3850</v>
      </c>
      <c r="C312" s="64" t="s">
        <v>217</v>
      </c>
      <c r="D312" s="203">
        <v>45783</v>
      </c>
      <c r="E312" s="204" t="s">
        <v>193</v>
      </c>
      <c r="F312" s="205" t="s">
        <v>37</v>
      </c>
      <c r="G312" s="65">
        <v>0</v>
      </c>
      <c r="H312" s="64" t="s">
        <v>206</v>
      </c>
      <c r="I312" s="206" t="s">
        <v>983</v>
      </c>
      <c r="J312" s="375" t="s">
        <v>196</v>
      </c>
      <c r="K312" s="104" t="s">
        <v>984</v>
      </c>
      <c r="L312" s="375" t="s">
        <v>198</v>
      </c>
      <c r="M312" s="376">
        <v>20250510</v>
      </c>
      <c r="N312" s="375" t="s">
        <v>43</v>
      </c>
      <c r="O312" s="376"/>
      <c r="P312" s="377" t="s">
        <v>985</v>
      </c>
      <c r="Q312" s="377"/>
      <c r="R312" s="378"/>
      <c r="S312" s="378"/>
      <c r="T312" s="378"/>
      <c r="U312" s="378"/>
      <c r="V312" s="378"/>
      <c r="W312" s="378"/>
      <c r="X312" s="378"/>
      <c r="Y312" s="378"/>
    </row>
    <row r="313" spans="1:25" ht="30.75">
      <c r="A313" s="202" t="s">
        <v>191</v>
      </c>
      <c r="B313" s="64">
        <v>3850</v>
      </c>
      <c r="C313" s="64" t="s">
        <v>217</v>
      </c>
      <c r="D313" s="203">
        <v>45783</v>
      </c>
      <c r="E313" s="204" t="s">
        <v>193</v>
      </c>
      <c r="F313" s="205" t="s">
        <v>37</v>
      </c>
      <c r="G313" s="65">
        <v>6.9444444444444447E-4</v>
      </c>
      <c r="H313" s="64" t="s">
        <v>194</v>
      </c>
      <c r="I313" s="206" t="s">
        <v>986</v>
      </c>
      <c r="J313" s="375" t="s">
        <v>196</v>
      </c>
      <c r="K313" s="104" t="s">
        <v>987</v>
      </c>
      <c r="L313" s="375" t="s">
        <v>101</v>
      </c>
      <c r="M313" s="376">
        <v>20250516</v>
      </c>
      <c r="N313" s="375" t="s">
        <v>43</v>
      </c>
      <c r="O313" s="376"/>
      <c r="P313" s="377" t="s">
        <v>988</v>
      </c>
      <c r="Q313" s="377"/>
      <c r="R313" s="378"/>
      <c r="S313" s="378"/>
      <c r="T313" s="378"/>
      <c r="U313" s="378"/>
      <c r="V313" s="378"/>
      <c r="W313" s="378"/>
      <c r="X313" s="378"/>
      <c r="Y313" s="378"/>
    </row>
    <row r="314" spans="1:25" ht="30.75">
      <c r="A314" s="202" t="s">
        <v>191</v>
      </c>
      <c r="B314" s="64">
        <v>3850</v>
      </c>
      <c r="C314" s="64" t="s">
        <v>217</v>
      </c>
      <c r="D314" s="203">
        <v>45783</v>
      </c>
      <c r="E314" s="204" t="s">
        <v>193</v>
      </c>
      <c r="F314" s="205" t="s">
        <v>37</v>
      </c>
      <c r="G314" s="65">
        <v>8.3333333333333332E-3</v>
      </c>
      <c r="H314" s="64" t="s">
        <v>213</v>
      </c>
      <c r="I314" s="206" t="s">
        <v>989</v>
      </c>
      <c r="J314" s="375" t="s">
        <v>196</v>
      </c>
      <c r="K314" s="121" t="s">
        <v>990</v>
      </c>
      <c r="L314" s="375" t="s">
        <v>198</v>
      </c>
      <c r="M314" s="376">
        <v>20250514</v>
      </c>
      <c r="N314" s="375" t="s">
        <v>33</v>
      </c>
      <c r="O314" s="376" t="s">
        <v>382</v>
      </c>
      <c r="P314" s="377" t="s">
        <v>991</v>
      </c>
      <c r="Q314" s="377"/>
      <c r="R314" s="378"/>
      <c r="S314" s="378"/>
      <c r="T314" s="378"/>
      <c r="U314" s="378"/>
      <c r="V314" s="378"/>
      <c r="W314" s="378"/>
      <c r="X314" s="378"/>
      <c r="Y314" s="378"/>
    </row>
    <row r="315" spans="1:25" ht="30.75">
      <c r="A315" s="207" t="s">
        <v>191</v>
      </c>
      <c r="B315" s="208">
        <v>3850</v>
      </c>
      <c r="C315" s="208" t="s">
        <v>217</v>
      </c>
      <c r="D315" s="203">
        <v>45783</v>
      </c>
      <c r="E315" s="209" t="s">
        <v>193</v>
      </c>
      <c r="F315" s="210" t="s">
        <v>22</v>
      </c>
      <c r="G315" s="211">
        <v>1.8749999999999999E-2</v>
      </c>
      <c r="H315" s="208" t="s">
        <v>194</v>
      </c>
      <c r="I315" s="212" t="s">
        <v>992</v>
      </c>
      <c r="J315" s="375" t="s">
        <v>196</v>
      </c>
      <c r="K315" s="104" t="s">
        <v>993</v>
      </c>
      <c r="L315" s="375" t="s">
        <v>27</v>
      </c>
      <c r="M315" s="376">
        <v>20250512</v>
      </c>
      <c r="N315" s="375" t="s">
        <v>33</v>
      </c>
      <c r="O315" s="376" t="s">
        <v>994</v>
      </c>
      <c r="P315" s="387" t="s">
        <v>995</v>
      </c>
      <c r="Q315" s="377"/>
      <c r="R315" s="378"/>
      <c r="S315" s="378"/>
      <c r="T315" s="378"/>
      <c r="U315" s="378"/>
      <c r="V315" s="378"/>
      <c r="W315" s="378"/>
      <c r="X315" s="378"/>
      <c r="Y315" s="378"/>
    </row>
    <row r="316" spans="1:25" ht="30.75">
      <c r="A316" s="202" t="s">
        <v>191</v>
      </c>
      <c r="B316" s="64">
        <v>3850</v>
      </c>
      <c r="C316" s="64" t="s">
        <v>217</v>
      </c>
      <c r="D316" s="203">
        <v>45783</v>
      </c>
      <c r="E316" s="209" t="s">
        <v>193</v>
      </c>
      <c r="F316" s="205" t="s">
        <v>37</v>
      </c>
      <c r="G316" s="65">
        <v>4.027777777777778E-2</v>
      </c>
      <c r="H316" s="64" t="s">
        <v>194</v>
      </c>
      <c r="I316" s="206" t="s">
        <v>996</v>
      </c>
      <c r="J316" s="375" t="s">
        <v>196</v>
      </c>
      <c r="K316" s="104" t="s">
        <v>997</v>
      </c>
      <c r="L316" s="375" t="s">
        <v>27</v>
      </c>
      <c r="M316" s="376">
        <v>20250509</v>
      </c>
      <c r="N316" s="375" t="s">
        <v>33</v>
      </c>
      <c r="O316" s="376" t="s">
        <v>801</v>
      </c>
      <c r="P316" s="377" t="s">
        <v>998</v>
      </c>
      <c r="Q316" s="377"/>
      <c r="R316" s="378"/>
      <c r="S316" s="378"/>
      <c r="T316" s="378"/>
      <c r="U316" s="378"/>
      <c r="V316" s="378"/>
      <c r="W316" s="378"/>
      <c r="X316" s="378"/>
      <c r="Y316" s="378"/>
    </row>
    <row r="317" spans="1:25" ht="45.75">
      <c r="A317" s="202" t="s">
        <v>191</v>
      </c>
      <c r="B317" s="64">
        <v>3850</v>
      </c>
      <c r="C317" s="64" t="s">
        <v>217</v>
      </c>
      <c r="D317" s="203">
        <v>45783</v>
      </c>
      <c r="E317" s="209" t="s">
        <v>193</v>
      </c>
      <c r="F317" s="210" t="s">
        <v>22</v>
      </c>
      <c r="G317" s="65">
        <v>6.0416666666666667E-2</v>
      </c>
      <c r="H317" s="64" t="s">
        <v>194</v>
      </c>
      <c r="I317" s="206" t="s">
        <v>999</v>
      </c>
      <c r="J317" s="375" t="s">
        <v>196</v>
      </c>
      <c r="K317" s="104" t="s">
        <v>1000</v>
      </c>
      <c r="L317" s="375" t="s">
        <v>27</v>
      </c>
      <c r="M317" s="376">
        <v>20250512</v>
      </c>
      <c r="N317" s="375" t="s">
        <v>43</v>
      </c>
      <c r="O317" s="376"/>
      <c r="P317" s="377" t="s">
        <v>1001</v>
      </c>
      <c r="Q317" s="377"/>
      <c r="R317" s="378"/>
      <c r="S317" s="378"/>
      <c r="T317" s="378"/>
      <c r="U317" s="378"/>
      <c r="V317" s="378"/>
      <c r="W317" s="378"/>
      <c r="X317" s="378"/>
      <c r="Y317" s="378"/>
    </row>
    <row r="318" spans="1:25" ht="30.75">
      <c r="A318" s="202" t="s">
        <v>191</v>
      </c>
      <c r="B318" s="64">
        <v>3850</v>
      </c>
      <c r="C318" s="64" t="s">
        <v>217</v>
      </c>
      <c r="D318" s="203">
        <v>45783</v>
      </c>
      <c r="E318" s="209" t="s">
        <v>193</v>
      </c>
      <c r="F318" s="205" t="s">
        <v>37</v>
      </c>
      <c r="G318" s="65">
        <v>0.12152777777777778</v>
      </c>
      <c r="H318" s="64" t="s">
        <v>206</v>
      </c>
      <c r="I318" s="206" t="s">
        <v>1002</v>
      </c>
      <c r="J318" s="375" t="s">
        <v>196</v>
      </c>
      <c r="K318" s="104" t="s">
        <v>1003</v>
      </c>
      <c r="L318" s="375" t="s">
        <v>101</v>
      </c>
      <c r="M318" s="376">
        <v>20250516</v>
      </c>
      <c r="N318" s="375" t="s">
        <v>43</v>
      </c>
      <c r="O318" s="376"/>
      <c r="P318" s="377" t="s">
        <v>1004</v>
      </c>
      <c r="Q318" s="377"/>
      <c r="R318" s="378"/>
      <c r="S318" s="378"/>
      <c r="T318" s="378"/>
      <c r="U318" s="378"/>
      <c r="V318" s="378"/>
      <c r="W318" s="378"/>
      <c r="X318" s="378"/>
      <c r="Y318" s="378"/>
    </row>
    <row r="319" spans="1:25">
      <c r="A319" s="202" t="s">
        <v>191</v>
      </c>
      <c r="B319" s="64">
        <v>3850</v>
      </c>
      <c r="C319" s="64" t="s">
        <v>217</v>
      </c>
      <c r="D319" s="203">
        <v>45783</v>
      </c>
      <c r="E319" s="209" t="s">
        <v>193</v>
      </c>
      <c r="F319" s="210" t="s">
        <v>22</v>
      </c>
      <c r="G319" s="65">
        <v>0.13194444444444445</v>
      </c>
      <c r="H319" s="64" t="s">
        <v>194</v>
      </c>
      <c r="I319" s="206" t="s">
        <v>1005</v>
      </c>
      <c r="J319" s="375" t="s">
        <v>196</v>
      </c>
      <c r="K319" s="104" t="s">
        <v>1006</v>
      </c>
      <c r="L319" s="375" t="s">
        <v>77</v>
      </c>
      <c r="M319" s="156">
        <v>20250515</v>
      </c>
      <c r="N319" s="375" t="s">
        <v>43</v>
      </c>
      <c r="O319" s="376"/>
      <c r="P319" s="377" t="s">
        <v>1007</v>
      </c>
      <c r="Q319" s="377"/>
      <c r="R319" s="378"/>
      <c r="S319" s="378"/>
      <c r="T319" s="378"/>
      <c r="U319" s="378"/>
      <c r="V319" s="378"/>
      <c r="W319" s="378"/>
      <c r="X319" s="378"/>
      <c r="Y319" s="378"/>
    </row>
    <row r="320" spans="1:25" ht="45.75">
      <c r="A320" s="202" t="s">
        <v>191</v>
      </c>
      <c r="B320" s="64">
        <v>3850</v>
      </c>
      <c r="C320" s="64" t="s">
        <v>217</v>
      </c>
      <c r="D320" s="203">
        <v>45783</v>
      </c>
      <c r="E320" s="209" t="s">
        <v>193</v>
      </c>
      <c r="F320" s="210" t="s">
        <v>22</v>
      </c>
      <c r="G320" s="65">
        <v>0.13472222222222222</v>
      </c>
      <c r="H320" s="64" t="s">
        <v>194</v>
      </c>
      <c r="I320" s="206" t="s">
        <v>1008</v>
      </c>
      <c r="J320" s="375" t="s">
        <v>196</v>
      </c>
      <c r="K320" s="236" t="s">
        <v>1009</v>
      </c>
      <c r="L320" s="375" t="s">
        <v>198</v>
      </c>
      <c r="M320" s="156">
        <v>20250514</v>
      </c>
      <c r="N320" s="384" t="s">
        <v>33</v>
      </c>
      <c r="O320" s="388" t="s">
        <v>808</v>
      </c>
      <c r="P320" s="379" t="s">
        <v>1010</v>
      </c>
      <c r="Q320" s="379"/>
      <c r="R320" s="378"/>
      <c r="S320" s="378"/>
      <c r="T320" s="378"/>
      <c r="U320" s="378"/>
      <c r="V320" s="378"/>
      <c r="W320" s="378"/>
      <c r="X320" s="378"/>
      <c r="Y320" s="378"/>
    </row>
    <row r="321" spans="1:25">
      <c r="A321" s="106" t="s">
        <v>18</v>
      </c>
      <c r="B321" s="74" t="s">
        <v>19</v>
      </c>
      <c r="C321" s="297" t="s">
        <v>30</v>
      </c>
      <c r="D321" s="123">
        <v>45783</v>
      </c>
      <c r="E321" s="76" t="s">
        <v>21</v>
      </c>
      <c r="F321" s="66" t="s">
        <v>37</v>
      </c>
      <c r="G321" s="81">
        <v>0.37847222222222221</v>
      </c>
      <c r="H321" s="82" t="s">
        <v>213</v>
      </c>
      <c r="I321" s="91" t="s">
        <v>1011</v>
      </c>
      <c r="J321" s="375" t="s">
        <v>196</v>
      </c>
      <c r="K321" s="104" t="s">
        <v>1012</v>
      </c>
      <c r="L321" s="375" t="s">
        <v>27</v>
      </c>
      <c r="M321" s="376">
        <v>202505012</v>
      </c>
      <c r="N321" s="375" t="s">
        <v>33</v>
      </c>
      <c r="O321" s="376" t="s">
        <v>382</v>
      </c>
      <c r="P321" s="377" t="s">
        <v>1013</v>
      </c>
      <c r="Q321" s="377"/>
      <c r="R321" s="378"/>
      <c r="S321" s="378"/>
      <c r="T321" s="378"/>
      <c r="U321" s="378"/>
      <c r="V321" s="378"/>
      <c r="W321" s="378"/>
      <c r="X321" s="378"/>
      <c r="Y321" s="378"/>
    </row>
    <row r="322" spans="1:25" ht="30.75">
      <c r="A322" s="106" t="s">
        <v>18</v>
      </c>
      <c r="B322" s="74" t="s">
        <v>19</v>
      </c>
      <c r="C322" s="297" t="s">
        <v>51</v>
      </c>
      <c r="D322" s="124">
        <v>45783</v>
      </c>
      <c r="E322" s="76" t="s">
        <v>21</v>
      </c>
      <c r="F322" s="66" t="s">
        <v>37</v>
      </c>
      <c r="G322" s="89">
        <v>0.60277777777777775</v>
      </c>
      <c r="H322" s="90" t="s">
        <v>213</v>
      </c>
      <c r="I322" s="113" t="s">
        <v>1014</v>
      </c>
      <c r="J322" s="375" t="s">
        <v>196</v>
      </c>
      <c r="K322" s="104" t="s">
        <v>1015</v>
      </c>
      <c r="L322" s="375" t="s">
        <v>27</v>
      </c>
      <c r="M322" s="376">
        <v>202505012</v>
      </c>
      <c r="N322" s="375" t="s">
        <v>33</v>
      </c>
      <c r="O322" s="376" t="s">
        <v>382</v>
      </c>
      <c r="P322" s="377" t="s">
        <v>856</v>
      </c>
      <c r="Q322" s="377"/>
      <c r="R322" s="378"/>
      <c r="S322" s="378"/>
      <c r="T322" s="378"/>
      <c r="U322" s="378"/>
      <c r="V322" s="378"/>
      <c r="W322" s="378"/>
      <c r="X322" s="378"/>
      <c r="Y322" s="378"/>
    </row>
    <row r="323" spans="1:25">
      <c r="A323" s="137" t="s">
        <v>191</v>
      </c>
      <c r="B323" s="74">
        <v>3850</v>
      </c>
      <c r="C323" s="302" t="s">
        <v>730</v>
      </c>
      <c r="D323" s="124">
        <v>45783</v>
      </c>
      <c r="E323" s="76" t="s">
        <v>1016</v>
      </c>
      <c r="F323" s="125" t="s">
        <v>37</v>
      </c>
      <c r="G323" s="126">
        <v>0.33750000000000002</v>
      </c>
      <c r="H323" s="128" t="s">
        <v>213</v>
      </c>
      <c r="I323" s="130" t="s">
        <v>1017</v>
      </c>
      <c r="J323" s="375" t="s">
        <v>196</v>
      </c>
      <c r="K323" s="104" t="s">
        <v>1018</v>
      </c>
      <c r="L323" s="375" t="s">
        <v>198</v>
      </c>
      <c r="M323" s="376">
        <v>20250512</v>
      </c>
      <c r="N323" s="375" t="s">
        <v>33</v>
      </c>
      <c r="O323" s="376" t="s">
        <v>382</v>
      </c>
      <c r="P323" s="377" t="s">
        <v>1019</v>
      </c>
      <c r="Q323" s="377"/>
      <c r="R323" s="378"/>
      <c r="S323" s="378"/>
      <c r="T323" s="378"/>
      <c r="U323" s="378"/>
      <c r="V323" s="378"/>
      <c r="W323" s="378"/>
      <c r="X323" s="378"/>
      <c r="Y323" s="378"/>
    </row>
    <row r="324" spans="1:25">
      <c r="A324" s="137" t="s">
        <v>191</v>
      </c>
      <c r="B324" s="74">
        <v>3850</v>
      </c>
      <c r="C324" s="302" t="s">
        <v>730</v>
      </c>
      <c r="D324" s="124">
        <v>45783</v>
      </c>
      <c r="E324" s="76" t="s">
        <v>1016</v>
      </c>
      <c r="F324" s="125" t="s">
        <v>22</v>
      </c>
      <c r="G324" s="126">
        <v>0.33888888888888891</v>
      </c>
      <c r="H324" s="128" t="s">
        <v>194</v>
      </c>
      <c r="I324" s="130" t="s">
        <v>1020</v>
      </c>
      <c r="J324" s="375" t="s">
        <v>196</v>
      </c>
      <c r="K324" s="118" t="s">
        <v>1021</v>
      </c>
      <c r="L324" s="375" t="s">
        <v>198</v>
      </c>
      <c r="M324" s="376">
        <v>20250517</v>
      </c>
      <c r="N324" s="375" t="s">
        <v>33</v>
      </c>
      <c r="O324" s="376" t="s">
        <v>798</v>
      </c>
      <c r="P324" s="377" t="s">
        <v>1022</v>
      </c>
      <c r="Q324" s="377"/>
      <c r="R324" s="378"/>
      <c r="S324" s="378"/>
      <c r="T324" s="378"/>
      <c r="U324" s="378"/>
      <c r="V324" s="378"/>
      <c r="W324" s="378"/>
      <c r="X324" s="378"/>
      <c r="Y324" s="378"/>
    </row>
    <row r="325" spans="1:25" ht="30.75">
      <c r="A325" s="137" t="s">
        <v>191</v>
      </c>
      <c r="B325" s="74">
        <v>3850</v>
      </c>
      <c r="C325" s="302" t="s">
        <v>730</v>
      </c>
      <c r="D325" s="124">
        <v>45783</v>
      </c>
      <c r="E325" s="76" t="s">
        <v>1016</v>
      </c>
      <c r="F325" s="125" t="s">
        <v>37</v>
      </c>
      <c r="G325" s="126">
        <v>0.34791666666666665</v>
      </c>
      <c r="H325" s="128" t="s">
        <v>194</v>
      </c>
      <c r="I325" s="130" t="s">
        <v>1023</v>
      </c>
      <c r="J325" s="375" t="s">
        <v>196</v>
      </c>
      <c r="K325" s="104" t="s">
        <v>1024</v>
      </c>
      <c r="L325" s="375" t="s">
        <v>77</v>
      </c>
      <c r="M325" s="156">
        <v>20250516</v>
      </c>
      <c r="N325" s="375" t="s">
        <v>33</v>
      </c>
      <c r="O325" s="376" t="s">
        <v>691</v>
      </c>
      <c r="P325" s="377" t="s">
        <v>1025</v>
      </c>
      <c r="Q325" s="377"/>
      <c r="R325" s="378"/>
      <c r="S325" s="378"/>
      <c r="T325" s="378"/>
      <c r="U325" s="378"/>
      <c r="V325" s="378"/>
      <c r="W325" s="378"/>
      <c r="X325" s="378"/>
      <c r="Y325" s="378"/>
    </row>
    <row r="326" spans="1:25">
      <c r="A326" s="137" t="s">
        <v>191</v>
      </c>
      <c r="B326" s="74">
        <v>3850</v>
      </c>
      <c r="C326" s="302" t="s">
        <v>730</v>
      </c>
      <c r="D326" s="124">
        <v>45783</v>
      </c>
      <c r="E326" s="76" t="s">
        <v>1016</v>
      </c>
      <c r="F326" s="125" t="s">
        <v>22</v>
      </c>
      <c r="G326" s="126">
        <v>0.36041666666666666</v>
      </c>
      <c r="H326" s="128" t="s">
        <v>194</v>
      </c>
      <c r="I326" s="130" t="s">
        <v>1026</v>
      </c>
      <c r="J326" s="375" t="s">
        <v>196</v>
      </c>
      <c r="K326" s="104" t="s">
        <v>1027</v>
      </c>
      <c r="L326" s="375" t="s">
        <v>198</v>
      </c>
      <c r="M326" s="376">
        <v>20250510</v>
      </c>
      <c r="N326" s="375" t="s">
        <v>33</v>
      </c>
      <c r="O326" s="376" t="s">
        <v>250</v>
      </c>
      <c r="P326" s="377" t="s">
        <v>1028</v>
      </c>
      <c r="Q326" s="377"/>
      <c r="R326" s="378"/>
      <c r="S326" s="378"/>
      <c r="T326" s="378"/>
      <c r="U326" s="378"/>
      <c r="V326" s="378"/>
      <c r="W326" s="378"/>
      <c r="X326" s="378"/>
      <c r="Y326" s="378"/>
    </row>
    <row r="327" spans="1:25" ht="45.75">
      <c r="A327" s="137" t="s">
        <v>191</v>
      </c>
      <c r="B327" s="74">
        <v>3850</v>
      </c>
      <c r="C327" s="302" t="s">
        <v>730</v>
      </c>
      <c r="D327" s="124">
        <v>45783</v>
      </c>
      <c r="E327" s="76" t="s">
        <v>1016</v>
      </c>
      <c r="F327" s="125" t="s">
        <v>22</v>
      </c>
      <c r="G327" s="126">
        <v>0.3659722222222222</v>
      </c>
      <c r="H327" s="128" t="s">
        <v>194</v>
      </c>
      <c r="I327" s="190" t="s">
        <v>1029</v>
      </c>
      <c r="J327" s="375" t="s">
        <v>196</v>
      </c>
      <c r="K327" s="104" t="s">
        <v>1030</v>
      </c>
      <c r="L327" s="375" t="s">
        <v>27</v>
      </c>
      <c r="M327" s="376">
        <v>20250510</v>
      </c>
      <c r="N327" s="375" t="s">
        <v>43</v>
      </c>
      <c r="O327" s="376"/>
      <c r="P327" s="377" t="s">
        <v>1031</v>
      </c>
      <c r="Q327" s="377"/>
      <c r="R327" s="378"/>
      <c r="S327" s="378"/>
      <c r="T327" s="378"/>
      <c r="U327" s="378"/>
      <c r="V327" s="378"/>
      <c r="W327" s="378"/>
      <c r="X327" s="378"/>
      <c r="Y327" s="378"/>
    </row>
    <row r="328" spans="1:25" ht="30.75">
      <c r="A328" s="137" t="s">
        <v>191</v>
      </c>
      <c r="B328" s="74">
        <v>3850</v>
      </c>
      <c r="C328" s="302" t="s">
        <v>730</v>
      </c>
      <c r="D328" s="124">
        <v>45783</v>
      </c>
      <c r="E328" s="76" t="s">
        <v>1016</v>
      </c>
      <c r="F328" s="125" t="s">
        <v>22</v>
      </c>
      <c r="G328" s="126">
        <v>0.36805555555555558</v>
      </c>
      <c r="H328" s="128" t="s">
        <v>206</v>
      </c>
      <c r="I328" s="190" t="s">
        <v>1032</v>
      </c>
      <c r="J328" s="375" t="s">
        <v>196</v>
      </c>
      <c r="K328" s="104" t="s">
        <v>1033</v>
      </c>
      <c r="L328" s="375" t="s">
        <v>77</v>
      </c>
      <c r="M328" s="156">
        <v>20250516</v>
      </c>
      <c r="N328" s="375" t="s">
        <v>43</v>
      </c>
      <c r="O328" s="376"/>
      <c r="P328" s="377" t="s">
        <v>1034</v>
      </c>
      <c r="Q328" s="377"/>
      <c r="R328" s="378"/>
      <c r="S328" s="378"/>
      <c r="T328" s="378"/>
      <c r="U328" s="378"/>
      <c r="V328" s="378"/>
      <c r="W328" s="378"/>
      <c r="X328" s="378"/>
      <c r="Y328" s="378"/>
    </row>
    <row r="329" spans="1:25" ht="30.75">
      <c r="A329" s="140" t="s">
        <v>191</v>
      </c>
      <c r="B329" s="74">
        <v>3850</v>
      </c>
      <c r="C329" s="305" t="s">
        <v>730</v>
      </c>
      <c r="D329" s="124">
        <v>45783</v>
      </c>
      <c r="E329" s="76" t="s">
        <v>1016</v>
      </c>
      <c r="F329" s="125" t="s">
        <v>37</v>
      </c>
      <c r="G329" s="183">
        <v>0.38958333333333334</v>
      </c>
      <c r="H329" s="141" t="s">
        <v>206</v>
      </c>
      <c r="I329" s="142" t="s">
        <v>1035</v>
      </c>
      <c r="J329" s="375" t="s">
        <v>196</v>
      </c>
      <c r="K329" s="104" t="s">
        <v>1036</v>
      </c>
      <c r="L329" s="375" t="s">
        <v>77</v>
      </c>
      <c r="M329" s="156">
        <v>20250516</v>
      </c>
      <c r="N329" s="375" t="s">
        <v>43</v>
      </c>
      <c r="O329" s="376"/>
      <c r="P329" s="377" t="s">
        <v>1037</v>
      </c>
      <c r="Q329" s="377"/>
      <c r="R329" s="378"/>
      <c r="S329" s="378"/>
      <c r="T329" s="378"/>
      <c r="U329" s="378"/>
      <c r="V329" s="378"/>
      <c r="W329" s="378"/>
      <c r="X329" s="378"/>
      <c r="Y329" s="378"/>
    </row>
    <row r="330" spans="1:25" ht="30.75">
      <c r="A330" s="137" t="s">
        <v>191</v>
      </c>
      <c r="B330" s="74">
        <v>3850</v>
      </c>
      <c r="C330" s="302" t="s">
        <v>730</v>
      </c>
      <c r="D330" s="124">
        <v>45783</v>
      </c>
      <c r="E330" s="76" t="s">
        <v>1016</v>
      </c>
      <c r="F330" s="125" t="s">
        <v>22</v>
      </c>
      <c r="G330" s="126">
        <v>0.3972222222222222</v>
      </c>
      <c r="H330" s="128" t="s">
        <v>194</v>
      </c>
      <c r="I330" s="130" t="s">
        <v>1038</v>
      </c>
      <c r="J330" s="375" t="s">
        <v>196</v>
      </c>
      <c r="K330" s="104" t="s">
        <v>1039</v>
      </c>
      <c r="L330" s="375" t="s">
        <v>198</v>
      </c>
      <c r="M330" s="376">
        <v>20250514</v>
      </c>
      <c r="N330" s="375" t="s">
        <v>33</v>
      </c>
      <c r="O330" s="376" t="s">
        <v>808</v>
      </c>
      <c r="P330" s="377" t="s">
        <v>1040</v>
      </c>
      <c r="Q330" s="377"/>
      <c r="R330" s="378"/>
      <c r="S330" s="378"/>
      <c r="T330" s="378"/>
      <c r="U330" s="378"/>
      <c r="V330" s="378"/>
      <c r="W330" s="378"/>
      <c r="X330" s="378"/>
      <c r="Y330" s="378"/>
    </row>
    <row r="331" spans="1:25">
      <c r="A331" s="137" t="s">
        <v>191</v>
      </c>
      <c r="B331" s="74">
        <v>3850</v>
      </c>
      <c r="C331" s="302" t="s">
        <v>730</v>
      </c>
      <c r="D331" s="124">
        <v>45783</v>
      </c>
      <c r="E331" s="76" t="s">
        <v>1016</v>
      </c>
      <c r="F331" s="125" t="s">
        <v>37</v>
      </c>
      <c r="G331" s="126">
        <v>0.41944444444444445</v>
      </c>
      <c r="H331" s="128" t="s">
        <v>194</v>
      </c>
      <c r="I331" s="130" t="s">
        <v>1041</v>
      </c>
      <c r="J331" s="375" t="s">
        <v>196</v>
      </c>
      <c r="K331" s="104" t="s">
        <v>1042</v>
      </c>
      <c r="L331" s="375" t="s">
        <v>77</v>
      </c>
      <c r="M331" s="156">
        <v>20250516</v>
      </c>
      <c r="N331" s="375" t="s">
        <v>43</v>
      </c>
      <c r="O331" s="376"/>
      <c r="P331" s="377" t="s">
        <v>1043</v>
      </c>
      <c r="Q331" s="377"/>
      <c r="R331" s="378"/>
      <c r="S331" s="378"/>
      <c r="T331" s="378"/>
      <c r="U331" s="378"/>
      <c r="V331" s="378"/>
      <c r="W331" s="378"/>
      <c r="X331" s="378"/>
      <c r="Y331" s="378"/>
    </row>
    <row r="332" spans="1:25">
      <c r="A332" s="137" t="s">
        <v>191</v>
      </c>
      <c r="B332" s="74">
        <v>3850</v>
      </c>
      <c r="C332" s="302" t="s">
        <v>730</v>
      </c>
      <c r="D332" s="124">
        <v>45783</v>
      </c>
      <c r="E332" s="76" t="s">
        <v>1016</v>
      </c>
      <c r="F332" s="125" t="s">
        <v>37</v>
      </c>
      <c r="G332" s="126">
        <v>0.4513888888888889</v>
      </c>
      <c r="H332" s="128" t="s">
        <v>213</v>
      </c>
      <c r="I332" s="130" t="s">
        <v>1044</v>
      </c>
      <c r="J332" s="375" t="s">
        <v>196</v>
      </c>
      <c r="K332" s="104" t="s">
        <v>1045</v>
      </c>
      <c r="L332" s="375" t="s">
        <v>77</v>
      </c>
      <c r="M332" s="156">
        <v>20250516</v>
      </c>
      <c r="N332" s="375" t="s">
        <v>33</v>
      </c>
      <c r="O332" s="376" t="s">
        <v>602</v>
      </c>
      <c r="P332" s="377" t="s">
        <v>1046</v>
      </c>
      <c r="Q332" s="377"/>
      <c r="R332" s="378"/>
      <c r="S332" s="378"/>
      <c r="T332" s="378"/>
      <c r="U332" s="378"/>
      <c r="V332" s="378"/>
      <c r="W332" s="378"/>
      <c r="X332" s="378"/>
      <c r="Y332" s="378"/>
    </row>
    <row r="333" spans="1:25" ht="30.75">
      <c r="A333" s="137" t="s">
        <v>191</v>
      </c>
      <c r="B333" s="74">
        <v>3850</v>
      </c>
      <c r="C333" s="302" t="s">
        <v>730</v>
      </c>
      <c r="D333" s="124">
        <v>45783</v>
      </c>
      <c r="E333" s="76" t="s">
        <v>1016</v>
      </c>
      <c r="F333" s="125" t="s">
        <v>22</v>
      </c>
      <c r="G333" s="126">
        <v>0.40625</v>
      </c>
      <c r="H333" s="128" t="s">
        <v>194</v>
      </c>
      <c r="I333" s="130" t="s">
        <v>1047</v>
      </c>
      <c r="J333" s="375" t="s">
        <v>196</v>
      </c>
      <c r="K333" s="104" t="s">
        <v>1048</v>
      </c>
      <c r="L333" s="375" t="s">
        <v>198</v>
      </c>
      <c r="M333" s="376">
        <v>20250514</v>
      </c>
      <c r="N333" s="375" t="s">
        <v>33</v>
      </c>
      <c r="O333" s="376" t="s">
        <v>808</v>
      </c>
      <c r="P333" s="377" t="s">
        <v>1049</v>
      </c>
      <c r="Q333" s="377"/>
      <c r="R333" s="378"/>
      <c r="S333" s="378"/>
      <c r="T333" s="378"/>
      <c r="U333" s="378"/>
      <c r="V333" s="378"/>
      <c r="W333" s="378"/>
      <c r="X333" s="378"/>
      <c r="Y333" s="378"/>
    </row>
    <row r="334" spans="1:25">
      <c r="A334" s="137" t="s">
        <v>191</v>
      </c>
      <c r="B334" s="74">
        <v>3850</v>
      </c>
      <c r="C334" s="302" t="s">
        <v>730</v>
      </c>
      <c r="D334" s="124">
        <v>45783</v>
      </c>
      <c r="E334" s="76" t="s">
        <v>1016</v>
      </c>
      <c r="F334" s="125" t="s">
        <v>22</v>
      </c>
      <c r="G334" s="126">
        <v>0.40694444444444444</v>
      </c>
      <c r="H334" s="128" t="s">
        <v>194</v>
      </c>
      <c r="I334" s="130" t="s">
        <v>1050</v>
      </c>
      <c r="J334" s="375" t="s">
        <v>196</v>
      </c>
      <c r="K334" s="104" t="s">
        <v>1051</v>
      </c>
      <c r="L334" s="375" t="s">
        <v>198</v>
      </c>
      <c r="M334" s="376">
        <v>20250512</v>
      </c>
      <c r="N334" s="375" t="s">
        <v>33</v>
      </c>
      <c r="O334" s="376" t="s">
        <v>808</v>
      </c>
      <c r="P334" s="377" t="s">
        <v>1052</v>
      </c>
      <c r="Q334" s="377"/>
      <c r="R334" s="378"/>
      <c r="S334" s="378"/>
      <c r="T334" s="378"/>
      <c r="U334" s="378"/>
      <c r="V334" s="378"/>
      <c r="W334" s="378"/>
      <c r="X334" s="378"/>
      <c r="Y334" s="378"/>
    </row>
    <row r="335" spans="1:25">
      <c r="A335" s="137" t="s">
        <v>191</v>
      </c>
      <c r="B335" s="74">
        <v>3850</v>
      </c>
      <c r="C335" s="302" t="s">
        <v>730</v>
      </c>
      <c r="D335" s="124">
        <v>45783</v>
      </c>
      <c r="E335" s="76" t="s">
        <v>1016</v>
      </c>
      <c r="F335" s="125" t="s">
        <v>22</v>
      </c>
      <c r="G335" s="126">
        <v>0.40902777777777777</v>
      </c>
      <c r="H335" s="128" t="s">
        <v>194</v>
      </c>
      <c r="I335" s="130" t="s">
        <v>1050</v>
      </c>
      <c r="J335" s="375" t="s">
        <v>196</v>
      </c>
      <c r="K335" s="104" t="s">
        <v>1053</v>
      </c>
      <c r="L335" s="375" t="s">
        <v>198</v>
      </c>
      <c r="M335" s="376">
        <v>20250512</v>
      </c>
      <c r="N335" s="375" t="s">
        <v>33</v>
      </c>
      <c r="O335" s="376" t="s">
        <v>808</v>
      </c>
      <c r="P335" s="377" t="s">
        <v>1054</v>
      </c>
      <c r="Q335" s="377"/>
      <c r="R335" s="378"/>
      <c r="S335" s="378"/>
      <c r="T335" s="378"/>
      <c r="U335" s="378"/>
      <c r="V335" s="378"/>
      <c r="W335" s="378"/>
      <c r="X335" s="378"/>
      <c r="Y335" s="378"/>
    </row>
    <row r="336" spans="1:25">
      <c r="A336" s="137" t="s">
        <v>191</v>
      </c>
      <c r="B336" s="74">
        <v>3850</v>
      </c>
      <c r="C336" s="302" t="s">
        <v>730</v>
      </c>
      <c r="D336" s="124">
        <v>45783</v>
      </c>
      <c r="E336" s="76" t="s">
        <v>1016</v>
      </c>
      <c r="F336" s="125" t="s">
        <v>22</v>
      </c>
      <c r="G336" s="126">
        <v>0.41597222222222224</v>
      </c>
      <c r="H336" s="128" t="s">
        <v>194</v>
      </c>
      <c r="I336" s="190" t="s">
        <v>1050</v>
      </c>
      <c r="J336" s="375" t="s">
        <v>196</v>
      </c>
      <c r="K336" s="104" t="s">
        <v>1055</v>
      </c>
      <c r="L336" s="375" t="s">
        <v>198</v>
      </c>
      <c r="M336" s="376">
        <v>20250512</v>
      </c>
      <c r="N336" s="375" t="s">
        <v>33</v>
      </c>
      <c r="O336" s="376" t="s">
        <v>808</v>
      </c>
      <c r="P336" s="377" t="s">
        <v>1056</v>
      </c>
      <c r="Q336" s="377"/>
      <c r="R336" s="378"/>
      <c r="S336" s="378"/>
      <c r="T336" s="378"/>
      <c r="U336" s="378"/>
      <c r="V336" s="378"/>
      <c r="W336" s="378"/>
      <c r="X336" s="378"/>
      <c r="Y336" s="378"/>
    </row>
    <row r="337" spans="1:25" ht="30.75">
      <c r="A337" s="137" t="s">
        <v>191</v>
      </c>
      <c r="B337" s="74">
        <v>3850</v>
      </c>
      <c r="C337" s="302" t="s">
        <v>730</v>
      </c>
      <c r="D337" s="124">
        <v>45783</v>
      </c>
      <c r="E337" s="76" t="s">
        <v>1016</v>
      </c>
      <c r="F337" s="125" t="s">
        <v>37</v>
      </c>
      <c r="G337" s="126">
        <v>0.42430555555555555</v>
      </c>
      <c r="H337" s="128" t="s">
        <v>194</v>
      </c>
      <c r="I337" s="130" t="s">
        <v>1047</v>
      </c>
      <c r="J337" s="375" t="s">
        <v>196</v>
      </c>
      <c r="K337" s="121" t="s">
        <v>1057</v>
      </c>
      <c r="L337" s="375" t="s">
        <v>198</v>
      </c>
      <c r="M337" s="376">
        <v>20250514</v>
      </c>
      <c r="N337" s="375" t="s">
        <v>33</v>
      </c>
      <c r="O337" s="376" t="s">
        <v>808</v>
      </c>
      <c r="P337" s="377" t="s">
        <v>1058</v>
      </c>
      <c r="Q337" s="377"/>
      <c r="R337" s="378"/>
      <c r="S337" s="378"/>
      <c r="T337" s="378"/>
      <c r="U337" s="378"/>
      <c r="V337" s="378"/>
      <c r="W337" s="378"/>
      <c r="X337" s="378"/>
      <c r="Y337" s="378"/>
    </row>
    <row r="338" spans="1:25" ht="30.75">
      <c r="A338" s="137" t="s">
        <v>191</v>
      </c>
      <c r="B338" s="74">
        <v>3850</v>
      </c>
      <c r="C338" s="302" t="s">
        <v>217</v>
      </c>
      <c r="D338" s="124">
        <v>45783</v>
      </c>
      <c r="E338" s="76" t="s">
        <v>193</v>
      </c>
      <c r="F338" s="125" t="s">
        <v>22</v>
      </c>
      <c r="G338" s="126">
        <v>0.77083333333333337</v>
      </c>
      <c r="H338" s="128" t="s">
        <v>322</v>
      </c>
      <c r="I338" s="130" t="s">
        <v>1059</v>
      </c>
      <c r="J338" s="375" t="s">
        <v>196</v>
      </c>
      <c r="K338" s="121" t="s">
        <v>1060</v>
      </c>
      <c r="L338" s="375" t="s">
        <v>198</v>
      </c>
      <c r="M338" s="376">
        <v>20250514</v>
      </c>
      <c r="N338" s="375" t="s">
        <v>43</v>
      </c>
      <c r="O338" s="376"/>
      <c r="P338" s="377" t="s">
        <v>1061</v>
      </c>
      <c r="Q338" s="377"/>
      <c r="R338" s="378"/>
      <c r="S338" s="378"/>
      <c r="T338" s="378"/>
      <c r="U338" s="378"/>
      <c r="V338" s="378"/>
      <c r="W338" s="378"/>
      <c r="X338" s="378"/>
      <c r="Y338" s="378"/>
    </row>
    <row r="339" spans="1:25" ht="30.75">
      <c r="A339" s="137" t="s">
        <v>191</v>
      </c>
      <c r="B339" s="74">
        <v>3850</v>
      </c>
      <c r="C339" s="302" t="s">
        <v>217</v>
      </c>
      <c r="D339" s="124">
        <v>45783</v>
      </c>
      <c r="E339" s="76" t="s">
        <v>193</v>
      </c>
      <c r="F339" s="125" t="s">
        <v>22</v>
      </c>
      <c r="G339" s="126">
        <v>0.82708333333333328</v>
      </c>
      <c r="H339" s="128" t="s">
        <v>194</v>
      </c>
      <c r="I339" s="130" t="s">
        <v>1062</v>
      </c>
      <c r="J339" s="375" t="s">
        <v>196</v>
      </c>
      <c r="K339" s="104" t="s">
        <v>1063</v>
      </c>
      <c r="L339" s="375" t="s">
        <v>198</v>
      </c>
      <c r="M339" s="376">
        <v>20250514</v>
      </c>
      <c r="N339" s="375" t="s">
        <v>33</v>
      </c>
      <c r="O339" s="376" t="s">
        <v>808</v>
      </c>
      <c r="P339" s="377" t="s">
        <v>1064</v>
      </c>
      <c r="Q339" s="377"/>
      <c r="R339" s="378"/>
      <c r="S339" s="378"/>
      <c r="T339" s="378"/>
      <c r="U339" s="378"/>
      <c r="V339" s="378"/>
      <c r="W339" s="378"/>
      <c r="X339" s="378"/>
      <c r="Y339" s="378"/>
    </row>
    <row r="340" spans="1:25" ht="30.75">
      <c r="A340" s="137" t="s">
        <v>191</v>
      </c>
      <c r="B340" s="74">
        <v>3850</v>
      </c>
      <c r="C340" s="302" t="s">
        <v>217</v>
      </c>
      <c r="D340" s="124">
        <v>45783</v>
      </c>
      <c r="E340" s="76" t="s">
        <v>193</v>
      </c>
      <c r="F340" s="125" t="s">
        <v>37</v>
      </c>
      <c r="G340" s="126" t="s">
        <v>1065</v>
      </c>
      <c r="H340" s="128" t="s">
        <v>194</v>
      </c>
      <c r="I340" s="130" t="s">
        <v>1066</v>
      </c>
      <c r="J340" s="375" t="s">
        <v>196</v>
      </c>
      <c r="K340" s="104" t="s">
        <v>1067</v>
      </c>
      <c r="L340" s="375" t="s">
        <v>27</v>
      </c>
      <c r="M340" s="376">
        <v>20250513</v>
      </c>
      <c r="N340" s="375" t="s">
        <v>33</v>
      </c>
      <c r="O340" s="376" t="s">
        <v>762</v>
      </c>
      <c r="P340" s="377" t="s">
        <v>1068</v>
      </c>
      <c r="Q340" s="377"/>
      <c r="R340" s="378"/>
      <c r="S340" s="378"/>
      <c r="T340" s="378"/>
      <c r="U340" s="378"/>
      <c r="V340" s="378"/>
      <c r="W340" s="378"/>
      <c r="X340" s="378"/>
      <c r="Y340" s="378"/>
    </row>
    <row r="341" spans="1:25">
      <c r="A341" s="137" t="s">
        <v>191</v>
      </c>
      <c r="B341" s="74">
        <v>3850</v>
      </c>
      <c r="C341" s="302" t="s">
        <v>217</v>
      </c>
      <c r="D341" s="124">
        <v>45783</v>
      </c>
      <c r="E341" s="76" t="s">
        <v>193</v>
      </c>
      <c r="F341" s="125" t="s">
        <v>22</v>
      </c>
      <c r="G341" s="126">
        <v>0.83402777777777781</v>
      </c>
      <c r="H341" s="128" t="s">
        <v>206</v>
      </c>
      <c r="I341" s="130" t="s">
        <v>1069</v>
      </c>
      <c r="J341" s="375" t="s">
        <v>196</v>
      </c>
      <c r="K341" s="104" t="s">
        <v>1070</v>
      </c>
      <c r="L341" s="375" t="s">
        <v>101</v>
      </c>
      <c r="M341" s="376">
        <v>20250516</v>
      </c>
      <c r="N341" s="375" t="s">
        <v>43</v>
      </c>
      <c r="O341" s="376"/>
      <c r="P341" s="377" t="s">
        <v>1071</v>
      </c>
      <c r="Q341" s="377"/>
      <c r="R341" s="378"/>
      <c r="S341" s="378"/>
      <c r="T341" s="378"/>
      <c r="U341" s="378"/>
      <c r="V341" s="378"/>
      <c r="W341" s="378"/>
      <c r="X341" s="378"/>
      <c r="Y341" s="378"/>
    </row>
    <row r="342" spans="1:25" ht="30.75">
      <c r="A342" s="137" t="s">
        <v>191</v>
      </c>
      <c r="B342" s="74">
        <v>3850</v>
      </c>
      <c r="C342" s="302" t="s">
        <v>217</v>
      </c>
      <c r="D342" s="124">
        <v>45783</v>
      </c>
      <c r="E342" s="76" t="s">
        <v>193</v>
      </c>
      <c r="F342" s="125" t="s">
        <v>37</v>
      </c>
      <c r="G342" s="126">
        <v>0.8354166666666667</v>
      </c>
      <c r="H342" s="128" t="s">
        <v>206</v>
      </c>
      <c r="I342" s="130" t="s">
        <v>1072</v>
      </c>
      <c r="J342" s="375" t="s">
        <v>196</v>
      </c>
      <c r="K342" s="383"/>
      <c r="L342" s="375" t="s">
        <v>27</v>
      </c>
      <c r="M342" s="376"/>
      <c r="N342" s="375" t="s">
        <v>33</v>
      </c>
      <c r="O342" s="376" t="s">
        <v>1073</v>
      </c>
      <c r="P342" s="377" t="s">
        <v>1074</v>
      </c>
      <c r="Q342" s="377"/>
      <c r="R342" s="378"/>
      <c r="S342" s="378"/>
      <c r="T342" s="378"/>
      <c r="U342" s="378"/>
      <c r="V342" s="378"/>
      <c r="W342" s="378"/>
      <c r="X342" s="378"/>
      <c r="Y342" s="378"/>
    </row>
    <row r="343" spans="1:25" ht="30.75">
      <c r="A343" s="137" t="s">
        <v>191</v>
      </c>
      <c r="B343" s="74">
        <v>3850</v>
      </c>
      <c r="C343" s="302" t="s">
        <v>217</v>
      </c>
      <c r="D343" s="124">
        <v>45783</v>
      </c>
      <c r="E343" s="76" t="s">
        <v>193</v>
      </c>
      <c r="F343" s="125" t="s">
        <v>22</v>
      </c>
      <c r="G343" s="126">
        <v>0.83819444444444446</v>
      </c>
      <c r="H343" s="128" t="s">
        <v>322</v>
      </c>
      <c r="I343" s="130" t="s">
        <v>1075</v>
      </c>
      <c r="J343" s="375" t="s">
        <v>196</v>
      </c>
      <c r="K343" s="104" t="s">
        <v>1076</v>
      </c>
      <c r="L343" s="375" t="s">
        <v>198</v>
      </c>
      <c r="M343" s="376">
        <v>20250514</v>
      </c>
      <c r="N343" s="375" t="s">
        <v>43</v>
      </c>
      <c r="O343" s="376"/>
      <c r="P343" s="377" t="s">
        <v>1077</v>
      </c>
      <c r="Q343" s="377"/>
      <c r="R343" s="378"/>
      <c r="S343" s="378"/>
      <c r="T343" s="378"/>
      <c r="U343" s="378"/>
      <c r="V343" s="378"/>
      <c r="W343" s="378"/>
      <c r="X343" s="378"/>
      <c r="Y343" s="378"/>
    </row>
    <row r="344" spans="1:25">
      <c r="A344" s="137" t="s">
        <v>191</v>
      </c>
      <c r="B344" s="74">
        <v>3850</v>
      </c>
      <c r="C344" s="302" t="s">
        <v>217</v>
      </c>
      <c r="D344" s="124">
        <v>45783</v>
      </c>
      <c r="E344" s="76" t="s">
        <v>193</v>
      </c>
      <c r="F344" s="125" t="s">
        <v>22</v>
      </c>
      <c r="G344" s="126">
        <v>0.86250000000000004</v>
      </c>
      <c r="H344" s="128" t="s">
        <v>194</v>
      </c>
      <c r="I344" s="130" t="s">
        <v>683</v>
      </c>
      <c r="J344" s="375" t="s">
        <v>196</v>
      </c>
      <c r="K344" s="104" t="s">
        <v>1078</v>
      </c>
      <c r="L344" s="375" t="s">
        <v>101</v>
      </c>
      <c r="M344" s="376">
        <v>20250519</v>
      </c>
      <c r="N344" s="375" t="s">
        <v>33</v>
      </c>
      <c r="O344" s="376" t="s">
        <v>691</v>
      </c>
      <c r="P344" s="377" t="s">
        <v>1079</v>
      </c>
      <c r="Q344" s="377"/>
      <c r="R344" s="378"/>
      <c r="S344" s="378"/>
      <c r="T344" s="378"/>
      <c r="U344" s="378"/>
      <c r="V344" s="378"/>
      <c r="W344" s="378"/>
      <c r="X344" s="378"/>
      <c r="Y344" s="378"/>
    </row>
    <row r="345" spans="1:25">
      <c r="A345" s="140" t="s">
        <v>191</v>
      </c>
      <c r="B345" s="74">
        <v>3850</v>
      </c>
      <c r="C345" s="305" t="s">
        <v>217</v>
      </c>
      <c r="D345" s="124">
        <v>45783</v>
      </c>
      <c r="E345" s="76" t="s">
        <v>193</v>
      </c>
      <c r="F345" s="125" t="s">
        <v>37</v>
      </c>
      <c r="G345" s="183">
        <v>0.86597222222222225</v>
      </c>
      <c r="H345" s="141" t="s">
        <v>206</v>
      </c>
      <c r="I345" s="142" t="s">
        <v>1080</v>
      </c>
      <c r="J345" s="375" t="s">
        <v>196</v>
      </c>
      <c r="K345" s="104" t="s">
        <v>1081</v>
      </c>
      <c r="L345" s="375" t="s">
        <v>27</v>
      </c>
      <c r="M345" s="376">
        <v>20250513</v>
      </c>
      <c r="N345" s="375" t="s">
        <v>43</v>
      </c>
      <c r="O345" s="376"/>
      <c r="P345" s="377" t="s">
        <v>1082</v>
      </c>
      <c r="Q345" s="377"/>
      <c r="R345" s="378"/>
      <c r="S345" s="378"/>
      <c r="T345" s="378"/>
      <c r="U345" s="378"/>
      <c r="V345" s="378"/>
      <c r="W345" s="378"/>
      <c r="X345" s="378"/>
      <c r="Y345" s="378"/>
    </row>
    <row r="346" spans="1:25">
      <c r="A346" s="137" t="s">
        <v>191</v>
      </c>
      <c r="B346" s="74">
        <v>3850</v>
      </c>
      <c r="C346" s="302" t="s">
        <v>217</v>
      </c>
      <c r="D346" s="124">
        <v>45783</v>
      </c>
      <c r="E346" s="76" t="s">
        <v>193</v>
      </c>
      <c r="F346" s="125" t="s">
        <v>37</v>
      </c>
      <c r="G346" s="126">
        <v>0.96527777777777779</v>
      </c>
      <c r="H346" s="128" t="s">
        <v>194</v>
      </c>
      <c r="I346" s="130" t="s">
        <v>1083</v>
      </c>
      <c r="J346" s="375" t="s">
        <v>196</v>
      </c>
      <c r="K346" s="104" t="s">
        <v>1084</v>
      </c>
      <c r="L346" s="375" t="s">
        <v>77</v>
      </c>
      <c r="M346" s="156">
        <v>20250516</v>
      </c>
      <c r="N346" s="375" t="s">
        <v>90</v>
      </c>
      <c r="O346" s="376"/>
      <c r="P346" s="377" t="s">
        <v>518</v>
      </c>
      <c r="Q346" s="377"/>
      <c r="R346" s="378"/>
      <c r="S346" s="378"/>
      <c r="T346" s="378"/>
      <c r="U346" s="378"/>
      <c r="V346" s="378"/>
      <c r="W346" s="378"/>
      <c r="X346" s="378"/>
      <c r="Y346" s="378"/>
    </row>
    <row r="347" spans="1:25" ht="30.75">
      <c r="A347" s="137" t="s">
        <v>191</v>
      </c>
      <c r="B347" s="74">
        <v>3850</v>
      </c>
      <c r="C347" s="302" t="s">
        <v>217</v>
      </c>
      <c r="D347" s="124">
        <v>45783</v>
      </c>
      <c r="E347" s="76" t="s">
        <v>193</v>
      </c>
      <c r="F347" s="125" t="s">
        <v>37</v>
      </c>
      <c r="G347" s="126">
        <v>0.96875</v>
      </c>
      <c r="H347" s="128" t="s">
        <v>206</v>
      </c>
      <c r="I347" s="130" t="s">
        <v>1085</v>
      </c>
      <c r="J347" s="375" t="s">
        <v>196</v>
      </c>
      <c r="K347" s="383"/>
      <c r="L347" s="375" t="s">
        <v>27</v>
      </c>
      <c r="M347" s="376">
        <v>20250513</v>
      </c>
      <c r="N347" s="375" t="s">
        <v>43</v>
      </c>
      <c r="O347" s="376"/>
      <c r="P347" s="377" t="s">
        <v>1086</v>
      </c>
      <c r="Q347" s="377"/>
      <c r="R347" s="378"/>
      <c r="S347" s="378"/>
      <c r="T347" s="378"/>
      <c r="U347" s="378"/>
      <c r="V347" s="378"/>
      <c r="W347" s="378"/>
      <c r="X347" s="378"/>
      <c r="Y347" s="378"/>
    </row>
    <row r="348" spans="1:25" ht="45.75">
      <c r="A348" s="137" t="s">
        <v>191</v>
      </c>
      <c r="B348" s="74">
        <v>3850</v>
      </c>
      <c r="C348" s="302" t="s">
        <v>217</v>
      </c>
      <c r="D348" s="124">
        <v>45783</v>
      </c>
      <c r="E348" s="76" t="s">
        <v>193</v>
      </c>
      <c r="F348" s="125" t="s">
        <v>22</v>
      </c>
      <c r="G348" s="126">
        <v>0.97638888888888886</v>
      </c>
      <c r="H348" s="128" t="s">
        <v>194</v>
      </c>
      <c r="I348" s="130" t="s">
        <v>1087</v>
      </c>
      <c r="J348" s="375" t="s">
        <v>196</v>
      </c>
      <c r="K348" s="104" t="s">
        <v>1088</v>
      </c>
      <c r="L348" s="375" t="s">
        <v>198</v>
      </c>
      <c r="M348" s="376">
        <v>20250512</v>
      </c>
      <c r="N348" s="375" t="s">
        <v>43</v>
      </c>
      <c r="O348" s="376"/>
      <c r="P348" s="377" t="s">
        <v>1089</v>
      </c>
      <c r="Q348" s="377"/>
      <c r="R348" s="378"/>
      <c r="S348" s="378"/>
      <c r="T348" s="378"/>
      <c r="U348" s="378"/>
      <c r="V348" s="378"/>
      <c r="W348" s="378"/>
      <c r="X348" s="378"/>
      <c r="Y348" s="378"/>
    </row>
    <row r="349" spans="1:25" ht="30.75">
      <c r="A349" s="140" t="s">
        <v>191</v>
      </c>
      <c r="B349" s="74">
        <v>3850</v>
      </c>
      <c r="C349" s="305" t="s">
        <v>217</v>
      </c>
      <c r="D349" s="124">
        <v>45783</v>
      </c>
      <c r="E349" s="76" t="s">
        <v>193</v>
      </c>
      <c r="F349" s="125" t="s">
        <v>22</v>
      </c>
      <c r="G349" s="183">
        <v>0.97777777777777775</v>
      </c>
      <c r="H349" s="141" t="s">
        <v>206</v>
      </c>
      <c r="I349" s="142" t="s">
        <v>1090</v>
      </c>
      <c r="J349" s="375" t="s">
        <v>196</v>
      </c>
      <c r="K349" s="104" t="s">
        <v>1091</v>
      </c>
      <c r="L349" s="375" t="s">
        <v>101</v>
      </c>
      <c r="M349" s="376">
        <v>20250513</v>
      </c>
      <c r="N349" s="375" t="s">
        <v>28</v>
      </c>
      <c r="O349" s="376"/>
      <c r="P349" s="377" t="s">
        <v>1092</v>
      </c>
      <c r="Q349" s="377"/>
      <c r="R349" s="378"/>
      <c r="S349" s="378"/>
      <c r="T349" s="378"/>
      <c r="U349" s="378"/>
      <c r="V349" s="378"/>
      <c r="W349" s="378"/>
      <c r="X349" s="378"/>
      <c r="Y349" s="378"/>
    </row>
    <row r="350" spans="1:25" ht="30.75">
      <c r="A350" s="137" t="s">
        <v>191</v>
      </c>
      <c r="B350" s="74">
        <v>3850</v>
      </c>
      <c r="C350" s="302" t="s">
        <v>217</v>
      </c>
      <c r="D350" s="124">
        <v>45783</v>
      </c>
      <c r="E350" s="76" t="s">
        <v>193</v>
      </c>
      <c r="F350" s="125" t="s">
        <v>22</v>
      </c>
      <c r="G350" s="126">
        <v>0.97986111111111107</v>
      </c>
      <c r="H350" s="128" t="s">
        <v>206</v>
      </c>
      <c r="I350" s="130" t="s">
        <v>1090</v>
      </c>
      <c r="J350" s="375" t="s">
        <v>196</v>
      </c>
      <c r="K350" s="104" t="s">
        <v>1093</v>
      </c>
      <c r="L350" s="375" t="s">
        <v>27</v>
      </c>
      <c r="M350" s="376">
        <v>20250513</v>
      </c>
      <c r="N350" s="375" t="s">
        <v>28</v>
      </c>
      <c r="O350" s="376"/>
      <c r="P350" s="377" t="s">
        <v>1094</v>
      </c>
      <c r="Q350" s="377"/>
      <c r="R350" s="378"/>
      <c r="S350" s="378"/>
      <c r="T350" s="378"/>
      <c r="U350" s="378"/>
      <c r="V350" s="378"/>
      <c r="W350" s="378"/>
      <c r="X350" s="378"/>
      <c r="Y350" s="378"/>
    </row>
    <row r="351" spans="1:25">
      <c r="A351" s="138" t="s">
        <v>191</v>
      </c>
      <c r="B351" s="97">
        <v>3850</v>
      </c>
      <c r="C351" s="303" t="s">
        <v>217</v>
      </c>
      <c r="D351" s="132">
        <v>45783</v>
      </c>
      <c r="E351" s="99" t="s">
        <v>193</v>
      </c>
      <c r="F351" s="133" t="s">
        <v>37</v>
      </c>
      <c r="G351" s="134">
        <v>0.99722222222222223</v>
      </c>
      <c r="H351" s="135" t="s">
        <v>194</v>
      </c>
      <c r="I351" s="139" t="s">
        <v>1095</v>
      </c>
      <c r="J351" s="375" t="s">
        <v>196</v>
      </c>
      <c r="K351" s="118" t="s">
        <v>1084</v>
      </c>
      <c r="L351" s="384" t="s">
        <v>77</v>
      </c>
      <c r="M351" s="156">
        <v>20250516</v>
      </c>
      <c r="N351" s="384" t="s">
        <v>33</v>
      </c>
      <c r="O351" s="388"/>
      <c r="P351" s="379" t="s">
        <v>1096</v>
      </c>
      <c r="Q351" s="379"/>
      <c r="R351" s="378"/>
      <c r="S351" s="378"/>
      <c r="T351" s="378"/>
      <c r="U351" s="378"/>
      <c r="V351" s="378"/>
      <c r="W351" s="378"/>
      <c r="X351" s="378"/>
      <c r="Y351" s="378"/>
    </row>
    <row r="352" spans="1:25" ht="30.75">
      <c r="A352" s="106" t="s">
        <v>18</v>
      </c>
      <c r="B352" s="74" t="s">
        <v>19</v>
      </c>
      <c r="C352" s="297" t="s">
        <v>51</v>
      </c>
      <c r="D352" s="123">
        <v>45783</v>
      </c>
      <c r="E352" s="76" t="s">
        <v>21</v>
      </c>
      <c r="F352" s="66" t="s">
        <v>37</v>
      </c>
      <c r="G352" s="81">
        <v>0.64722222222222225</v>
      </c>
      <c r="H352" s="82" t="s">
        <v>82</v>
      </c>
      <c r="I352" s="91" t="s">
        <v>1097</v>
      </c>
      <c r="J352" s="375" t="s">
        <v>75</v>
      </c>
      <c r="K352" s="104" t="s">
        <v>1098</v>
      </c>
      <c r="L352" s="375" t="s">
        <v>101</v>
      </c>
      <c r="M352" s="376">
        <v>20250516</v>
      </c>
      <c r="N352" s="375" t="s">
        <v>33</v>
      </c>
      <c r="O352" s="376" t="s">
        <v>106</v>
      </c>
      <c r="P352" s="377" t="s">
        <v>1099</v>
      </c>
      <c r="Q352" s="377"/>
      <c r="R352" s="378"/>
      <c r="S352" s="378"/>
      <c r="T352" s="378"/>
      <c r="U352" s="378"/>
      <c r="V352" s="378"/>
      <c r="W352" s="378"/>
      <c r="X352" s="378"/>
      <c r="Y352" s="378"/>
    </row>
    <row r="353" spans="1:25">
      <c r="A353" s="106" t="s">
        <v>18</v>
      </c>
      <c r="B353" s="74" t="s">
        <v>19</v>
      </c>
      <c r="C353" s="297" t="s">
        <v>51</v>
      </c>
      <c r="D353" s="124">
        <v>45783</v>
      </c>
      <c r="E353" s="76" t="s">
        <v>21</v>
      </c>
      <c r="F353" s="66" t="s">
        <v>37</v>
      </c>
      <c r="G353" s="81">
        <v>0.68263888888888891</v>
      </c>
      <c r="H353" s="82" t="s">
        <v>82</v>
      </c>
      <c r="I353" s="91" t="s">
        <v>1100</v>
      </c>
      <c r="J353" s="375" t="s">
        <v>75</v>
      </c>
      <c r="K353" s="104" t="s">
        <v>1101</v>
      </c>
      <c r="L353" s="375" t="s">
        <v>77</v>
      </c>
      <c r="M353" s="376">
        <v>20250512</v>
      </c>
      <c r="N353" s="375" t="s">
        <v>33</v>
      </c>
      <c r="O353" s="376"/>
      <c r="P353" s="377" t="s">
        <v>1102</v>
      </c>
      <c r="Q353" s="377"/>
      <c r="R353" s="378"/>
      <c r="S353" s="378"/>
      <c r="T353" s="378"/>
      <c r="U353" s="378"/>
      <c r="V353" s="378"/>
      <c r="W353" s="378"/>
      <c r="X353" s="378"/>
      <c r="Y353" s="378"/>
    </row>
    <row r="354" spans="1:25">
      <c r="A354" s="106" t="s">
        <v>18</v>
      </c>
      <c r="B354" s="74" t="s">
        <v>19</v>
      </c>
      <c r="C354" s="297" t="s">
        <v>51</v>
      </c>
      <c r="D354" s="124">
        <v>45783</v>
      </c>
      <c r="E354" s="76" t="s">
        <v>21</v>
      </c>
      <c r="F354" s="66" t="s">
        <v>37</v>
      </c>
      <c r="G354" s="81">
        <v>0.68680555555555556</v>
      </c>
      <c r="H354" s="82" t="s">
        <v>82</v>
      </c>
      <c r="I354" s="91" t="s">
        <v>1103</v>
      </c>
      <c r="J354" s="375" t="s">
        <v>75</v>
      </c>
      <c r="K354" s="104" t="s">
        <v>1104</v>
      </c>
      <c r="L354" s="375" t="s">
        <v>101</v>
      </c>
      <c r="M354" s="376">
        <v>20250516</v>
      </c>
      <c r="N354" s="375" t="s">
        <v>43</v>
      </c>
      <c r="O354" s="376"/>
      <c r="P354" s="377" t="s">
        <v>1105</v>
      </c>
      <c r="Q354" s="377"/>
      <c r="R354" s="378"/>
      <c r="S354" s="378"/>
      <c r="T354" s="378"/>
      <c r="U354" s="378"/>
      <c r="V354" s="378"/>
      <c r="W354" s="378"/>
      <c r="X354" s="378"/>
      <c r="Y354" s="378"/>
    </row>
    <row r="355" spans="1:25" ht="30.75">
      <c r="A355" s="106" t="s">
        <v>18</v>
      </c>
      <c r="B355" s="74" t="s">
        <v>19</v>
      </c>
      <c r="C355" s="297" t="s">
        <v>51</v>
      </c>
      <c r="D355" s="124">
        <v>45783</v>
      </c>
      <c r="E355" s="76" t="s">
        <v>21</v>
      </c>
      <c r="F355" s="66" t="s">
        <v>37</v>
      </c>
      <c r="G355" s="81">
        <v>0.68958333333333333</v>
      </c>
      <c r="H355" s="82" t="s">
        <v>112</v>
      </c>
      <c r="I355" s="91" t="s">
        <v>1106</v>
      </c>
      <c r="J355" s="375" t="s">
        <v>75</v>
      </c>
      <c r="K355" s="104" t="s">
        <v>1107</v>
      </c>
      <c r="L355" s="375" t="s">
        <v>61</v>
      </c>
      <c r="M355" s="376">
        <v>20250517</v>
      </c>
      <c r="N355" s="375" t="s">
        <v>33</v>
      </c>
      <c r="O355" s="375" t="s">
        <v>153</v>
      </c>
      <c r="P355" s="377" t="s">
        <v>1108</v>
      </c>
      <c r="Q355" s="377"/>
      <c r="R355" s="378"/>
      <c r="S355" s="378"/>
      <c r="T355" s="378"/>
      <c r="U355" s="378"/>
      <c r="V355" s="378"/>
      <c r="W355" s="378"/>
      <c r="X355" s="378"/>
      <c r="Y355" s="378"/>
    </row>
    <row r="356" spans="1:25" ht="30.75">
      <c r="A356" s="106" t="s">
        <v>18</v>
      </c>
      <c r="B356" s="74" t="s">
        <v>19</v>
      </c>
      <c r="C356" s="297" t="s">
        <v>51</v>
      </c>
      <c r="D356" s="124">
        <v>45783</v>
      </c>
      <c r="E356" s="76" t="s">
        <v>21</v>
      </c>
      <c r="F356" s="66" t="s">
        <v>37</v>
      </c>
      <c r="G356" s="81">
        <v>0.74375000000000002</v>
      </c>
      <c r="H356" s="82" t="s">
        <v>82</v>
      </c>
      <c r="I356" s="91" t="s">
        <v>1109</v>
      </c>
      <c r="J356" s="375" t="s">
        <v>75</v>
      </c>
      <c r="K356" s="104" t="s">
        <v>1110</v>
      </c>
      <c r="L356" s="375" t="s">
        <v>61</v>
      </c>
      <c r="M356" s="376">
        <v>20250517</v>
      </c>
      <c r="N356" s="375" t="s">
        <v>33</v>
      </c>
      <c r="O356" s="23" t="s">
        <v>102</v>
      </c>
      <c r="P356" s="377" t="s">
        <v>1111</v>
      </c>
      <c r="Q356" s="377"/>
      <c r="R356" s="378"/>
      <c r="S356" s="378"/>
      <c r="T356" s="378"/>
      <c r="U356" s="378"/>
      <c r="V356" s="378"/>
      <c r="W356" s="378"/>
      <c r="X356" s="378"/>
      <c r="Y356" s="378"/>
    </row>
    <row r="357" spans="1:25" ht="45.75">
      <c r="A357" s="106" t="s">
        <v>18</v>
      </c>
      <c r="B357" s="74" t="s">
        <v>19</v>
      </c>
      <c r="C357" s="297" t="s">
        <v>51</v>
      </c>
      <c r="D357" s="124">
        <v>45783</v>
      </c>
      <c r="E357" s="76" t="s">
        <v>21</v>
      </c>
      <c r="F357" s="66" t="s">
        <v>37</v>
      </c>
      <c r="G357" s="81">
        <v>0.74930555555555556</v>
      </c>
      <c r="H357" s="82" t="s">
        <v>82</v>
      </c>
      <c r="I357" s="91" t="s">
        <v>1109</v>
      </c>
      <c r="J357" s="375" t="s">
        <v>75</v>
      </c>
      <c r="K357" s="104" t="s">
        <v>1112</v>
      </c>
      <c r="L357" s="375" t="s">
        <v>61</v>
      </c>
      <c r="M357" s="376">
        <v>20250517</v>
      </c>
      <c r="N357" s="375" t="s">
        <v>33</v>
      </c>
      <c r="O357" s="23" t="s">
        <v>1113</v>
      </c>
      <c r="P357" s="377" t="s">
        <v>1114</v>
      </c>
      <c r="Q357" s="377"/>
      <c r="R357" s="378"/>
      <c r="S357" s="378"/>
      <c r="T357" s="378"/>
      <c r="U357" s="378"/>
      <c r="V357" s="378"/>
      <c r="W357" s="378"/>
      <c r="X357" s="378"/>
      <c r="Y357" s="378"/>
    </row>
    <row r="358" spans="1:25" ht="30.75">
      <c r="A358" s="106" t="s">
        <v>18</v>
      </c>
      <c r="B358" s="74" t="s">
        <v>19</v>
      </c>
      <c r="C358" s="297" t="s">
        <v>51</v>
      </c>
      <c r="D358" s="124">
        <v>45783</v>
      </c>
      <c r="E358" s="76" t="s">
        <v>21</v>
      </c>
      <c r="F358" s="66" t="s">
        <v>37</v>
      </c>
      <c r="G358" s="81">
        <v>0.7583333333333333</v>
      </c>
      <c r="H358" s="82" t="s">
        <v>73</v>
      </c>
      <c r="I358" s="91" t="s">
        <v>1115</v>
      </c>
      <c r="J358" s="375" t="s">
        <v>75</v>
      </c>
      <c r="K358" s="104" t="s">
        <v>1116</v>
      </c>
      <c r="L358" s="375" t="s">
        <v>77</v>
      </c>
      <c r="M358" s="156">
        <v>20250515</v>
      </c>
      <c r="N358" s="375" t="s">
        <v>43</v>
      </c>
      <c r="O358" s="376"/>
      <c r="P358" s="377" t="s">
        <v>1117</v>
      </c>
      <c r="Q358" s="377"/>
      <c r="R358" s="378"/>
      <c r="S358" s="378"/>
      <c r="T358" s="378"/>
      <c r="U358" s="378"/>
      <c r="V358" s="378"/>
      <c r="W358" s="378"/>
      <c r="X358" s="378"/>
      <c r="Y358" s="378"/>
    </row>
    <row r="359" spans="1:25">
      <c r="A359" s="106" t="s">
        <v>18</v>
      </c>
      <c r="B359" s="74" t="s">
        <v>19</v>
      </c>
      <c r="C359" s="297" t="s">
        <v>51</v>
      </c>
      <c r="D359" s="124">
        <v>45783</v>
      </c>
      <c r="E359" s="76" t="s">
        <v>21</v>
      </c>
      <c r="F359" s="66" t="s">
        <v>37</v>
      </c>
      <c r="G359" s="81">
        <v>0.77569444444444446</v>
      </c>
      <c r="H359" s="82" t="s">
        <v>112</v>
      </c>
      <c r="I359" s="91" t="s">
        <v>1109</v>
      </c>
      <c r="J359" s="375" t="s">
        <v>75</v>
      </c>
      <c r="K359" s="104" t="s">
        <v>1118</v>
      </c>
      <c r="L359" s="375" t="s">
        <v>61</v>
      </c>
      <c r="M359" s="376">
        <v>20250517</v>
      </c>
      <c r="N359" s="375" t="s">
        <v>33</v>
      </c>
      <c r="O359" s="375" t="s">
        <v>153</v>
      </c>
      <c r="P359" s="377" t="s">
        <v>1119</v>
      </c>
      <c r="Q359" s="377" t="s">
        <v>51</v>
      </c>
      <c r="R359" s="378"/>
      <c r="S359" s="378"/>
      <c r="T359" s="378"/>
      <c r="U359" s="378"/>
      <c r="V359" s="378"/>
      <c r="W359" s="378"/>
      <c r="X359" s="378"/>
      <c r="Y359" s="378"/>
    </row>
    <row r="360" spans="1:25" ht="45.75">
      <c r="A360" s="137" t="s">
        <v>191</v>
      </c>
      <c r="B360" s="74">
        <v>3850</v>
      </c>
      <c r="C360" s="302" t="s">
        <v>730</v>
      </c>
      <c r="D360" s="124">
        <v>45783</v>
      </c>
      <c r="E360" s="76" t="s">
        <v>1016</v>
      </c>
      <c r="F360" s="125" t="s">
        <v>37</v>
      </c>
      <c r="G360" s="126">
        <v>0.33333333333333331</v>
      </c>
      <c r="H360" s="128" t="s">
        <v>112</v>
      </c>
      <c r="I360" s="130" t="s">
        <v>267</v>
      </c>
      <c r="J360" s="375" t="s">
        <v>75</v>
      </c>
      <c r="K360" s="104" t="s">
        <v>1120</v>
      </c>
      <c r="L360" s="375" t="s">
        <v>61</v>
      </c>
      <c r="M360" s="376">
        <v>20250517</v>
      </c>
      <c r="N360" s="375" t="s">
        <v>43</v>
      </c>
      <c r="O360" s="376"/>
      <c r="P360" s="377" t="s">
        <v>1121</v>
      </c>
      <c r="Q360" s="377"/>
      <c r="R360" s="378"/>
      <c r="S360" s="378"/>
      <c r="T360" s="378"/>
      <c r="U360" s="378"/>
      <c r="V360" s="378"/>
      <c r="W360" s="378"/>
      <c r="X360" s="378"/>
      <c r="Y360" s="378"/>
    </row>
    <row r="361" spans="1:25">
      <c r="A361" s="138" t="s">
        <v>191</v>
      </c>
      <c r="B361" s="97">
        <v>3850</v>
      </c>
      <c r="C361" s="303" t="s">
        <v>730</v>
      </c>
      <c r="D361" s="132">
        <v>45783</v>
      </c>
      <c r="E361" s="99" t="s">
        <v>1016</v>
      </c>
      <c r="F361" s="133" t="s">
        <v>37</v>
      </c>
      <c r="G361" s="134">
        <v>0.45833333333333331</v>
      </c>
      <c r="H361" s="135" t="s">
        <v>73</v>
      </c>
      <c r="I361" s="139" t="s">
        <v>1122</v>
      </c>
      <c r="J361" s="375" t="s">
        <v>75</v>
      </c>
      <c r="K361" s="118" t="s">
        <v>1123</v>
      </c>
      <c r="L361" s="384" t="s">
        <v>77</v>
      </c>
      <c r="M361" s="156">
        <v>20250515</v>
      </c>
      <c r="N361" s="384" t="s">
        <v>43</v>
      </c>
      <c r="O361" s="388"/>
      <c r="P361" s="379" t="s">
        <v>1124</v>
      </c>
      <c r="Q361" s="379"/>
      <c r="R361" s="378"/>
      <c r="S361" s="378"/>
      <c r="T361" s="378"/>
      <c r="U361" s="378"/>
      <c r="V361" s="378"/>
      <c r="W361" s="378"/>
      <c r="X361" s="378"/>
      <c r="Y361" s="378"/>
    </row>
    <row r="362" spans="1:25" ht="30.75">
      <c r="A362" s="143" t="s">
        <v>191</v>
      </c>
      <c r="B362" s="74">
        <v>3850</v>
      </c>
      <c r="C362" s="304" t="s">
        <v>217</v>
      </c>
      <c r="D362" s="123">
        <v>45784</v>
      </c>
      <c r="E362" s="191" t="s">
        <v>193</v>
      </c>
      <c r="F362" s="125" t="s">
        <v>22</v>
      </c>
      <c r="G362" s="184">
        <v>6.9444444444444447E-4</v>
      </c>
      <c r="H362" s="127" t="s">
        <v>194</v>
      </c>
      <c r="I362" s="129" t="s">
        <v>1125</v>
      </c>
      <c r="J362" s="375" t="s">
        <v>196</v>
      </c>
      <c r="K362" s="104" t="s">
        <v>1126</v>
      </c>
      <c r="L362" s="375" t="s">
        <v>198</v>
      </c>
      <c r="M362" s="376">
        <v>20250514</v>
      </c>
      <c r="N362" s="375" t="s">
        <v>90</v>
      </c>
      <c r="O362" s="376"/>
      <c r="P362" s="377" t="s">
        <v>1127</v>
      </c>
      <c r="Q362" s="377"/>
      <c r="R362" s="378"/>
      <c r="S362" s="378"/>
      <c r="T362" s="378"/>
      <c r="U362" s="378"/>
      <c r="V362" s="378"/>
      <c r="W362" s="378"/>
      <c r="X362" s="378"/>
      <c r="Y362" s="378"/>
    </row>
    <row r="363" spans="1:25" ht="45.75">
      <c r="A363" s="140" t="s">
        <v>191</v>
      </c>
      <c r="B363" s="74">
        <v>3850</v>
      </c>
      <c r="C363" s="305" t="s">
        <v>217</v>
      </c>
      <c r="D363" s="124">
        <v>45784</v>
      </c>
      <c r="E363" s="191" t="s">
        <v>193</v>
      </c>
      <c r="F363" s="125" t="s">
        <v>22</v>
      </c>
      <c r="G363" s="183">
        <v>2.0833333333333333E-3</v>
      </c>
      <c r="H363" s="141" t="s">
        <v>194</v>
      </c>
      <c r="I363" s="142" t="s">
        <v>1128</v>
      </c>
      <c r="J363" s="375" t="s">
        <v>196</v>
      </c>
      <c r="K363" s="104" t="s">
        <v>1129</v>
      </c>
      <c r="L363" s="375" t="s">
        <v>198</v>
      </c>
      <c r="M363" s="376">
        <v>20250512</v>
      </c>
      <c r="N363" s="375" t="s">
        <v>43</v>
      </c>
      <c r="O363" s="376"/>
      <c r="P363" s="377" t="s">
        <v>1130</v>
      </c>
      <c r="Q363" s="377"/>
      <c r="R363" s="378"/>
      <c r="S363" s="378"/>
      <c r="T363" s="378"/>
      <c r="U363" s="378"/>
      <c r="V363" s="378"/>
      <c r="W363" s="378"/>
      <c r="X363" s="378"/>
      <c r="Y363" s="378"/>
    </row>
    <row r="364" spans="1:25" ht="45.75">
      <c r="A364" s="137" t="s">
        <v>191</v>
      </c>
      <c r="B364" s="74">
        <v>3850</v>
      </c>
      <c r="C364" s="302" t="s">
        <v>217</v>
      </c>
      <c r="D364" s="124">
        <v>45784</v>
      </c>
      <c r="E364" s="191" t="s">
        <v>193</v>
      </c>
      <c r="F364" s="125" t="s">
        <v>22</v>
      </c>
      <c r="G364" s="126">
        <v>6.2500000000000003E-3</v>
      </c>
      <c r="H364" s="128" t="s">
        <v>194</v>
      </c>
      <c r="I364" s="130" t="s">
        <v>1131</v>
      </c>
      <c r="J364" s="375" t="s">
        <v>196</v>
      </c>
      <c r="K364" s="121" t="s">
        <v>1132</v>
      </c>
      <c r="L364" s="375" t="s">
        <v>27</v>
      </c>
      <c r="M364" s="376"/>
      <c r="N364" s="375" t="s">
        <v>33</v>
      </c>
      <c r="O364" s="376" t="s">
        <v>762</v>
      </c>
      <c r="P364" s="377" t="s">
        <v>1133</v>
      </c>
      <c r="Q364" s="377"/>
      <c r="R364" s="378"/>
      <c r="S364" s="378"/>
      <c r="T364" s="378"/>
      <c r="U364" s="378"/>
      <c r="V364" s="378"/>
      <c r="W364" s="378"/>
      <c r="X364" s="378"/>
      <c r="Y364" s="378"/>
    </row>
    <row r="365" spans="1:25" ht="30.75">
      <c r="A365" s="137" t="s">
        <v>191</v>
      </c>
      <c r="B365" s="74">
        <v>3850</v>
      </c>
      <c r="C365" s="302" t="s">
        <v>217</v>
      </c>
      <c r="D365" s="124">
        <v>45784</v>
      </c>
      <c r="E365" s="191" t="s">
        <v>193</v>
      </c>
      <c r="F365" s="125" t="s">
        <v>22</v>
      </c>
      <c r="G365" s="126">
        <v>7.6388888888888886E-3</v>
      </c>
      <c r="H365" s="128" t="s">
        <v>206</v>
      </c>
      <c r="I365" s="130" t="s">
        <v>1134</v>
      </c>
      <c r="J365" s="375" t="s">
        <v>196</v>
      </c>
      <c r="K365" s="104" t="s">
        <v>1135</v>
      </c>
      <c r="L365" s="375" t="s">
        <v>27</v>
      </c>
      <c r="M365" s="376">
        <v>20250513</v>
      </c>
      <c r="N365" s="375" t="s">
        <v>43</v>
      </c>
      <c r="O365" s="376"/>
      <c r="P365" s="377" t="s">
        <v>1136</v>
      </c>
      <c r="Q365" s="377"/>
      <c r="R365" s="378"/>
      <c r="S365" s="378"/>
      <c r="T365" s="378"/>
      <c r="U365" s="378"/>
      <c r="V365" s="378"/>
      <c r="W365" s="378"/>
      <c r="X365" s="378"/>
      <c r="Y365" s="378"/>
    </row>
    <row r="366" spans="1:25">
      <c r="A366" s="193" t="s">
        <v>18</v>
      </c>
      <c r="B366" s="74" t="s">
        <v>19</v>
      </c>
      <c r="C366" s="310" t="s">
        <v>846</v>
      </c>
      <c r="D366" s="124">
        <v>45784</v>
      </c>
      <c r="E366" s="191" t="s">
        <v>21</v>
      </c>
      <c r="F366" s="194" t="s">
        <v>37</v>
      </c>
      <c r="G366" s="195">
        <v>0.65833333333333333</v>
      </c>
      <c r="H366" s="196" t="s">
        <v>213</v>
      </c>
      <c r="I366" s="197" t="s">
        <v>1137</v>
      </c>
      <c r="J366" s="375" t="s">
        <v>196</v>
      </c>
      <c r="K366" s="383"/>
      <c r="L366" s="375" t="s">
        <v>101</v>
      </c>
      <c r="M366" s="376">
        <v>20250519</v>
      </c>
      <c r="N366" s="375" t="s">
        <v>90</v>
      </c>
      <c r="O366" s="376"/>
      <c r="P366" s="377" t="s">
        <v>1138</v>
      </c>
      <c r="Q366" s="377"/>
      <c r="R366" s="378"/>
      <c r="S366" s="378"/>
      <c r="T366" s="378"/>
      <c r="U366" s="378"/>
      <c r="V366" s="378"/>
      <c r="W366" s="378"/>
      <c r="X366" s="378"/>
      <c r="Y366" s="378"/>
    </row>
    <row r="367" spans="1:25">
      <c r="A367" s="193" t="s">
        <v>18</v>
      </c>
      <c r="B367" s="74" t="s">
        <v>19</v>
      </c>
      <c r="C367" s="310" t="s">
        <v>846</v>
      </c>
      <c r="D367" s="124">
        <v>45784</v>
      </c>
      <c r="E367" s="191" t="s">
        <v>21</v>
      </c>
      <c r="F367" s="194" t="s">
        <v>37</v>
      </c>
      <c r="G367" s="195">
        <v>0.82986111111111116</v>
      </c>
      <c r="H367" s="196" t="s">
        <v>194</v>
      </c>
      <c r="I367" s="197" t="s">
        <v>1139</v>
      </c>
      <c r="J367" s="375" t="s">
        <v>196</v>
      </c>
      <c r="K367" s="383"/>
      <c r="L367" s="375" t="s">
        <v>27</v>
      </c>
      <c r="M367" s="156">
        <v>20250509</v>
      </c>
      <c r="N367" s="1" t="s">
        <v>33</v>
      </c>
      <c r="O367" s="376" t="s">
        <v>1140</v>
      </c>
      <c r="P367" s="377" t="s">
        <v>1141</v>
      </c>
      <c r="Q367" s="377"/>
      <c r="R367" s="378"/>
      <c r="S367" s="378"/>
      <c r="T367" s="378"/>
      <c r="U367" s="378"/>
      <c r="V367" s="378"/>
      <c r="W367" s="378"/>
      <c r="X367" s="378"/>
      <c r="Y367" s="378"/>
    </row>
    <row r="368" spans="1:25" ht="30.75">
      <c r="A368" s="193" t="s">
        <v>18</v>
      </c>
      <c r="B368" s="74" t="s">
        <v>19</v>
      </c>
      <c r="C368" s="310" t="s">
        <v>846</v>
      </c>
      <c r="D368" s="124">
        <v>45784</v>
      </c>
      <c r="E368" s="191" t="s">
        <v>21</v>
      </c>
      <c r="F368" s="194" t="s">
        <v>37</v>
      </c>
      <c r="G368" s="195">
        <v>0.83125000000000004</v>
      </c>
      <c r="H368" s="196" t="s">
        <v>194</v>
      </c>
      <c r="I368" s="197" t="s">
        <v>1142</v>
      </c>
      <c r="J368" s="375" t="s">
        <v>196</v>
      </c>
      <c r="K368" s="383"/>
      <c r="L368" s="375" t="s">
        <v>27</v>
      </c>
      <c r="M368" s="376"/>
      <c r="N368" s="375" t="s">
        <v>33</v>
      </c>
      <c r="O368" s="376" t="s">
        <v>382</v>
      </c>
      <c r="P368" s="377" t="s">
        <v>856</v>
      </c>
      <c r="Q368" s="377"/>
      <c r="R368" s="378"/>
      <c r="S368" s="378"/>
      <c r="T368" s="378"/>
      <c r="U368" s="378"/>
      <c r="V368" s="378"/>
      <c r="W368" s="378"/>
      <c r="X368" s="378"/>
      <c r="Y368" s="378"/>
    </row>
    <row r="369" spans="1:25">
      <c r="A369" s="193" t="s">
        <v>18</v>
      </c>
      <c r="B369" s="74" t="s">
        <v>19</v>
      </c>
      <c r="C369" s="310" t="s">
        <v>846</v>
      </c>
      <c r="D369" s="124">
        <v>45784</v>
      </c>
      <c r="E369" s="191" t="s">
        <v>21</v>
      </c>
      <c r="F369" s="194" t="s">
        <v>37</v>
      </c>
      <c r="G369" s="195">
        <v>0.83333333333333337</v>
      </c>
      <c r="H369" s="196" t="s">
        <v>194</v>
      </c>
      <c r="I369" s="197" t="s">
        <v>1143</v>
      </c>
      <c r="J369" s="375" t="s">
        <v>196</v>
      </c>
      <c r="K369" s="383"/>
      <c r="L369" s="375" t="s">
        <v>27</v>
      </c>
      <c r="M369" s="376">
        <v>20250509</v>
      </c>
      <c r="N369" s="375" t="s">
        <v>90</v>
      </c>
      <c r="O369" s="376"/>
      <c r="P369" s="377" t="s">
        <v>1144</v>
      </c>
      <c r="Q369" s="377"/>
      <c r="R369" s="378"/>
      <c r="S369" s="378"/>
      <c r="T369" s="378"/>
      <c r="U369" s="378"/>
      <c r="V369" s="378"/>
      <c r="W369" s="378"/>
      <c r="X369" s="378"/>
      <c r="Y369" s="378"/>
    </row>
    <row r="370" spans="1:25" ht="30.75">
      <c r="A370" s="193" t="s">
        <v>18</v>
      </c>
      <c r="B370" s="74" t="s">
        <v>19</v>
      </c>
      <c r="C370" s="310" t="s">
        <v>846</v>
      </c>
      <c r="D370" s="124">
        <v>45784</v>
      </c>
      <c r="E370" s="191" t="s">
        <v>21</v>
      </c>
      <c r="F370" s="194" t="s">
        <v>37</v>
      </c>
      <c r="G370" s="195">
        <v>0.84166666666666667</v>
      </c>
      <c r="H370" s="196" t="s">
        <v>194</v>
      </c>
      <c r="I370" s="197" t="s">
        <v>1145</v>
      </c>
      <c r="J370" s="375" t="s">
        <v>196</v>
      </c>
      <c r="K370" s="104" t="s">
        <v>1146</v>
      </c>
      <c r="L370" s="375" t="s">
        <v>77</v>
      </c>
      <c r="M370" s="156">
        <v>20250516</v>
      </c>
      <c r="N370" s="375" t="s">
        <v>43</v>
      </c>
      <c r="O370" s="376"/>
      <c r="P370" s="377" t="s">
        <v>1147</v>
      </c>
      <c r="Q370" s="377"/>
      <c r="R370" s="378"/>
      <c r="S370" s="378"/>
      <c r="T370" s="378"/>
      <c r="U370" s="378"/>
      <c r="V370" s="378"/>
      <c r="W370" s="378"/>
      <c r="X370" s="378"/>
      <c r="Y370" s="378"/>
    </row>
    <row r="371" spans="1:25">
      <c r="A371" s="193" t="s">
        <v>18</v>
      </c>
      <c r="B371" s="74" t="s">
        <v>19</v>
      </c>
      <c r="C371" s="310" t="s">
        <v>846</v>
      </c>
      <c r="D371" s="124">
        <v>45784</v>
      </c>
      <c r="E371" s="191" t="s">
        <v>21</v>
      </c>
      <c r="F371" s="194" t="s">
        <v>37</v>
      </c>
      <c r="G371" s="195">
        <v>0.8569444444444444</v>
      </c>
      <c r="H371" s="196" t="s">
        <v>194</v>
      </c>
      <c r="I371" s="197" t="s">
        <v>1148</v>
      </c>
      <c r="J371" s="375" t="s">
        <v>196</v>
      </c>
      <c r="K371" s="104" t="s">
        <v>1149</v>
      </c>
      <c r="L371" s="375" t="s">
        <v>198</v>
      </c>
      <c r="M371" s="376">
        <v>20250514</v>
      </c>
      <c r="N371" s="375" t="s">
        <v>43</v>
      </c>
      <c r="O371" s="376"/>
      <c r="P371" s="377" t="s">
        <v>1150</v>
      </c>
      <c r="Q371" s="377"/>
      <c r="R371" s="378"/>
      <c r="S371" s="378"/>
      <c r="T371" s="378"/>
      <c r="U371" s="378"/>
      <c r="V371" s="378"/>
      <c r="W371" s="378"/>
      <c r="X371" s="378"/>
      <c r="Y371" s="378"/>
    </row>
    <row r="372" spans="1:25">
      <c r="A372" s="137" t="s">
        <v>191</v>
      </c>
      <c r="B372" s="74">
        <v>3850</v>
      </c>
      <c r="C372" s="302" t="s">
        <v>1151</v>
      </c>
      <c r="D372" s="124">
        <v>45784</v>
      </c>
      <c r="E372" s="191" t="s">
        <v>1016</v>
      </c>
      <c r="F372" s="125" t="s">
        <v>22</v>
      </c>
      <c r="G372" s="126">
        <v>0.33958333333333335</v>
      </c>
      <c r="H372" s="128" t="s">
        <v>213</v>
      </c>
      <c r="I372" s="130" t="s">
        <v>1152</v>
      </c>
      <c r="J372" s="375" t="s">
        <v>196</v>
      </c>
      <c r="K372" s="104" t="s">
        <v>1153</v>
      </c>
      <c r="L372" s="375" t="s">
        <v>198</v>
      </c>
      <c r="M372" s="376">
        <v>20250514</v>
      </c>
      <c r="N372" s="375" t="s">
        <v>33</v>
      </c>
      <c r="O372" s="376" t="s">
        <v>382</v>
      </c>
      <c r="P372" s="377" t="s">
        <v>1154</v>
      </c>
      <c r="Q372" s="377"/>
      <c r="R372" s="378"/>
      <c r="S372" s="378"/>
      <c r="T372" s="378"/>
      <c r="U372" s="378"/>
      <c r="V372" s="378"/>
      <c r="W372" s="378"/>
      <c r="X372" s="378"/>
      <c r="Y372" s="378"/>
    </row>
    <row r="373" spans="1:25" ht="60.75">
      <c r="A373" s="137" t="s">
        <v>191</v>
      </c>
      <c r="B373" s="74">
        <v>3850</v>
      </c>
      <c r="C373" s="302" t="s">
        <v>1151</v>
      </c>
      <c r="D373" s="124">
        <v>45784</v>
      </c>
      <c r="E373" s="191" t="s">
        <v>1016</v>
      </c>
      <c r="F373" s="125" t="s">
        <v>22</v>
      </c>
      <c r="G373" s="126">
        <v>0.38055555555555554</v>
      </c>
      <c r="H373" s="128" t="s">
        <v>206</v>
      </c>
      <c r="I373" s="130" t="s">
        <v>1155</v>
      </c>
      <c r="J373" s="375" t="s">
        <v>196</v>
      </c>
      <c r="K373" s="104" t="s">
        <v>1156</v>
      </c>
      <c r="L373" s="375" t="s">
        <v>27</v>
      </c>
      <c r="M373" s="376">
        <v>20250514</v>
      </c>
      <c r="N373" s="375" t="s">
        <v>33</v>
      </c>
      <c r="O373" s="376" t="s">
        <v>1157</v>
      </c>
      <c r="P373" s="377" t="s">
        <v>1158</v>
      </c>
      <c r="Q373" s="377"/>
      <c r="R373" s="378"/>
      <c r="S373" s="378"/>
      <c r="T373" s="378"/>
      <c r="U373" s="378"/>
      <c r="V373" s="378"/>
      <c r="W373" s="378"/>
      <c r="X373" s="378"/>
      <c r="Y373" s="378"/>
    </row>
    <row r="374" spans="1:25" ht="30.75">
      <c r="A374" s="137" t="s">
        <v>191</v>
      </c>
      <c r="B374" s="74">
        <v>3850</v>
      </c>
      <c r="C374" s="302" t="s">
        <v>1151</v>
      </c>
      <c r="D374" s="124">
        <v>45784</v>
      </c>
      <c r="E374" s="191" t="s">
        <v>1016</v>
      </c>
      <c r="F374" s="125" t="s">
        <v>22</v>
      </c>
      <c r="G374" s="126">
        <v>0.39305555555555555</v>
      </c>
      <c r="H374" s="128" t="s">
        <v>194</v>
      </c>
      <c r="I374" s="130" t="s">
        <v>1159</v>
      </c>
      <c r="J374" s="375" t="s">
        <v>196</v>
      </c>
      <c r="K374" s="104" t="s">
        <v>1160</v>
      </c>
      <c r="L374" s="375" t="s">
        <v>198</v>
      </c>
      <c r="M374" s="376">
        <v>20250514</v>
      </c>
      <c r="N374" s="375" t="s">
        <v>43</v>
      </c>
      <c r="O374" s="376"/>
      <c r="P374" s="377" t="s">
        <v>1161</v>
      </c>
      <c r="Q374" s="377"/>
      <c r="R374" s="378"/>
      <c r="S374" s="378"/>
      <c r="T374" s="378"/>
      <c r="U374" s="378"/>
      <c r="V374" s="378"/>
      <c r="W374" s="378"/>
      <c r="X374" s="378"/>
      <c r="Y374" s="378"/>
    </row>
    <row r="375" spans="1:25" ht="45.75">
      <c r="A375" s="137" t="s">
        <v>191</v>
      </c>
      <c r="B375" s="74">
        <v>3850</v>
      </c>
      <c r="C375" s="302" t="s">
        <v>1151</v>
      </c>
      <c r="D375" s="124">
        <v>45784</v>
      </c>
      <c r="E375" s="191" t="s">
        <v>1016</v>
      </c>
      <c r="F375" s="125" t="s">
        <v>22</v>
      </c>
      <c r="G375" s="126">
        <v>0.43402777777777779</v>
      </c>
      <c r="H375" s="128" t="s">
        <v>194</v>
      </c>
      <c r="I375" s="130" t="s">
        <v>1162</v>
      </c>
      <c r="J375" s="375" t="s">
        <v>196</v>
      </c>
      <c r="K375" s="121" t="s">
        <v>1163</v>
      </c>
      <c r="L375" s="375" t="s">
        <v>198</v>
      </c>
      <c r="M375" s="376">
        <v>20250514</v>
      </c>
      <c r="N375" s="375" t="s">
        <v>43</v>
      </c>
      <c r="O375" s="376"/>
      <c r="P375" s="377" t="s">
        <v>1164</v>
      </c>
      <c r="Q375" s="377"/>
      <c r="R375" s="378"/>
      <c r="S375" s="378"/>
      <c r="T375" s="378"/>
      <c r="U375" s="378"/>
      <c r="V375" s="378"/>
      <c r="W375" s="378"/>
      <c r="X375" s="378"/>
      <c r="Y375" s="378"/>
    </row>
    <row r="376" spans="1:25">
      <c r="A376" s="137" t="s">
        <v>191</v>
      </c>
      <c r="B376" s="74">
        <v>3850</v>
      </c>
      <c r="C376" s="302" t="s">
        <v>1151</v>
      </c>
      <c r="D376" s="124">
        <v>45784</v>
      </c>
      <c r="E376" s="191" t="s">
        <v>1016</v>
      </c>
      <c r="F376" s="125" t="s">
        <v>22</v>
      </c>
      <c r="G376" s="126">
        <v>0.4513888888888889</v>
      </c>
      <c r="H376" s="128" t="s">
        <v>206</v>
      </c>
      <c r="I376" s="130" t="s">
        <v>1165</v>
      </c>
      <c r="J376" s="375" t="s">
        <v>196</v>
      </c>
      <c r="K376" s="104" t="s">
        <v>1166</v>
      </c>
      <c r="L376" s="375" t="s">
        <v>198</v>
      </c>
      <c r="M376" s="376">
        <v>20250514</v>
      </c>
      <c r="N376" s="375" t="s">
        <v>43</v>
      </c>
      <c r="O376" s="376"/>
      <c r="P376" s="377" t="s">
        <v>1167</v>
      </c>
      <c r="Q376" s="377"/>
      <c r="R376" s="378"/>
      <c r="S376" s="378"/>
      <c r="T376" s="378"/>
      <c r="U376" s="378"/>
      <c r="V376" s="378"/>
      <c r="W376" s="378"/>
      <c r="X376" s="378"/>
      <c r="Y376" s="378"/>
    </row>
    <row r="377" spans="1:25">
      <c r="A377" s="137" t="s">
        <v>191</v>
      </c>
      <c r="B377" s="74">
        <v>3850</v>
      </c>
      <c r="C377" s="302" t="s">
        <v>1151</v>
      </c>
      <c r="D377" s="124">
        <v>45784</v>
      </c>
      <c r="E377" s="191" t="s">
        <v>1016</v>
      </c>
      <c r="F377" s="194" t="s">
        <v>37</v>
      </c>
      <c r="G377" s="126">
        <v>0.48402777777777778</v>
      </c>
      <c r="H377" s="128" t="s">
        <v>194</v>
      </c>
      <c r="I377" s="130" t="s">
        <v>1168</v>
      </c>
      <c r="J377" s="375" t="s">
        <v>196</v>
      </c>
      <c r="K377" s="104" t="s">
        <v>1169</v>
      </c>
      <c r="L377" s="1" t="s">
        <v>77</v>
      </c>
      <c r="M377" s="156">
        <v>20250516</v>
      </c>
      <c r="N377" s="1" t="s">
        <v>33</v>
      </c>
      <c r="O377" s="156" t="s">
        <v>1170</v>
      </c>
      <c r="P377" s="14" t="s">
        <v>1171</v>
      </c>
      <c r="Q377" s="377"/>
      <c r="R377" s="378"/>
      <c r="S377" s="378"/>
      <c r="T377" s="378"/>
      <c r="U377" s="378"/>
      <c r="V377" s="378"/>
      <c r="W377" s="378"/>
      <c r="X377" s="378"/>
      <c r="Y377" s="378"/>
    </row>
    <row r="378" spans="1:25" ht="45.75">
      <c r="A378" s="137" t="s">
        <v>191</v>
      </c>
      <c r="B378" s="74">
        <v>3850</v>
      </c>
      <c r="C378" s="302" t="s">
        <v>1151</v>
      </c>
      <c r="D378" s="124">
        <v>45784</v>
      </c>
      <c r="E378" s="191" t="s">
        <v>1016</v>
      </c>
      <c r="F378" s="125" t="s">
        <v>22</v>
      </c>
      <c r="G378" s="126">
        <v>0.49652777777777779</v>
      </c>
      <c r="H378" s="128" t="s">
        <v>206</v>
      </c>
      <c r="I378" s="130" t="s">
        <v>1172</v>
      </c>
      <c r="J378" s="375" t="s">
        <v>196</v>
      </c>
      <c r="K378" s="104" t="s">
        <v>1173</v>
      </c>
      <c r="L378" s="375" t="s">
        <v>198</v>
      </c>
      <c r="M378" s="376">
        <v>20250514</v>
      </c>
      <c r="N378" s="375" t="s">
        <v>33</v>
      </c>
      <c r="O378" s="376" t="s">
        <v>903</v>
      </c>
      <c r="P378" s="377" t="s">
        <v>1174</v>
      </c>
      <c r="Q378" s="377"/>
      <c r="R378" s="378"/>
      <c r="S378" s="378"/>
      <c r="T378" s="378"/>
      <c r="U378" s="378"/>
      <c r="V378" s="378"/>
      <c r="W378" s="378"/>
      <c r="X378" s="378"/>
      <c r="Y378" s="378"/>
    </row>
    <row r="379" spans="1:25" ht="30.75">
      <c r="A379" s="137" t="s">
        <v>191</v>
      </c>
      <c r="B379" s="74">
        <v>3850</v>
      </c>
      <c r="C379" s="302" t="s">
        <v>1151</v>
      </c>
      <c r="D379" s="124">
        <v>45784</v>
      </c>
      <c r="E379" s="191" t="s">
        <v>1016</v>
      </c>
      <c r="F379" s="125" t="s">
        <v>22</v>
      </c>
      <c r="G379" s="126">
        <v>0.49930555555555556</v>
      </c>
      <c r="H379" s="128" t="s">
        <v>206</v>
      </c>
      <c r="I379" s="130" t="s">
        <v>1175</v>
      </c>
      <c r="J379" s="375" t="s">
        <v>196</v>
      </c>
      <c r="K379" s="104" t="s">
        <v>1176</v>
      </c>
      <c r="L379" s="375" t="s">
        <v>27</v>
      </c>
      <c r="M379" s="376">
        <v>20250514</v>
      </c>
      <c r="N379" s="375" t="s">
        <v>43</v>
      </c>
      <c r="O379" s="376"/>
      <c r="P379" s="377" t="s">
        <v>1177</v>
      </c>
      <c r="Q379" s="377"/>
      <c r="R379" s="378"/>
      <c r="S379" s="378"/>
      <c r="T379" s="378"/>
      <c r="U379" s="378"/>
      <c r="V379" s="378"/>
      <c r="W379" s="378"/>
      <c r="X379" s="378"/>
      <c r="Y379" s="378"/>
    </row>
    <row r="380" spans="1:25" ht="30.75">
      <c r="A380" s="140" t="s">
        <v>191</v>
      </c>
      <c r="B380" s="74">
        <v>3850</v>
      </c>
      <c r="C380" s="302" t="s">
        <v>1151</v>
      </c>
      <c r="D380" s="124">
        <v>45784</v>
      </c>
      <c r="E380" s="191" t="s">
        <v>1016</v>
      </c>
      <c r="F380" s="194" t="s">
        <v>37</v>
      </c>
      <c r="G380" s="183">
        <v>0.48125000000000001</v>
      </c>
      <c r="H380" s="141" t="s">
        <v>206</v>
      </c>
      <c r="I380" s="142" t="s">
        <v>1178</v>
      </c>
      <c r="J380" s="375" t="s">
        <v>196</v>
      </c>
      <c r="K380" s="104" t="s">
        <v>1179</v>
      </c>
      <c r="L380" s="375" t="s">
        <v>27</v>
      </c>
      <c r="M380" s="376">
        <v>20250509</v>
      </c>
      <c r="N380" s="375" t="s">
        <v>43</v>
      </c>
      <c r="O380" s="376"/>
      <c r="P380" s="377" t="s">
        <v>1180</v>
      </c>
      <c r="Q380" s="377"/>
      <c r="R380" s="378"/>
      <c r="S380" s="378"/>
      <c r="T380" s="378"/>
      <c r="U380" s="378"/>
      <c r="V380" s="378"/>
      <c r="W380" s="378"/>
      <c r="X380" s="378"/>
      <c r="Y380" s="378"/>
    </row>
    <row r="381" spans="1:25" ht="30.75">
      <c r="A381" s="217" t="s">
        <v>191</v>
      </c>
      <c r="B381" s="219">
        <v>3850</v>
      </c>
      <c r="C381" s="302" t="s">
        <v>1151</v>
      </c>
      <c r="D381" s="124">
        <v>45784</v>
      </c>
      <c r="E381" s="191" t="s">
        <v>1016</v>
      </c>
      <c r="F381" s="194" t="s">
        <v>37</v>
      </c>
      <c r="G381" s="220">
        <v>0.49513888888888891</v>
      </c>
      <c r="H381" s="222" t="s">
        <v>206</v>
      </c>
      <c r="I381" s="224" t="s">
        <v>1181</v>
      </c>
      <c r="J381" s="375" t="s">
        <v>196</v>
      </c>
      <c r="K381" s="104" t="s">
        <v>1182</v>
      </c>
      <c r="L381" s="375" t="s">
        <v>27</v>
      </c>
      <c r="M381" s="376">
        <v>20250512</v>
      </c>
      <c r="N381" s="375" t="s">
        <v>33</v>
      </c>
      <c r="O381" s="376" t="s">
        <v>903</v>
      </c>
      <c r="P381" s="377" t="s">
        <v>1183</v>
      </c>
      <c r="Q381" s="377"/>
      <c r="R381" s="378"/>
      <c r="S381" s="378"/>
      <c r="T381" s="378"/>
      <c r="U381" s="378"/>
      <c r="V381" s="378"/>
      <c r="W381" s="378"/>
      <c r="X381" s="378"/>
      <c r="Y381" s="378"/>
    </row>
    <row r="382" spans="1:25" ht="30.75">
      <c r="A382" s="218" t="s">
        <v>191</v>
      </c>
      <c r="B382" s="219">
        <v>3850</v>
      </c>
      <c r="C382" s="311" t="s">
        <v>217</v>
      </c>
      <c r="D382" s="124">
        <v>45784</v>
      </c>
      <c r="E382" s="191" t="s">
        <v>1184</v>
      </c>
      <c r="F382" s="194" t="s">
        <v>22</v>
      </c>
      <c r="G382" s="195">
        <v>0.63749999999999996</v>
      </c>
      <c r="H382" s="223" t="s">
        <v>213</v>
      </c>
      <c r="I382" s="225" t="s">
        <v>1185</v>
      </c>
      <c r="J382" s="375" t="s">
        <v>196</v>
      </c>
      <c r="K382" s="104" t="s">
        <v>1186</v>
      </c>
      <c r="L382" s="375" t="s">
        <v>27</v>
      </c>
      <c r="M382" s="376">
        <v>20250512</v>
      </c>
      <c r="N382" s="375" t="s">
        <v>33</v>
      </c>
      <c r="O382" s="376" t="s">
        <v>362</v>
      </c>
      <c r="P382" s="377" t="s">
        <v>1187</v>
      </c>
      <c r="Q382" s="377"/>
      <c r="R382" s="378"/>
      <c r="S382" s="378"/>
      <c r="T382" s="378"/>
      <c r="U382" s="378"/>
      <c r="V382" s="378"/>
      <c r="W382" s="378"/>
      <c r="X382" s="378"/>
      <c r="Y382" s="378"/>
    </row>
    <row r="383" spans="1:25" ht="91.5">
      <c r="A383" s="218" t="s">
        <v>191</v>
      </c>
      <c r="B383" s="219">
        <v>3850</v>
      </c>
      <c r="C383" s="311" t="s">
        <v>217</v>
      </c>
      <c r="D383" s="124">
        <v>45784</v>
      </c>
      <c r="E383" s="191" t="s">
        <v>1184</v>
      </c>
      <c r="F383" s="194" t="s">
        <v>37</v>
      </c>
      <c r="G383" s="195">
        <v>0.6381944444444444</v>
      </c>
      <c r="H383" s="223" t="s">
        <v>213</v>
      </c>
      <c r="I383" s="225" t="s">
        <v>1188</v>
      </c>
      <c r="J383" s="375" t="s">
        <v>196</v>
      </c>
      <c r="K383" s="104" t="s">
        <v>1189</v>
      </c>
      <c r="L383" s="375" t="s">
        <v>61</v>
      </c>
      <c r="M383" s="376">
        <v>202550519</v>
      </c>
      <c r="N383" s="375" t="s">
        <v>43</v>
      </c>
      <c r="O383" s="376"/>
      <c r="P383" s="377" t="s">
        <v>1190</v>
      </c>
      <c r="Q383" s="377"/>
      <c r="R383" s="378"/>
      <c r="S383" s="378"/>
      <c r="T383" s="378"/>
      <c r="U383" s="378"/>
      <c r="V383" s="378"/>
      <c r="W383" s="378"/>
      <c r="X383" s="378"/>
      <c r="Y383" s="378"/>
    </row>
    <row r="384" spans="1:25" ht="45.75">
      <c r="A384" s="218" t="s">
        <v>191</v>
      </c>
      <c r="B384" s="219">
        <v>3850</v>
      </c>
      <c r="C384" s="311" t="s">
        <v>217</v>
      </c>
      <c r="D384" s="124">
        <v>45784</v>
      </c>
      <c r="E384" s="191" t="s">
        <v>1184</v>
      </c>
      <c r="F384" s="194" t="s">
        <v>22</v>
      </c>
      <c r="G384" s="195">
        <v>0.64652777777777781</v>
      </c>
      <c r="H384" s="223" t="s">
        <v>194</v>
      </c>
      <c r="I384" s="225" t="s">
        <v>1191</v>
      </c>
      <c r="J384" s="375" t="s">
        <v>196</v>
      </c>
      <c r="K384" s="121" t="s">
        <v>1192</v>
      </c>
      <c r="L384" s="375" t="s">
        <v>198</v>
      </c>
      <c r="M384" s="376">
        <v>20250514</v>
      </c>
      <c r="N384" s="375" t="s">
        <v>28</v>
      </c>
      <c r="O384" s="376"/>
      <c r="P384" s="377" t="s">
        <v>1193</v>
      </c>
      <c r="Q384" s="377"/>
      <c r="R384" s="378"/>
      <c r="S384" s="378"/>
      <c r="T384" s="378"/>
      <c r="U384" s="378"/>
      <c r="V384" s="378"/>
      <c r="W384" s="378"/>
      <c r="X384" s="378"/>
      <c r="Y384" s="378"/>
    </row>
    <row r="385" spans="1:25" ht="29.25">
      <c r="A385" s="218" t="s">
        <v>191</v>
      </c>
      <c r="B385" s="219">
        <v>3850</v>
      </c>
      <c r="C385" s="311" t="s">
        <v>217</v>
      </c>
      <c r="D385" s="124">
        <v>45784</v>
      </c>
      <c r="E385" s="191" t="s">
        <v>1184</v>
      </c>
      <c r="F385" s="194" t="s">
        <v>22</v>
      </c>
      <c r="G385" s="195">
        <v>0.68472222222222223</v>
      </c>
      <c r="H385" s="223" t="s">
        <v>194</v>
      </c>
      <c r="I385" s="264" t="s">
        <v>1194</v>
      </c>
      <c r="J385" s="375" t="s">
        <v>196</v>
      </c>
      <c r="K385" s="104" t="s">
        <v>1195</v>
      </c>
      <c r="L385" s="375" t="s">
        <v>198</v>
      </c>
      <c r="M385" s="376">
        <v>20250517</v>
      </c>
      <c r="N385" s="375" t="s">
        <v>28</v>
      </c>
      <c r="O385" s="376"/>
      <c r="P385" s="377" t="s">
        <v>1196</v>
      </c>
      <c r="Q385" s="377"/>
      <c r="R385" s="378"/>
      <c r="S385" s="378"/>
      <c r="T385" s="378"/>
      <c r="U385" s="378"/>
      <c r="V385" s="378"/>
      <c r="W385" s="378"/>
      <c r="X385" s="378"/>
      <c r="Y385" s="378"/>
    </row>
    <row r="386" spans="1:25" ht="30.75">
      <c r="A386" s="218" t="s">
        <v>191</v>
      </c>
      <c r="B386" s="219">
        <v>3850</v>
      </c>
      <c r="C386" s="311" t="s">
        <v>217</v>
      </c>
      <c r="D386" s="124">
        <v>45784</v>
      </c>
      <c r="E386" s="191" t="s">
        <v>1184</v>
      </c>
      <c r="F386" s="194" t="s">
        <v>22</v>
      </c>
      <c r="G386" s="195">
        <v>0.68541666666666667</v>
      </c>
      <c r="H386" s="223" t="s">
        <v>194</v>
      </c>
      <c r="I386" s="225" t="s">
        <v>1197</v>
      </c>
      <c r="J386" s="375" t="s">
        <v>196</v>
      </c>
      <c r="K386" s="104" t="s">
        <v>1198</v>
      </c>
      <c r="L386" s="375" t="s">
        <v>198</v>
      </c>
      <c r="M386" s="376">
        <v>20250517</v>
      </c>
      <c r="N386" s="375" t="s">
        <v>28</v>
      </c>
      <c r="O386" s="376"/>
      <c r="P386" s="377" t="s">
        <v>1199</v>
      </c>
      <c r="Q386" s="377"/>
      <c r="R386" s="378"/>
      <c r="S386" s="378"/>
      <c r="T386" s="378"/>
      <c r="U386" s="378"/>
      <c r="V386" s="378"/>
      <c r="W386" s="378"/>
      <c r="X386" s="378"/>
      <c r="Y386" s="378"/>
    </row>
    <row r="387" spans="1:25">
      <c r="A387" s="218" t="s">
        <v>191</v>
      </c>
      <c r="B387" s="219">
        <v>3850</v>
      </c>
      <c r="C387" s="311" t="s">
        <v>217</v>
      </c>
      <c r="D387" s="124">
        <v>45784</v>
      </c>
      <c r="E387" s="191" t="s">
        <v>1184</v>
      </c>
      <c r="F387" s="194" t="s">
        <v>37</v>
      </c>
      <c r="G387" s="221">
        <v>0.68680555555555556</v>
      </c>
      <c r="H387" s="223" t="s">
        <v>194</v>
      </c>
      <c r="I387" s="225" t="s">
        <v>1200</v>
      </c>
      <c r="J387" s="375" t="s">
        <v>196</v>
      </c>
      <c r="K387" s="121" t="s">
        <v>1201</v>
      </c>
      <c r="L387" s="375" t="s">
        <v>198</v>
      </c>
      <c r="M387" s="376">
        <v>20250514</v>
      </c>
      <c r="N387" s="375" t="s">
        <v>28</v>
      </c>
      <c r="O387" s="376"/>
      <c r="P387" s="377" t="s">
        <v>1202</v>
      </c>
      <c r="Q387" s="377"/>
      <c r="R387" s="378"/>
      <c r="S387" s="378"/>
      <c r="T387" s="378"/>
      <c r="U387" s="378"/>
      <c r="V387" s="378"/>
      <c r="W387" s="378"/>
      <c r="X387" s="378"/>
      <c r="Y387" s="378"/>
    </row>
    <row r="388" spans="1:25">
      <c r="A388" s="226" t="s">
        <v>191</v>
      </c>
      <c r="B388" s="227">
        <v>3850</v>
      </c>
      <c r="C388" s="312" t="s">
        <v>217</v>
      </c>
      <c r="D388" s="132">
        <v>45784</v>
      </c>
      <c r="E388" s="192" t="s">
        <v>1184</v>
      </c>
      <c r="F388" s="228" t="s">
        <v>22</v>
      </c>
      <c r="G388" s="229">
        <v>0.72569444444444442</v>
      </c>
      <c r="H388" s="230" t="s">
        <v>371</v>
      </c>
      <c r="I388" s="231" t="s">
        <v>1203</v>
      </c>
      <c r="J388" s="1" t="s">
        <v>196</v>
      </c>
      <c r="K388" s="390"/>
      <c r="L388" s="384" t="s">
        <v>27</v>
      </c>
      <c r="M388" s="388"/>
      <c r="N388" s="384" t="s">
        <v>90</v>
      </c>
      <c r="O388" s="388"/>
      <c r="P388" s="377" t="s">
        <v>205</v>
      </c>
      <c r="Q388" s="379"/>
      <c r="R388" s="378"/>
      <c r="S388" s="378"/>
      <c r="T388" s="378"/>
      <c r="U388" s="378"/>
      <c r="V388" s="378"/>
      <c r="W388" s="378"/>
      <c r="X388" s="378"/>
      <c r="Y388" s="378"/>
    </row>
    <row r="389" spans="1:25" ht="30.75">
      <c r="A389" s="193" t="s">
        <v>18</v>
      </c>
      <c r="B389" s="74" t="s">
        <v>19</v>
      </c>
      <c r="C389" s="310" t="s">
        <v>30</v>
      </c>
      <c r="D389" s="123">
        <v>45784</v>
      </c>
      <c r="E389" s="191" t="s">
        <v>21</v>
      </c>
      <c r="F389" s="194" t="s">
        <v>37</v>
      </c>
      <c r="G389" s="195">
        <v>0.31805555555555554</v>
      </c>
      <c r="H389" s="196" t="s">
        <v>112</v>
      </c>
      <c r="I389" s="197" t="s">
        <v>1204</v>
      </c>
      <c r="J389" s="375" t="s">
        <v>75</v>
      </c>
      <c r="K389" s="104" t="s">
        <v>1205</v>
      </c>
      <c r="L389" s="375" t="s">
        <v>61</v>
      </c>
      <c r="M389" s="376">
        <v>20250517</v>
      </c>
      <c r="N389" s="375" t="s">
        <v>33</v>
      </c>
      <c r="O389" s="1" t="s">
        <v>153</v>
      </c>
      <c r="P389" s="377" t="s">
        <v>1206</v>
      </c>
      <c r="Q389" s="377"/>
      <c r="R389" s="378"/>
      <c r="S389" s="378"/>
      <c r="T389" s="378"/>
      <c r="U389" s="378"/>
      <c r="V389" s="378"/>
      <c r="W389" s="378"/>
      <c r="X389" s="378"/>
      <c r="Y389" s="378"/>
    </row>
    <row r="390" spans="1:25" ht="30.75">
      <c r="A390" s="193" t="s">
        <v>18</v>
      </c>
      <c r="B390" s="74" t="s">
        <v>19</v>
      </c>
      <c r="C390" s="313" t="s">
        <v>846</v>
      </c>
      <c r="D390" s="124">
        <v>45784</v>
      </c>
      <c r="E390" s="191" t="s">
        <v>21</v>
      </c>
      <c r="F390" s="194" t="s">
        <v>37</v>
      </c>
      <c r="G390" s="220">
        <v>0.62847222222222221</v>
      </c>
      <c r="H390" s="233" t="s">
        <v>112</v>
      </c>
      <c r="I390" s="234" t="s">
        <v>1207</v>
      </c>
      <c r="J390" s="375" t="s">
        <v>75</v>
      </c>
      <c r="K390" s="104" t="s">
        <v>1208</v>
      </c>
      <c r="L390" s="375" t="s">
        <v>77</v>
      </c>
      <c r="M390" s="156">
        <v>20250515</v>
      </c>
      <c r="N390" s="375" t="s">
        <v>43</v>
      </c>
      <c r="O390" s="376"/>
      <c r="P390" s="377" t="s">
        <v>1209</v>
      </c>
      <c r="Q390" s="377"/>
      <c r="R390" s="378"/>
      <c r="S390" s="378"/>
      <c r="T390" s="378"/>
      <c r="U390" s="378"/>
      <c r="V390" s="378"/>
      <c r="W390" s="378"/>
      <c r="X390" s="378"/>
      <c r="Y390" s="378"/>
    </row>
    <row r="391" spans="1:25" ht="30.75">
      <c r="A391" s="193" t="s">
        <v>18</v>
      </c>
      <c r="B391" s="74" t="s">
        <v>19</v>
      </c>
      <c r="C391" s="310" t="s">
        <v>846</v>
      </c>
      <c r="D391" s="124">
        <v>45784</v>
      </c>
      <c r="E391" s="191" t="s">
        <v>21</v>
      </c>
      <c r="F391" s="194" t="s">
        <v>37</v>
      </c>
      <c r="G391" s="195">
        <v>0.64097222222222228</v>
      </c>
      <c r="H391" s="196" t="s">
        <v>82</v>
      </c>
      <c r="I391" s="197" t="s">
        <v>1210</v>
      </c>
      <c r="J391" s="375" t="s">
        <v>75</v>
      </c>
      <c r="K391" s="104" t="s">
        <v>1211</v>
      </c>
      <c r="L391" s="375" t="s">
        <v>61</v>
      </c>
      <c r="M391" s="376">
        <v>20250512</v>
      </c>
      <c r="N391" s="375" t="s">
        <v>43</v>
      </c>
      <c r="O391" s="376"/>
      <c r="P391" s="377" t="s">
        <v>1212</v>
      </c>
      <c r="Q391" s="377"/>
      <c r="R391" s="378"/>
      <c r="S391" s="378"/>
      <c r="T391" s="378"/>
      <c r="U391" s="378"/>
      <c r="V391" s="378"/>
      <c r="W391" s="378"/>
      <c r="X391" s="378"/>
      <c r="Y391" s="378"/>
    </row>
    <row r="392" spans="1:25" ht="30.75">
      <c r="A392" s="193" t="s">
        <v>18</v>
      </c>
      <c r="B392" s="74" t="s">
        <v>19</v>
      </c>
      <c r="C392" s="310" t="s">
        <v>846</v>
      </c>
      <c r="D392" s="124">
        <v>45784</v>
      </c>
      <c r="E392" s="191" t="s">
        <v>21</v>
      </c>
      <c r="F392" s="194" t="s">
        <v>37</v>
      </c>
      <c r="G392" s="195">
        <v>0.64375000000000004</v>
      </c>
      <c r="H392" s="196" t="s">
        <v>82</v>
      </c>
      <c r="I392" s="197" t="s">
        <v>1213</v>
      </c>
      <c r="J392" s="375" t="s">
        <v>75</v>
      </c>
      <c r="K392" s="104" t="s">
        <v>1214</v>
      </c>
      <c r="L392" s="375" t="s">
        <v>61</v>
      </c>
      <c r="M392" s="376">
        <v>20250512</v>
      </c>
      <c r="N392" s="375" t="s">
        <v>33</v>
      </c>
      <c r="O392" s="23" t="s">
        <v>102</v>
      </c>
      <c r="P392" s="377" t="s">
        <v>1215</v>
      </c>
      <c r="Q392" s="377"/>
      <c r="R392" s="378"/>
      <c r="S392" s="378"/>
      <c r="T392" s="378"/>
      <c r="U392" s="378"/>
      <c r="V392" s="378"/>
      <c r="W392" s="378"/>
      <c r="X392" s="378"/>
      <c r="Y392" s="378"/>
    </row>
    <row r="393" spans="1:25" ht="30.75">
      <c r="A393" s="193" t="s">
        <v>18</v>
      </c>
      <c r="B393" s="74" t="s">
        <v>19</v>
      </c>
      <c r="C393" s="310" t="s">
        <v>846</v>
      </c>
      <c r="D393" s="124">
        <v>45784</v>
      </c>
      <c r="E393" s="191" t="s">
        <v>21</v>
      </c>
      <c r="F393" s="194" t="s">
        <v>37</v>
      </c>
      <c r="G393" s="195">
        <v>0.64375000000000004</v>
      </c>
      <c r="H393" s="196" t="s">
        <v>82</v>
      </c>
      <c r="I393" s="197" t="s">
        <v>1213</v>
      </c>
      <c r="J393" s="375" t="s">
        <v>75</v>
      </c>
      <c r="K393" s="104" t="s">
        <v>1214</v>
      </c>
      <c r="L393" s="375" t="s">
        <v>61</v>
      </c>
      <c r="M393" s="376">
        <v>20250512</v>
      </c>
      <c r="N393" s="375" t="s">
        <v>33</v>
      </c>
      <c r="O393" s="23" t="s">
        <v>102</v>
      </c>
      <c r="P393" s="377" t="s">
        <v>1216</v>
      </c>
      <c r="Q393" s="377"/>
      <c r="R393" s="378"/>
      <c r="S393" s="378"/>
      <c r="T393" s="378"/>
      <c r="U393" s="378"/>
      <c r="V393" s="378"/>
      <c r="W393" s="378"/>
      <c r="X393" s="378"/>
      <c r="Y393" s="378"/>
    </row>
    <row r="394" spans="1:25">
      <c r="A394" s="193" t="s">
        <v>18</v>
      </c>
      <c r="B394" s="74" t="s">
        <v>19</v>
      </c>
      <c r="C394" s="310" t="s">
        <v>846</v>
      </c>
      <c r="D394" s="124">
        <v>45784</v>
      </c>
      <c r="E394" s="191" t="s">
        <v>21</v>
      </c>
      <c r="F394" s="194" t="s">
        <v>37</v>
      </c>
      <c r="G394" s="195">
        <v>0.69930555555555551</v>
      </c>
      <c r="H394" s="196" t="s">
        <v>112</v>
      </c>
      <c r="I394" s="197" t="s">
        <v>1217</v>
      </c>
      <c r="J394" s="375" t="s">
        <v>75</v>
      </c>
      <c r="K394" s="104" t="s">
        <v>1218</v>
      </c>
      <c r="L394" s="375" t="s">
        <v>77</v>
      </c>
      <c r="M394" s="156">
        <v>20250515</v>
      </c>
      <c r="N394" s="375" t="s">
        <v>43</v>
      </c>
      <c r="O394" s="376"/>
      <c r="P394" s="377" t="s">
        <v>1219</v>
      </c>
      <c r="Q394" s="377"/>
      <c r="R394" s="378"/>
      <c r="S394" s="378"/>
      <c r="T394" s="378"/>
      <c r="U394" s="378"/>
      <c r="V394" s="378"/>
      <c r="W394" s="378"/>
      <c r="X394" s="378"/>
      <c r="Y394" s="378"/>
    </row>
    <row r="395" spans="1:25" ht="30.75">
      <c r="A395" s="193" t="s">
        <v>18</v>
      </c>
      <c r="B395" s="74" t="s">
        <v>19</v>
      </c>
      <c r="C395" s="310" t="s">
        <v>846</v>
      </c>
      <c r="D395" s="124">
        <v>45784</v>
      </c>
      <c r="E395" s="191" t="s">
        <v>21</v>
      </c>
      <c r="F395" s="194" t="s">
        <v>37</v>
      </c>
      <c r="G395" s="195">
        <v>0.72916666666666663</v>
      </c>
      <c r="H395" s="196" t="s">
        <v>82</v>
      </c>
      <c r="I395" s="197" t="s">
        <v>1207</v>
      </c>
      <c r="J395" s="375" t="s">
        <v>75</v>
      </c>
      <c r="K395" s="104" t="s">
        <v>1220</v>
      </c>
      <c r="L395" s="375" t="s">
        <v>77</v>
      </c>
      <c r="M395" s="376">
        <v>20250512</v>
      </c>
      <c r="N395" s="375" t="s">
        <v>43</v>
      </c>
      <c r="O395" s="376"/>
      <c r="P395" s="377" t="s">
        <v>1221</v>
      </c>
      <c r="Q395" s="377"/>
      <c r="R395" s="378"/>
      <c r="S395" s="378"/>
      <c r="T395" s="378"/>
      <c r="U395" s="378"/>
      <c r="V395" s="378"/>
      <c r="W395" s="378"/>
      <c r="X395" s="378"/>
      <c r="Y395" s="378"/>
    </row>
    <row r="396" spans="1:25">
      <c r="A396" s="193" t="s">
        <v>18</v>
      </c>
      <c r="B396" s="74" t="s">
        <v>19</v>
      </c>
      <c r="C396" s="310" t="s">
        <v>846</v>
      </c>
      <c r="D396" s="124">
        <v>45784</v>
      </c>
      <c r="E396" s="191" t="s">
        <v>21</v>
      </c>
      <c r="F396" s="194" t="s">
        <v>37</v>
      </c>
      <c r="G396" s="195">
        <v>0.75763888888888886</v>
      </c>
      <c r="H396" s="196" t="s">
        <v>112</v>
      </c>
      <c r="I396" s="197" t="s">
        <v>1222</v>
      </c>
      <c r="J396" s="375" t="s">
        <v>75</v>
      </c>
      <c r="K396" s="383" t="s">
        <v>1223</v>
      </c>
      <c r="L396" s="375" t="s">
        <v>77</v>
      </c>
      <c r="M396" s="376">
        <v>20250512</v>
      </c>
      <c r="N396" s="375" t="s">
        <v>43</v>
      </c>
      <c r="O396" s="376"/>
      <c r="P396" s="377" t="s">
        <v>1223</v>
      </c>
      <c r="Q396" s="377"/>
      <c r="R396" s="378"/>
      <c r="S396" s="378"/>
      <c r="T396" s="378"/>
      <c r="U396" s="378"/>
      <c r="V396" s="378"/>
      <c r="W396" s="378"/>
      <c r="X396" s="378"/>
      <c r="Y396" s="378"/>
    </row>
    <row r="397" spans="1:25" ht="30.75">
      <c r="A397" s="193" t="s">
        <v>18</v>
      </c>
      <c r="B397" s="74" t="s">
        <v>19</v>
      </c>
      <c r="C397" s="310" t="s">
        <v>846</v>
      </c>
      <c r="D397" s="124">
        <v>45784</v>
      </c>
      <c r="E397" s="191" t="s">
        <v>21</v>
      </c>
      <c r="F397" s="194" t="s">
        <v>37</v>
      </c>
      <c r="G397" s="195">
        <v>0.8256944444444444</v>
      </c>
      <c r="H397" s="196" t="s">
        <v>128</v>
      </c>
      <c r="I397" s="197" t="s">
        <v>1224</v>
      </c>
      <c r="J397" s="375" t="s">
        <v>75</v>
      </c>
      <c r="K397" s="104" t="s">
        <v>1225</v>
      </c>
      <c r="L397" s="375" t="s">
        <v>77</v>
      </c>
      <c r="M397" s="156">
        <v>20250516</v>
      </c>
      <c r="N397" s="375" t="s">
        <v>43</v>
      </c>
      <c r="O397" s="376"/>
      <c r="P397" s="377" t="s">
        <v>1226</v>
      </c>
      <c r="Q397" s="377"/>
      <c r="R397" s="378"/>
      <c r="S397" s="378"/>
      <c r="T397" s="378"/>
      <c r="U397" s="378"/>
      <c r="V397" s="378"/>
      <c r="W397" s="378"/>
      <c r="X397" s="378"/>
      <c r="Y397" s="378"/>
    </row>
    <row r="398" spans="1:25" ht="30.75">
      <c r="A398" s="137" t="s">
        <v>191</v>
      </c>
      <c r="B398" s="74">
        <v>3850</v>
      </c>
      <c r="C398" s="302" t="s">
        <v>1151</v>
      </c>
      <c r="D398" s="124">
        <v>45784</v>
      </c>
      <c r="E398" s="191" t="s">
        <v>1016</v>
      </c>
      <c r="F398" s="194" t="s">
        <v>37</v>
      </c>
      <c r="G398" s="126">
        <v>0.33402777777777776</v>
      </c>
      <c r="H398" s="128" t="s">
        <v>128</v>
      </c>
      <c r="I398" s="130" t="s">
        <v>1227</v>
      </c>
      <c r="J398" s="375" t="s">
        <v>75</v>
      </c>
      <c r="K398" s="104" t="s">
        <v>1228</v>
      </c>
      <c r="L398" s="375" t="s">
        <v>77</v>
      </c>
      <c r="M398" s="156">
        <v>20250516</v>
      </c>
      <c r="N398" s="375" t="s">
        <v>43</v>
      </c>
      <c r="O398" s="376"/>
      <c r="P398" s="377" t="s">
        <v>1229</v>
      </c>
      <c r="Q398" s="377"/>
      <c r="R398" s="378"/>
      <c r="S398" s="378"/>
      <c r="T398" s="378"/>
      <c r="U398" s="378"/>
      <c r="V398" s="378"/>
      <c r="W398" s="378"/>
      <c r="X398" s="378"/>
      <c r="Y398" s="378"/>
    </row>
    <row r="399" spans="1:25">
      <c r="A399" s="137" t="s">
        <v>191</v>
      </c>
      <c r="B399" s="74">
        <v>3850</v>
      </c>
      <c r="C399" s="302" t="s">
        <v>1151</v>
      </c>
      <c r="D399" s="124">
        <v>45784</v>
      </c>
      <c r="E399" s="191" t="s">
        <v>1016</v>
      </c>
      <c r="F399" s="194" t="s">
        <v>37</v>
      </c>
      <c r="G399" s="126">
        <v>0.34305555555555556</v>
      </c>
      <c r="H399" s="128" t="s">
        <v>128</v>
      </c>
      <c r="I399" s="130" t="s">
        <v>1227</v>
      </c>
      <c r="J399" s="375" t="s">
        <v>75</v>
      </c>
      <c r="K399" s="104" t="s">
        <v>1230</v>
      </c>
      <c r="L399" s="375" t="s">
        <v>77</v>
      </c>
      <c r="M399" s="156">
        <v>20250516</v>
      </c>
      <c r="N399" s="375" t="s">
        <v>43</v>
      </c>
      <c r="O399" s="376"/>
      <c r="P399" s="377" t="s">
        <v>1231</v>
      </c>
      <c r="Q399" s="377"/>
      <c r="R399" s="378"/>
      <c r="S399" s="378"/>
      <c r="T399" s="378"/>
      <c r="U399" s="378"/>
      <c r="V399" s="378"/>
      <c r="W399" s="378"/>
      <c r="X399" s="378"/>
      <c r="Y399" s="378"/>
    </row>
    <row r="400" spans="1:25">
      <c r="A400" s="137" t="s">
        <v>191</v>
      </c>
      <c r="B400" s="74">
        <v>3850</v>
      </c>
      <c r="C400" s="302" t="s">
        <v>1151</v>
      </c>
      <c r="D400" s="124">
        <v>45784</v>
      </c>
      <c r="E400" s="191" t="s">
        <v>1016</v>
      </c>
      <c r="F400" s="125" t="s">
        <v>22</v>
      </c>
      <c r="G400" s="126">
        <v>0.34444444444444444</v>
      </c>
      <c r="H400" s="128" t="s">
        <v>160</v>
      </c>
      <c r="I400" s="130" t="s">
        <v>1232</v>
      </c>
      <c r="J400" s="375" t="s">
        <v>75</v>
      </c>
      <c r="K400" s="383"/>
      <c r="L400" s="375" t="s">
        <v>27</v>
      </c>
      <c r="M400" s="376"/>
      <c r="N400" s="375" t="s">
        <v>33</v>
      </c>
      <c r="O400" s="376" t="s">
        <v>1233</v>
      </c>
      <c r="P400" s="377" t="s">
        <v>1234</v>
      </c>
      <c r="Q400" s="377"/>
      <c r="R400" s="378"/>
      <c r="S400" s="378"/>
      <c r="T400" s="378"/>
      <c r="U400" s="378"/>
      <c r="V400" s="378"/>
      <c r="W400" s="378"/>
      <c r="X400" s="378"/>
      <c r="Y400" s="378"/>
    </row>
    <row r="401" spans="1:25">
      <c r="A401" s="137" t="s">
        <v>191</v>
      </c>
      <c r="B401" s="74">
        <v>3850</v>
      </c>
      <c r="C401" s="302" t="s">
        <v>1151</v>
      </c>
      <c r="D401" s="124">
        <v>45784</v>
      </c>
      <c r="E401" s="191" t="s">
        <v>1016</v>
      </c>
      <c r="F401" s="194" t="s">
        <v>37</v>
      </c>
      <c r="G401" s="126">
        <v>0.34861111111111109</v>
      </c>
      <c r="H401" s="128" t="s">
        <v>160</v>
      </c>
      <c r="I401" s="130" t="s">
        <v>1235</v>
      </c>
      <c r="J401" s="375" t="s">
        <v>75</v>
      </c>
      <c r="K401" s="104" t="s">
        <v>1236</v>
      </c>
      <c r="L401" s="375" t="s">
        <v>27</v>
      </c>
      <c r="M401" s="376">
        <v>20250514</v>
      </c>
      <c r="N401" s="375" t="s">
        <v>33</v>
      </c>
      <c r="O401" s="376" t="s">
        <v>539</v>
      </c>
      <c r="P401" s="377" t="s">
        <v>1237</v>
      </c>
      <c r="Q401" s="377"/>
      <c r="R401" s="378"/>
      <c r="S401" s="378"/>
      <c r="T401" s="378"/>
      <c r="U401" s="378"/>
      <c r="V401" s="378"/>
      <c r="W401" s="378"/>
      <c r="X401" s="378"/>
      <c r="Y401" s="378"/>
    </row>
    <row r="402" spans="1:25">
      <c r="A402" s="137" t="s">
        <v>191</v>
      </c>
      <c r="B402" s="74">
        <v>3850</v>
      </c>
      <c r="C402" s="302" t="s">
        <v>1151</v>
      </c>
      <c r="D402" s="124">
        <v>45784</v>
      </c>
      <c r="E402" s="191" t="s">
        <v>1016</v>
      </c>
      <c r="F402" s="194" t="s">
        <v>37</v>
      </c>
      <c r="G402" s="126">
        <v>0.41319444444444442</v>
      </c>
      <c r="H402" s="128" t="s">
        <v>160</v>
      </c>
      <c r="I402" s="130" t="s">
        <v>1235</v>
      </c>
      <c r="J402" s="375" t="s">
        <v>75</v>
      </c>
      <c r="K402" s="383"/>
      <c r="L402" s="375" t="s">
        <v>27</v>
      </c>
      <c r="M402" s="376">
        <v>20250514</v>
      </c>
      <c r="N402" s="375" t="s">
        <v>33</v>
      </c>
      <c r="O402" s="376" t="s">
        <v>539</v>
      </c>
      <c r="P402" s="377" t="s">
        <v>1238</v>
      </c>
      <c r="Q402" s="377"/>
      <c r="R402" s="378"/>
      <c r="S402" s="378"/>
      <c r="T402" s="378"/>
      <c r="U402" s="378"/>
      <c r="V402" s="378"/>
      <c r="W402" s="378"/>
      <c r="X402" s="378"/>
      <c r="Y402" s="378"/>
    </row>
    <row r="403" spans="1:25" ht="29.25">
      <c r="A403" s="218" t="s">
        <v>191</v>
      </c>
      <c r="B403" s="219">
        <v>3850</v>
      </c>
      <c r="C403" s="311" t="s">
        <v>217</v>
      </c>
      <c r="D403" s="124">
        <v>45784</v>
      </c>
      <c r="E403" s="191" t="s">
        <v>1184</v>
      </c>
      <c r="F403" s="194" t="s">
        <v>22</v>
      </c>
      <c r="G403" s="195">
        <v>0.63263888888888886</v>
      </c>
      <c r="H403" s="223" t="s">
        <v>112</v>
      </c>
      <c r="I403" s="237" t="s">
        <v>1239</v>
      </c>
      <c r="J403" s="375" t="s">
        <v>75</v>
      </c>
      <c r="K403" s="104" t="s">
        <v>1240</v>
      </c>
      <c r="L403" s="375" t="s">
        <v>198</v>
      </c>
      <c r="M403" s="376"/>
      <c r="N403" s="375" t="s">
        <v>28</v>
      </c>
      <c r="O403" s="376"/>
      <c r="P403" s="377" t="s">
        <v>1241</v>
      </c>
      <c r="Q403" s="377"/>
      <c r="R403" s="378"/>
      <c r="S403" s="378"/>
      <c r="T403" s="378"/>
      <c r="U403" s="378"/>
      <c r="V403" s="378"/>
      <c r="W403" s="378"/>
      <c r="X403" s="378"/>
      <c r="Y403" s="378"/>
    </row>
    <row r="404" spans="1:25">
      <c r="A404" s="218" t="s">
        <v>191</v>
      </c>
      <c r="B404" s="219">
        <v>3850</v>
      </c>
      <c r="C404" s="311" t="s">
        <v>217</v>
      </c>
      <c r="D404" s="124">
        <v>45784</v>
      </c>
      <c r="E404" s="191" t="s">
        <v>1184</v>
      </c>
      <c r="F404" s="194" t="s">
        <v>37</v>
      </c>
      <c r="G404" s="232">
        <v>0.69374999999999998</v>
      </c>
      <c r="H404" s="223" t="s">
        <v>73</v>
      </c>
      <c r="I404" s="225" t="s">
        <v>1242</v>
      </c>
      <c r="J404" s="375" t="s">
        <v>75</v>
      </c>
      <c r="K404" s="104" t="s">
        <v>1243</v>
      </c>
      <c r="L404" s="375" t="s">
        <v>61</v>
      </c>
      <c r="M404" s="376">
        <v>20250517</v>
      </c>
      <c r="N404" s="375" t="s">
        <v>28</v>
      </c>
      <c r="O404" s="376"/>
      <c r="P404" s="377" t="s">
        <v>1244</v>
      </c>
      <c r="Q404" s="377"/>
      <c r="R404" s="378"/>
      <c r="S404" s="378"/>
      <c r="T404" s="378"/>
      <c r="U404" s="378"/>
      <c r="V404" s="378"/>
      <c r="W404" s="378"/>
      <c r="X404" s="378"/>
      <c r="Y404" s="378"/>
    </row>
    <row r="405" spans="1:25" ht="45.75">
      <c r="A405" s="226" t="s">
        <v>191</v>
      </c>
      <c r="B405" s="227">
        <v>3850</v>
      </c>
      <c r="C405" s="312" t="s">
        <v>217</v>
      </c>
      <c r="D405" s="132">
        <v>45784</v>
      </c>
      <c r="E405" s="192" t="s">
        <v>1184</v>
      </c>
      <c r="F405" s="228" t="s">
        <v>37</v>
      </c>
      <c r="G405" s="229">
        <v>0.72291666666666665</v>
      </c>
      <c r="H405" s="230" t="s">
        <v>82</v>
      </c>
      <c r="I405" s="231" t="s">
        <v>1245</v>
      </c>
      <c r="J405" s="1" t="s">
        <v>75</v>
      </c>
      <c r="K405" s="118" t="s">
        <v>1246</v>
      </c>
      <c r="L405" s="384" t="s">
        <v>61</v>
      </c>
      <c r="M405" s="156">
        <v>20250512</v>
      </c>
      <c r="N405" s="384" t="s">
        <v>33</v>
      </c>
      <c r="O405" s="388" t="s">
        <v>153</v>
      </c>
      <c r="P405" s="379" t="s">
        <v>1247</v>
      </c>
      <c r="Q405" s="379"/>
      <c r="R405" s="378"/>
      <c r="S405" s="378"/>
      <c r="T405" s="378"/>
      <c r="U405" s="378"/>
      <c r="V405" s="378"/>
      <c r="W405" s="378"/>
      <c r="X405" s="378"/>
      <c r="Y405" s="378"/>
    </row>
    <row r="406" spans="1:25" ht="45.75">
      <c r="A406" s="106" t="s">
        <v>18</v>
      </c>
      <c r="B406" s="74" t="s">
        <v>19</v>
      </c>
      <c r="C406" s="297" t="s">
        <v>30</v>
      </c>
      <c r="D406" s="123">
        <v>45785</v>
      </c>
      <c r="E406" s="76" t="s">
        <v>21</v>
      </c>
      <c r="F406" s="66" t="s">
        <v>37</v>
      </c>
      <c r="G406" s="81">
        <v>0.37638888888888888</v>
      </c>
      <c r="H406" s="82" t="s">
        <v>206</v>
      </c>
      <c r="I406" s="91" t="s">
        <v>1248</v>
      </c>
      <c r="J406" s="375" t="s">
        <v>196</v>
      </c>
      <c r="K406" s="104" t="s">
        <v>1249</v>
      </c>
      <c r="L406" s="375" t="s">
        <v>27</v>
      </c>
      <c r="M406" s="376">
        <v>202505012</v>
      </c>
      <c r="N406" s="375" t="s">
        <v>43</v>
      </c>
      <c r="O406" s="376"/>
      <c r="P406" s="377" t="s">
        <v>1250</v>
      </c>
      <c r="Q406" s="377"/>
      <c r="R406" s="378"/>
      <c r="S406" s="378"/>
      <c r="T406" s="378"/>
      <c r="U406" s="378"/>
      <c r="V406" s="378"/>
      <c r="W406" s="378"/>
      <c r="X406" s="378"/>
      <c r="Y406" s="378"/>
    </row>
    <row r="407" spans="1:25" ht="30.75">
      <c r="A407" s="137" t="s">
        <v>191</v>
      </c>
      <c r="B407" s="74">
        <v>3850</v>
      </c>
      <c r="C407" s="302" t="s">
        <v>730</v>
      </c>
      <c r="D407" s="124">
        <v>45785</v>
      </c>
      <c r="E407" s="76" t="s">
        <v>1016</v>
      </c>
      <c r="F407" s="125" t="s">
        <v>37</v>
      </c>
      <c r="G407" s="126">
        <v>0.3972222222222222</v>
      </c>
      <c r="H407" s="128" t="s">
        <v>213</v>
      </c>
      <c r="I407" s="249" t="s">
        <v>1251</v>
      </c>
      <c r="J407" s="375" t="s">
        <v>196</v>
      </c>
      <c r="K407" s="104" t="s">
        <v>1252</v>
      </c>
      <c r="L407" s="375" t="s">
        <v>61</v>
      </c>
      <c r="M407" s="376">
        <v>20250517</v>
      </c>
      <c r="N407" s="375" t="s">
        <v>249</v>
      </c>
      <c r="O407" s="376"/>
      <c r="P407" s="320" t="s">
        <v>1253</v>
      </c>
      <c r="Q407" s="377"/>
      <c r="R407" s="378"/>
      <c r="S407" s="378"/>
      <c r="T407" s="378"/>
      <c r="U407" s="378"/>
      <c r="V407" s="378"/>
      <c r="W407" s="378"/>
      <c r="X407" s="378"/>
      <c r="Y407" s="378"/>
    </row>
    <row r="408" spans="1:25" ht="60.75">
      <c r="A408" s="137" t="s">
        <v>191</v>
      </c>
      <c r="B408" s="74">
        <v>3850</v>
      </c>
      <c r="C408" s="302" t="s">
        <v>730</v>
      </c>
      <c r="D408" s="124">
        <v>45785</v>
      </c>
      <c r="E408" s="76" t="s">
        <v>1016</v>
      </c>
      <c r="F408" s="125" t="s">
        <v>22</v>
      </c>
      <c r="G408" s="126">
        <v>0.40694444444444444</v>
      </c>
      <c r="H408" s="128" t="s">
        <v>213</v>
      </c>
      <c r="I408" s="130" t="s">
        <v>1254</v>
      </c>
      <c r="J408" s="375" t="s">
        <v>196</v>
      </c>
      <c r="K408" s="104" t="s">
        <v>1255</v>
      </c>
      <c r="L408" s="375" t="s">
        <v>198</v>
      </c>
      <c r="M408" s="376">
        <v>20250515</v>
      </c>
      <c r="N408" s="375" t="s">
        <v>33</v>
      </c>
      <c r="O408" s="376" t="s">
        <v>1140</v>
      </c>
      <c r="P408" s="235" t="s">
        <v>1256</v>
      </c>
      <c r="Q408" s="377"/>
      <c r="R408" s="378"/>
      <c r="S408" s="378"/>
      <c r="T408" s="378"/>
      <c r="U408" s="378"/>
      <c r="V408" s="378"/>
      <c r="W408" s="378"/>
      <c r="X408" s="378"/>
      <c r="Y408" s="378"/>
    </row>
    <row r="409" spans="1:25" ht="45.75">
      <c r="A409" s="137" t="s">
        <v>191</v>
      </c>
      <c r="B409" s="74">
        <v>3850</v>
      </c>
      <c r="C409" s="302" t="s">
        <v>730</v>
      </c>
      <c r="D409" s="124">
        <v>45785</v>
      </c>
      <c r="E409" s="76" t="s">
        <v>1016</v>
      </c>
      <c r="F409" s="125" t="s">
        <v>22</v>
      </c>
      <c r="G409" s="126">
        <v>0.41736111111111113</v>
      </c>
      <c r="H409" s="128" t="s">
        <v>213</v>
      </c>
      <c r="I409" s="130" t="s">
        <v>1257</v>
      </c>
      <c r="J409" s="375" t="s">
        <v>196</v>
      </c>
      <c r="K409" s="104"/>
      <c r="L409" s="375" t="s">
        <v>198</v>
      </c>
      <c r="M409" s="376">
        <v>20250515</v>
      </c>
      <c r="N409" s="375" t="s">
        <v>43</v>
      </c>
      <c r="O409" s="376"/>
      <c r="P409" s="377" t="s">
        <v>1258</v>
      </c>
      <c r="Q409" s="377"/>
      <c r="R409" s="378"/>
      <c r="S409" s="378"/>
      <c r="T409" s="378"/>
      <c r="U409" s="378"/>
      <c r="V409" s="378"/>
      <c r="W409" s="378"/>
      <c r="X409" s="378"/>
      <c r="Y409" s="378"/>
    </row>
    <row r="410" spans="1:25" ht="45.75">
      <c r="A410" s="137" t="s">
        <v>191</v>
      </c>
      <c r="B410" s="74">
        <v>3850</v>
      </c>
      <c r="C410" s="302" t="s">
        <v>730</v>
      </c>
      <c r="D410" s="124">
        <v>45785</v>
      </c>
      <c r="E410" s="76" t="s">
        <v>1016</v>
      </c>
      <c r="F410" s="125" t="s">
        <v>22</v>
      </c>
      <c r="G410" s="126">
        <v>0.42152777777777778</v>
      </c>
      <c r="H410" s="128" t="s">
        <v>213</v>
      </c>
      <c r="I410" s="130" t="s">
        <v>1259</v>
      </c>
      <c r="J410" s="375" t="s">
        <v>196</v>
      </c>
      <c r="K410" s="104" t="s">
        <v>1260</v>
      </c>
      <c r="L410" s="375" t="s">
        <v>27</v>
      </c>
      <c r="M410" s="376">
        <v>20250512</v>
      </c>
      <c r="N410" s="375" t="s">
        <v>43</v>
      </c>
      <c r="O410" s="376"/>
      <c r="P410" s="377" t="s">
        <v>1261</v>
      </c>
      <c r="Q410" s="377"/>
      <c r="R410" s="378"/>
      <c r="S410" s="378"/>
      <c r="T410" s="378"/>
      <c r="U410" s="378"/>
      <c r="V410" s="378"/>
      <c r="W410" s="378"/>
      <c r="X410" s="378"/>
      <c r="Y410" s="378"/>
    </row>
    <row r="411" spans="1:25" ht="30.75">
      <c r="A411" s="137" t="s">
        <v>191</v>
      </c>
      <c r="B411" s="74">
        <v>3850</v>
      </c>
      <c r="C411" s="302" t="s">
        <v>730</v>
      </c>
      <c r="D411" s="124">
        <v>45785</v>
      </c>
      <c r="E411" s="76" t="s">
        <v>1016</v>
      </c>
      <c r="F411" s="125" t="s">
        <v>37</v>
      </c>
      <c r="G411" s="126">
        <v>0.42569444444444443</v>
      </c>
      <c r="H411" s="128" t="s">
        <v>213</v>
      </c>
      <c r="I411" s="130" t="s">
        <v>1262</v>
      </c>
      <c r="J411" s="375" t="s">
        <v>196</v>
      </c>
      <c r="K411" s="104" t="s">
        <v>1263</v>
      </c>
      <c r="L411" s="375" t="s">
        <v>198</v>
      </c>
      <c r="M411" s="376">
        <v>20250515</v>
      </c>
      <c r="N411" s="375" t="s">
        <v>43</v>
      </c>
      <c r="O411" s="376"/>
      <c r="P411" s="377" t="s">
        <v>1264</v>
      </c>
      <c r="Q411" s="377"/>
      <c r="R411" s="378"/>
      <c r="S411" s="378"/>
      <c r="T411" s="378"/>
      <c r="U411" s="378"/>
      <c r="V411" s="378"/>
      <c r="W411" s="378"/>
      <c r="X411" s="378"/>
      <c r="Y411" s="378"/>
    </row>
    <row r="412" spans="1:25" ht="30.75">
      <c r="A412" s="137" t="s">
        <v>191</v>
      </c>
      <c r="B412" s="74">
        <v>3850</v>
      </c>
      <c r="C412" s="302" t="s">
        <v>730</v>
      </c>
      <c r="D412" s="124">
        <v>45785</v>
      </c>
      <c r="E412" s="76" t="s">
        <v>1016</v>
      </c>
      <c r="F412" s="125" t="s">
        <v>37</v>
      </c>
      <c r="G412" s="126">
        <v>0.43819444444444444</v>
      </c>
      <c r="H412" s="128" t="s">
        <v>213</v>
      </c>
      <c r="I412" s="130" t="s">
        <v>1265</v>
      </c>
      <c r="J412" s="375" t="s">
        <v>196</v>
      </c>
      <c r="K412" s="104" t="s">
        <v>1266</v>
      </c>
      <c r="L412" s="375" t="s">
        <v>27</v>
      </c>
      <c r="M412" s="376">
        <v>20250510</v>
      </c>
      <c r="N412" s="375" t="s">
        <v>43</v>
      </c>
      <c r="O412" s="376"/>
      <c r="P412" s="377" t="s">
        <v>1267</v>
      </c>
      <c r="Q412" s="377"/>
      <c r="R412" s="378"/>
      <c r="S412" s="378"/>
      <c r="T412" s="378"/>
      <c r="U412" s="378"/>
      <c r="V412" s="378"/>
      <c r="W412" s="378"/>
      <c r="X412" s="378"/>
      <c r="Y412" s="378"/>
    </row>
    <row r="413" spans="1:25" ht="30.75">
      <c r="A413" s="137" t="s">
        <v>191</v>
      </c>
      <c r="B413" s="74">
        <v>3850</v>
      </c>
      <c r="C413" s="302" t="s">
        <v>730</v>
      </c>
      <c r="D413" s="124">
        <v>45785</v>
      </c>
      <c r="E413" s="76" t="s">
        <v>1016</v>
      </c>
      <c r="F413" s="125" t="s">
        <v>22</v>
      </c>
      <c r="G413" s="126">
        <v>0.4465277777777778</v>
      </c>
      <c r="H413" s="128" t="s">
        <v>206</v>
      </c>
      <c r="I413" s="130" t="s">
        <v>1268</v>
      </c>
      <c r="J413" s="375" t="s">
        <v>196</v>
      </c>
      <c r="K413" s="104" t="s">
        <v>1269</v>
      </c>
      <c r="L413" s="375" t="s">
        <v>27</v>
      </c>
      <c r="M413" s="376">
        <v>20250514</v>
      </c>
      <c r="N413" s="375" t="s">
        <v>43</v>
      </c>
      <c r="O413" s="376"/>
      <c r="P413" s="377" t="s">
        <v>1270</v>
      </c>
      <c r="Q413" s="377"/>
      <c r="R413" s="378"/>
      <c r="S413" s="378"/>
      <c r="T413" s="378"/>
      <c r="U413" s="378"/>
      <c r="V413" s="378"/>
      <c r="W413" s="378"/>
      <c r="X413" s="378"/>
      <c r="Y413" s="378"/>
    </row>
    <row r="414" spans="1:25" ht="45.75">
      <c r="A414" s="137" t="s">
        <v>191</v>
      </c>
      <c r="B414" s="74">
        <v>3850</v>
      </c>
      <c r="C414" s="302" t="s">
        <v>730</v>
      </c>
      <c r="D414" s="124">
        <v>45785</v>
      </c>
      <c r="E414" s="76" t="s">
        <v>1016</v>
      </c>
      <c r="F414" s="125" t="s">
        <v>22</v>
      </c>
      <c r="G414" s="126">
        <v>0.44722222222222224</v>
      </c>
      <c r="H414" s="128" t="s">
        <v>206</v>
      </c>
      <c r="I414" s="130" t="s">
        <v>1271</v>
      </c>
      <c r="J414" s="375" t="s">
        <v>196</v>
      </c>
      <c r="K414" s="104" t="s">
        <v>1272</v>
      </c>
      <c r="L414" s="375" t="s">
        <v>77</v>
      </c>
      <c r="M414" s="156">
        <v>20250521</v>
      </c>
      <c r="N414" s="375" t="s">
        <v>90</v>
      </c>
      <c r="O414" s="376"/>
      <c r="P414" s="377" t="s">
        <v>1273</v>
      </c>
      <c r="Q414" s="377"/>
      <c r="R414" s="378"/>
      <c r="S414" s="378"/>
      <c r="T414" s="378"/>
      <c r="U414" s="378"/>
      <c r="V414" s="378"/>
      <c r="W414" s="378"/>
      <c r="X414" s="378"/>
      <c r="Y414" s="378"/>
    </row>
    <row r="415" spans="1:25">
      <c r="A415" s="137" t="s">
        <v>191</v>
      </c>
      <c r="B415" s="74">
        <v>3850</v>
      </c>
      <c r="C415" s="302" t="s">
        <v>730</v>
      </c>
      <c r="D415" s="124">
        <v>45785</v>
      </c>
      <c r="E415" s="76" t="s">
        <v>1016</v>
      </c>
      <c r="F415" s="125" t="s">
        <v>22</v>
      </c>
      <c r="G415" s="126">
        <v>0.45763888888888887</v>
      </c>
      <c r="H415" s="128" t="s">
        <v>213</v>
      </c>
      <c r="I415" s="130" t="s">
        <v>1274</v>
      </c>
      <c r="J415" s="375" t="s">
        <v>196</v>
      </c>
      <c r="K415" s="104" t="s">
        <v>1275</v>
      </c>
      <c r="L415" s="375" t="s">
        <v>27</v>
      </c>
      <c r="M415" s="376">
        <v>20250512</v>
      </c>
      <c r="N415" s="375" t="s">
        <v>33</v>
      </c>
      <c r="O415" s="376" t="s">
        <v>362</v>
      </c>
      <c r="P415" s="377" t="s">
        <v>1276</v>
      </c>
      <c r="Q415" s="377"/>
      <c r="R415" s="378"/>
      <c r="S415" s="378"/>
      <c r="T415" s="378"/>
      <c r="U415" s="378"/>
      <c r="V415" s="378"/>
      <c r="W415" s="378"/>
      <c r="X415" s="378"/>
      <c r="Y415" s="378"/>
    </row>
    <row r="416" spans="1:25" ht="30.75">
      <c r="A416" s="137" t="s">
        <v>191</v>
      </c>
      <c r="B416" s="74">
        <v>3850</v>
      </c>
      <c r="C416" s="302" t="s">
        <v>730</v>
      </c>
      <c r="D416" s="124">
        <v>45785</v>
      </c>
      <c r="E416" s="76" t="s">
        <v>1016</v>
      </c>
      <c r="F416" s="125" t="s">
        <v>22</v>
      </c>
      <c r="G416" s="126">
        <v>0.45833333333333331</v>
      </c>
      <c r="H416" s="128" t="s">
        <v>213</v>
      </c>
      <c r="I416" s="130" t="s">
        <v>1277</v>
      </c>
      <c r="J416" s="375" t="s">
        <v>196</v>
      </c>
      <c r="K416" s="104" t="s">
        <v>1275</v>
      </c>
      <c r="L416" s="375" t="s">
        <v>27</v>
      </c>
      <c r="M416" s="376">
        <v>20250512</v>
      </c>
      <c r="N416" s="375" t="s">
        <v>33</v>
      </c>
      <c r="O416" s="376" t="s">
        <v>382</v>
      </c>
      <c r="P416" s="377" t="s">
        <v>1278</v>
      </c>
      <c r="Q416" s="377"/>
      <c r="R416" s="378"/>
      <c r="S416" s="378"/>
      <c r="T416" s="378"/>
      <c r="U416" s="378"/>
      <c r="V416" s="378"/>
      <c r="W416" s="378"/>
      <c r="X416" s="378"/>
      <c r="Y416" s="378"/>
    </row>
    <row r="417" spans="1:25" ht="30.75">
      <c r="A417" s="140" t="s">
        <v>191</v>
      </c>
      <c r="B417" s="74">
        <v>3850</v>
      </c>
      <c r="C417" s="305" t="s">
        <v>730</v>
      </c>
      <c r="D417" s="124">
        <v>45785</v>
      </c>
      <c r="E417" s="76" t="s">
        <v>1016</v>
      </c>
      <c r="F417" s="125" t="s">
        <v>22</v>
      </c>
      <c r="G417" s="183">
        <v>0.46388888888888891</v>
      </c>
      <c r="H417" s="141" t="s">
        <v>213</v>
      </c>
      <c r="I417" s="142" t="s">
        <v>1279</v>
      </c>
      <c r="J417" s="375" t="s">
        <v>196</v>
      </c>
      <c r="K417" s="104" t="s">
        <v>1280</v>
      </c>
      <c r="L417" s="375" t="s">
        <v>27</v>
      </c>
      <c r="M417" s="376">
        <v>20250513</v>
      </c>
      <c r="N417" s="375" t="s">
        <v>43</v>
      </c>
      <c r="O417" s="376"/>
      <c r="P417" s="377" t="s">
        <v>1281</v>
      </c>
      <c r="Q417" s="377"/>
      <c r="R417" s="378"/>
      <c r="S417" s="378"/>
      <c r="T417" s="378"/>
      <c r="U417" s="378"/>
      <c r="V417" s="378"/>
      <c r="W417" s="378"/>
      <c r="X417" s="378"/>
      <c r="Y417" s="378"/>
    </row>
    <row r="418" spans="1:25">
      <c r="A418" s="137" t="s">
        <v>191</v>
      </c>
      <c r="B418" s="74">
        <v>3850</v>
      </c>
      <c r="C418" s="302" t="s">
        <v>730</v>
      </c>
      <c r="D418" s="124">
        <v>45785</v>
      </c>
      <c r="E418" s="76" t="s">
        <v>1016</v>
      </c>
      <c r="F418" s="125" t="s">
        <v>22</v>
      </c>
      <c r="G418" s="126">
        <v>0.49305555555555558</v>
      </c>
      <c r="H418" s="128" t="s">
        <v>213</v>
      </c>
      <c r="I418" s="130" t="s">
        <v>1282</v>
      </c>
      <c r="J418" s="375" t="s">
        <v>196</v>
      </c>
      <c r="K418" s="383"/>
      <c r="L418" s="375" t="s">
        <v>27</v>
      </c>
      <c r="M418" s="376"/>
      <c r="N418" s="375" t="s">
        <v>28</v>
      </c>
      <c r="O418" s="376"/>
      <c r="P418" s="377" t="s">
        <v>1283</v>
      </c>
      <c r="Q418" s="377"/>
      <c r="R418" s="378"/>
      <c r="S418" s="378"/>
      <c r="T418" s="378"/>
      <c r="U418" s="378"/>
      <c r="V418" s="378"/>
      <c r="W418" s="378"/>
      <c r="X418" s="378"/>
      <c r="Y418" s="378"/>
    </row>
    <row r="419" spans="1:25">
      <c r="A419" s="137" t="s">
        <v>191</v>
      </c>
      <c r="B419" s="74">
        <v>3850</v>
      </c>
      <c r="C419" s="302" t="s">
        <v>730</v>
      </c>
      <c r="D419" s="124">
        <v>45785</v>
      </c>
      <c r="E419" s="76" t="s">
        <v>1016</v>
      </c>
      <c r="F419" s="125" t="s">
        <v>37</v>
      </c>
      <c r="G419" s="126">
        <v>0.54791666666666672</v>
      </c>
      <c r="H419" s="128" t="s">
        <v>213</v>
      </c>
      <c r="I419" s="130" t="s">
        <v>1284</v>
      </c>
      <c r="J419" s="375" t="s">
        <v>196</v>
      </c>
      <c r="K419" s="383"/>
      <c r="L419" s="375" t="s">
        <v>198</v>
      </c>
      <c r="M419" s="376">
        <v>20250510</v>
      </c>
      <c r="N419" s="375" t="s">
        <v>249</v>
      </c>
      <c r="O419" s="376"/>
      <c r="P419" s="377" t="s">
        <v>1285</v>
      </c>
      <c r="Q419" s="377"/>
      <c r="R419" s="378"/>
      <c r="S419" s="378"/>
      <c r="T419" s="378"/>
      <c r="U419" s="378"/>
      <c r="V419" s="378"/>
      <c r="W419" s="378"/>
      <c r="X419" s="378"/>
      <c r="Y419" s="378"/>
    </row>
    <row r="420" spans="1:25" ht="30.75">
      <c r="A420" s="137" t="s">
        <v>191</v>
      </c>
      <c r="B420" s="74">
        <v>3850</v>
      </c>
      <c r="C420" s="302" t="s">
        <v>730</v>
      </c>
      <c r="D420" s="124">
        <v>45785</v>
      </c>
      <c r="E420" s="76" t="s">
        <v>1016</v>
      </c>
      <c r="F420" s="125" t="s">
        <v>37</v>
      </c>
      <c r="G420" s="126">
        <v>0.54861111111111116</v>
      </c>
      <c r="H420" s="128" t="s">
        <v>213</v>
      </c>
      <c r="I420" s="130" t="s">
        <v>1286</v>
      </c>
      <c r="J420" s="375" t="s">
        <v>196</v>
      </c>
      <c r="K420" s="104" t="s">
        <v>1287</v>
      </c>
      <c r="L420" s="375" t="s">
        <v>27</v>
      </c>
      <c r="M420" s="376">
        <v>20250512</v>
      </c>
      <c r="N420" s="375" t="s">
        <v>43</v>
      </c>
      <c r="O420" s="376"/>
      <c r="P420" s="377" t="s">
        <v>1288</v>
      </c>
      <c r="Q420" s="377"/>
      <c r="R420" s="378"/>
      <c r="S420" s="378"/>
      <c r="T420" s="378"/>
      <c r="U420" s="378"/>
      <c r="V420" s="378"/>
      <c r="W420" s="378"/>
      <c r="X420" s="378"/>
      <c r="Y420" s="378"/>
    </row>
    <row r="421" spans="1:25">
      <c r="A421" s="137" t="s">
        <v>191</v>
      </c>
      <c r="B421" s="74">
        <v>3850</v>
      </c>
      <c r="C421" s="302" t="s">
        <v>730</v>
      </c>
      <c r="D421" s="124">
        <v>45785</v>
      </c>
      <c r="E421" s="76" t="s">
        <v>1016</v>
      </c>
      <c r="F421" s="125" t="s">
        <v>22</v>
      </c>
      <c r="G421" s="126">
        <v>0.54861111111111116</v>
      </c>
      <c r="H421" s="128" t="s">
        <v>213</v>
      </c>
      <c r="I421" s="130" t="s">
        <v>584</v>
      </c>
      <c r="J421" s="375" t="s">
        <v>196</v>
      </c>
      <c r="K421" s="104" t="s">
        <v>1289</v>
      </c>
      <c r="L421" s="375" t="s">
        <v>27</v>
      </c>
      <c r="M421" s="376">
        <v>20250512</v>
      </c>
      <c r="N421" s="375" t="s">
        <v>33</v>
      </c>
      <c r="O421" s="376" t="s">
        <v>362</v>
      </c>
      <c r="P421" s="377" t="s">
        <v>1290</v>
      </c>
      <c r="Q421" s="377"/>
      <c r="R421" s="378"/>
      <c r="S421" s="378"/>
      <c r="T421" s="378"/>
      <c r="U421" s="378"/>
      <c r="V421" s="378"/>
      <c r="W421" s="378"/>
      <c r="X421" s="378"/>
      <c r="Y421" s="378"/>
    </row>
    <row r="422" spans="1:25" ht="30.75">
      <c r="A422" s="137" t="s">
        <v>191</v>
      </c>
      <c r="B422" s="74">
        <v>3850</v>
      </c>
      <c r="C422" s="302" t="s">
        <v>730</v>
      </c>
      <c r="D422" s="124">
        <v>45785</v>
      </c>
      <c r="E422" s="76" t="s">
        <v>1016</v>
      </c>
      <c r="F422" s="125" t="s">
        <v>22</v>
      </c>
      <c r="G422" s="126">
        <v>0.55277777777777781</v>
      </c>
      <c r="H422" s="128" t="s">
        <v>213</v>
      </c>
      <c r="I422" s="130" t="s">
        <v>1291</v>
      </c>
      <c r="J422" s="375" t="s">
        <v>196</v>
      </c>
      <c r="K422" s="104" t="s">
        <v>1292</v>
      </c>
      <c r="L422" s="375" t="s">
        <v>27</v>
      </c>
      <c r="M422" s="376">
        <v>20250513</v>
      </c>
      <c r="N422" s="375" t="s">
        <v>43</v>
      </c>
      <c r="O422" s="376"/>
      <c r="P422" s="377" t="s">
        <v>1293</v>
      </c>
      <c r="Q422" s="377"/>
      <c r="R422" s="378"/>
      <c r="S422" s="378"/>
      <c r="T422" s="378"/>
      <c r="U422" s="378"/>
      <c r="V422" s="378"/>
      <c r="W422" s="378"/>
      <c r="X422" s="378"/>
      <c r="Y422" s="378"/>
    </row>
    <row r="423" spans="1:25">
      <c r="A423" s="140" t="s">
        <v>191</v>
      </c>
      <c r="B423" s="74">
        <v>3850</v>
      </c>
      <c r="C423" s="305" t="s">
        <v>730</v>
      </c>
      <c r="D423" s="124">
        <v>45785</v>
      </c>
      <c r="E423" s="76" t="s">
        <v>1016</v>
      </c>
      <c r="F423" s="125" t="s">
        <v>22</v>
      </c>
      <c r="G423" s="183">
        <v>0.55833333333333335</v>
      </c>
      <c r="H423" s="141" t="s">
        <v>213</v>
      </c>
      <c r="I423" s="142" t="s">
        <v>584</v>
      </c>
      <c r="J423" s="375" t="s">
        <v>196</v>
      </c>
      <c r="K423" s="383"/>
      <c r="L423" s="375" t="s">
        <v>101</v>
      </c>
      <c r="M423" s="376">
        <v>20250515</v>
      </c>
      <c r="N423" s="375" t="s">
        <v>90</v>
      </c>
      <c r="O423" s="376"/>
      <c r="P423" s="377" t="s">
        <v>1294</v>
      </c>
      <c r="Q423" s="377"/>
      <c r="R423" s="378"/>
      <c r="S423" s="378"/>
      <c r="T423" s="378"/>
      <c r="U423" s="378"/>
      <c r="V423" s="378"/>
      <c r="W423" s="378"/>
      <c r="X423" s="378"/>
      <c r="Y423" s="378"/>
    </row>
    <row r="424" spans="1:25" ht="45.75">
      <c r="A424" s="137" t="s">
        <v>191</v>
      </c>
      <c r="B424" s="74">
        <v>3850</v>
      </c>
      <c r="C424" s="302" t="s">
        <v>217</v>
      </c>
      <c r="D424" s="124">
        <v>45785</v>
      </c>
      <c r="E424" s="76" t="s">
        <v>1016</v>
      </c>
      <c r="F424" s="125" t="s">
        <v>37</v>
      </c>
      <c r="G424" s="126">
        <v>0.63680555555555551</v>
      </c>
      <c r="H424" s="128" t="s">
        <v>213</v>
      </c>
      <c r="I424" s="130" t="s">
        <v>1295</v>
      </c>
      <c r="J424" s="375" t="s">
        <v>196</v>
      </c>
      <c r="K424" s="104" t="s">
        <v>1296</v>
      </c>
      <c r="L424" s="375" t="s">
        <v>27</v>
      </c>
      <c r="M424" s="376">
        <v>20250510</v>
      </c>
      <c r="N424" s="375" t="s">
        <v>249</v>
      </c>
      <c r="O424" s="376" t="s">
        <v>250</v>
      </c>
      <c r="P424" s="377" t="s">
        <v>1297</v>
      </c>
      <c r="Q424" s="377"/>
      <c r="R424" s="378"/>
      <c r="S424" s="378"/>
      <c r="T424" s="378"/>
      <c r="U424" s="378"/>
      <c r="V424" s="378"/>
      <c r="W424" s="378"/>
      <c r="X424" s="378"/>
      <c r="Y424" s="378"/>
    </row>
    <row r="425" spans="1:25" ht="45.75">
      <c r="A425" s="137" t="s">
        <v>191</v>
      </c>
      <c r="B425" s="74">
        <v>3850</v>
      </c>
      <c r="C425" s="302" t="s">
        <v>217</v>
      </c>
      <c r="D425" s="124">
        <v>45785</v>
      </c>
      <c r="E425" s="76" t="s">
        <v>1016</v>
      </c>
      <c r="F425" s="125" t="s">
        <v>22</v>
      </c>
      <c r="G425" s="126">
        <v>0.69027777777777777</v>
      </c>
      <c r="H425" s="128" t="s">
        <v>194</v>
      </c>
      <c r="I425" s="130" t="s">
        <v>1298</v>
      </c>
      <c r="J425" s="375" t="s">
        <v>196</v>
      </c>
      <c r="K425" s="121" t="s">
        <v>1299</v>
      </c>
      <c r="L425" s="375" t="s">
        <v>198</v>
      </c>
      <c r="M425" s="376">
        <v>20250515</v>
      </c>
      <c r="N425" s="375" t="s">
        <v>43</v>
      </c>
      <c r="O425" s="376"/>
      <c r="P425" s="377" t="s">
        <v>1300</v>
      </c>
      <c r="Q425" s="377"/>
      <c r="R425" s="378"/>
      <c r="S425" s="378"/>
      <c r="T425" s="378"/>
      <c r="U425" s="378"/>
      <c r="V425" s="378"/>
      <c r="W425" s="378"/>
      <c r="X425" s="378"/>
      <c r="Y425" s="378"/>
    </row>
    <row r="426" spans="1:25">
      <c r="A426" s="137" t="s">
        <v>191</v>
      </c>
      <c r="B426" s="74">
        <v>3850</v>
      </c>
      <c r="C426" s="302" t="s">
        <v>217</v>
      </c>
      <c r="D426" s="124">
        <v>45785</v>
      </c>
      <c r="E426" s="76" t="s">
        <v>1016</v>
      </c>
      <c r="F426" s="125" t="s">
        <v>22</v>
      </c>
      <c r="G426" s="126">
        <v>0.69930555555555551</v>
      </c>
      <c r="H426" s="128" t="s">
        <v>194</v>
      </c>
      <c r="I426" s="130" t="s">
        <v>1301</v>
      </c>
      <c r="J426" s="375" t="s">
        <v>196</v>
      </c>
      <c r="K426" s="104" t="s">
        <v>1302</v>
      </c>
      <c r="L426" s="375" t="s">
        <v>198</v>
      </c>
      <c r="M426" s="376"/>
      <c r="N426" s="375" t="s">
        <v>28</v>
      </c>
      <c r="O426" s="376"/>
      <c r="P426" s="377" t="s">
        <v>1303</v>
      </c>
      <c r="Q426" s="377"/>
      <c r="R426" s="378"/>
      <c r="S426" s="378"/>
      <c r="T426" s="378"/>
      <c r="U426" s="378"/>
      <c r="V426" s="378"/>
      <c r="W426" s="378"/>
      <c r="X426" s="378"/>
      <c r="Y426" s="378"/>
    </row>
    <row r="427" spans="1:25">
      <c r="A427" s="137" t="s">
        <v>191</v>
      </c>
      <c r="B427" s="74">
        <v>3850</v>
      </c>
      <c r="C427" s="302" t="s">
        <v>217</v>
      </c>
      <c r="D427" s="124">
        <v>45785</v>
      </c>
      <c r="E427" s="76" t="s">
        <v>1016</v>
      </c>
      <c r="F427" s="125" t="s">
        <v>22</v>
      </c>
      <c r="G427" s="126">
        <v>0.7055555555555556</v>
      </c>
      <c r="H427" s="128" t="s">
        <v>194</v>
      </c>
      <c r="I427" s="130" t="s">
        <v>1304</v>
      </c>
      <c r="J427" s="375" t="s">
        <v>196</v>
      </c>
      <c r="K427" s="104" t="s">
        <v>1305</v>
      </c>
      <c r="L427" s="375" t="s">
        <v>198</v>
      </c>
      <c r="M427" s="376">
        <v>20250515</v>
      </c>
      <c r="N427" s="375" t="s">
        <v>33</v>
      </c>
      <c r="O427" s="376" t="s">
        <v>362</v>
      </c>
      <c r="P427" s="377" t="s">
        <v>1306</v>
      </c>
      <c r="Q427" s="377"/>
      <c r="R427" s="378"/>
      <c r="S427" s="378"/>
      <c r="T427" s="378"/>
      <c r="U427" s="378"/>
      <c r="V427" s="378"/>
      <c r="W427" s="378"/>
      <c r="X427" s="378"/>
      <c r="Y427" s="378"/>
    </row>
    <row r="428" spans="1:25" ht="121.5">
      <c r="A428" s="137" t="s">
        <v>191</v>
      </c>
      <c r="B428" s="74">
        <v>3850</v>
      </c>
      <c r="C428" s="302" t="s">
        <v>217</v>
      </c>
      <c r="D428" s="124">
        <v>45785</v>
      </c>
      <c r="E428" s="76" t="s">
        <v>1016</v>
      </c>
      <c r="F428" s="125" t="s">
        <v>37</v>
      </c>
      <c r="G428" s="126">
        <v>0.73472222222222228</v>
      </c>
      <c r="H428" s="128" t="s">
        <v>194</v>
      </c>
      <c r="I428" s="130" t="s">
        <v>1307</v>
      </c>
      <c r="J428" s="375" t="s">
        <v>196</v>
      </c>
      <c r="K428" s="104">
        <v>6</v>
      </c>
      <c r="L428" s="375" t="s">
        <v>27</v>
      </c>
      <c r="M428" s="376">
        <v>20250513</v>
      </c>
      <c r="N428" s="375" t="s">
        <v>33</v>
      </c>
      <c r="O428" s="386" t="s">
        <v>1308</v>
      </c>
      <c r="P428" s="377" t="s">
        <v>1309</v>
      </c>
      <c r="Q428" s="377"/>
      <c r="R428" s="378"/>
      <c r="S428" s="378"/>
      <c r="T428" s="378"/>
      <c r="U428" s="378"/>
      <c r="V428" s="378"/>
      <c r="W428" s="378"/>
      <c r="X428" s="378"/>
      <c r="Y428" s="378"/>
    </row>
    <row r="429" spans="1:25" ht="30.75">
      <c r="A429" s="137" t="s">
        <v>191</v>
      </c>
      <c r="B429" s="74">
        <v>3850</v>
      </c>
      <c r="C429" s="302" t="s">
        <v>217</v>
      </c>
      <c r="D429" s="124">
        <v>45785</v>
      </c>
      <c r="E429" s="76" t="s">
        <v>1016</v>
      </c>
      <c r="F429" s="125" t="s">
        <v>37</v>
      </c>
      <c r="G429" s="126">
        <v>0.73888888888888893</v>
      </c>
      <c r="H429" s="128" t="s">
        <v>194</v>
      </c>
      <c r="I429" s="130" t="s">
        <v>1310</v>
      </c>
      <c r="J429" s="375" t="s">
        <v>196</v>
      </c>
      <c r="K429" s="104" t="s">
        <v>1311</v>
      </c>
      <c r="L429" s="375" t="s">
        <v>27</v>
      </c>
      <c r="M429" s="376">
        <v>20250513</v>
      </c>
      <c r="N429" s="375" t="s">
        <v>43</v>
      </c>
      <c r="O429" s="376"/>
      <c r="P429" s="377" t="s">
        <v>1312</v>
      </c>
      <c r="Q429" s="377"/>
      <c r="R429" s="378"/>
      <c r="S429" s="378"/>
      <c r="T429" s="378"/>
      <c r="U429" s="378"/>
      <c r="V429" s="378"/>
      <c r="W429" s="378"/>
      <c r="X429" s="378"/>
      <c r="Y429" s="378"/>
    </row>
    <row r="430" spans="1:25" ht="30.75">
      <c r="A430" s="137" t="s">
        <v>191</v>
      </c>
      <c r="B430" s="74">
        <v>3850</v>
      </c>
      <c r="C430" s="302" t="s">
        <v>217</v>
      </c>
      <c r="D430" s="124">
        <v>45785</v>
      </c>
      <c r="E430" s="76" t="s">
        <v>1016</v>
      </c>
      <c r="F430" s="125" t="s">
        <v>22</v>
      </c>
      <c r="G430" s="126">
        <v>0.74097222222222225</v>
      </c>
      <c r="H430" s="128" t="s">
        <v>194</v>
      </c>
      <c r="I430" s="190" t="s">
        <v>1313</v>
      </c>
      <c r="J430" s="375" t="s">
        <v>196</v>
      </c>
      <c r="K430" s="104" t="s">
        <v>1314</v>
      </c>
      <c r="L430" s="375" t="s">
        <v>27</v>
      </c>
      <c r="M430" s="376">
        <v>20250514</v>
      </c>
      <c r="N430" s="375" t="s">
        <v>43</v>
      </c>
      <c r="O430" s="376"/>
      <c r="P430" s="377" t="s">
        <v>1315</v>
      </c>
      <c r="Q430" s="377"/>
      <c r="R430" s="378"/>
      <c r="S430" s="378"/>
      <c r="T430" s="378"/>
      <c r="U430" s="378"/>
      <c r="V430" s="378"/>
      <c r="W430" s="378"/>
      <c r="X430" s="378"/>
      <c r="Y430" s="378"/>
    </row>
    <row r="431" spans="1:25" ht="45.75">
      <c r="A431" s="140" t="s">
        <v>191</v>
      </c>
      <c r="B431" s="74">
        <v>3850</v>
      </c>
      <c r="C431" s="305" t="s">
        <v>217</v>
      </c>
      <c r="D431" s="124">
        <v>45785</v>
      </c>
      <c r="E431" s="76" t="s">
        <v>1016</v>
      </c>
      <c r="F431" s="125" t="s">
        <v>22</v>
      </c>
      <c r="G431" s="183">
        <v>0.75347222222222221</v>
      </c>
      <c r="H431" s="141" t="s">
        <v>194</v>
      </c>
      <c r="I431" s="142" t="s">
        <v>1316</v>
      </c>
      <c r="J431" s="375" t="s">
        <v>196</v>
      </c>
      <c r="K431" s="104" t="s">
        <v>1317</v>
      </c>
      <c r="L431" s="375" t="s">
        <v>198</v>
      </c>
      <c r="M431" s="376">
        <v>20250516</v>
      </c>
      <c r="N431" s="375" t="s">
        <v>43</v>
      </c>
      <c r="O431" s="376"/>
      <c r="P431" s="377" t="s">
        <v>1318</v>
      </c>
      <c r="Q431" s="377"/>
      <c r="R431" s="378"/>
      <c r="S431" s="378"/>
      <c r="T431" s="378"/>
      <c r="U431" s="378"/>
      <c r="V431" s="378"/>
      <c r="W431" s="378"/>
      <c r="X431" s="378"/>
      <c r="Y431" s="378"/>
    </row>
    <row r="432" spans="1:25" ht="45.75">
      <c r="A432" s="137" t="s">
        <v>191</v>
      </c>
      <c r="B432" s="74">
        <v>3850</v>
      </c>
      <c r="C432" s="302" t="s">
        <v>217</v>
      </c>
      <c r="D432" s="124">
        <v>45785</v>
      </c>
      <c r="E432" s="76" t="s">
        <v>1016</v>
      </c>
      <c r="F432" s="125" t="s">
        <v>22</v>
      </c>
      <c r="G432" s="126">
        <v>0.88402777777777775</v>
      </c>
      <c r="H432" s="128" t="s">
        <v>371</v>
      </c>
      <c r="I432" s="190" t="s">
        <v>1319</v>
      </c>
      <c r="J432" s="375" t="s">
        <v>196</v>
      </c>
      <c r="K432" s="104" t="s">
        <v>1320</v>
      </c>
      <c r="L432" s="375" t="s">
        <v>27</v>
      </c>
      <c r="M432" s="376">
        <v>20250517</v>
      </c>
      <c r="N432" s="375" t="s">
        <v>33</v>
      </c>
      <c r="O432" s="386" t="s">
        <v>1321</v>
      </c>
      <c r="P432" s="377" t="s">
        <v>1322</v>
      </c>
      <c r="Q432" s="377"/>
      <c r="R432" s="378"/>
      <c r="S432" s="378"/>
      <c r="T432" s="378"/>
      <c r="U432" s="378"/>
      <c r="V432" s="378"/>
      <c r="W432" s="378"/>
      <c r="X432" s="378"/>
      <c r="Y432" s="378"/>
    </row>
    <row r="433" spans="1:25" ht="45.75">
      <c r="A433" s="140" t="s">
        <v>191</v>
      </c>
      <c r="B433" s="74">
        <v>3850</v>
      </c>
      <c r="C433" s="305" t="s">
        <v>217</v>
      </c>
      <c r="D433" s="124">
        <v>45785</v>
      </c>
      <c r="E433" s="76" t="s">
        <v>1016</v>
      </c>
      <c r="F433" s="125" t="s">
        <v>22</v>
      </c>
      <c r="G433" s="183">
        <v>0.91111111111111109</v>
      </c>
      <c r="H433" s="141" t="s">
        <v>194</v>
      </c>
      <c r="I433" s="142" t="s">
        <v>1323</v>
      </c>
      <c r="J433" s="375" t="s">
        <v>196</v>
      </c>
      <c r="K433" s="104" t="s">
        <v>1324</v>
      </c>
      <c r="L433" s="375" t="s">
        <v>198</v>
      </c>
      <c r="M433" s="156">
        <v>20250516</v>
      </c>
      <c r="N433" s="375" t="s">
        <v>43</v>
      </c>
      <c r="O433" s="376"/>
      <c r="P433" s="377" t="s">
        <v>1325</v>
      </c>
      <c r="Q433" s="377"/>
      <c r="R433" s="378"/>
      <c r="S433" s="378"/>
      <c r="T433" s="378"/>
      <c r="U433" s="378"/>
      <c r="V433" s="378"/>
      <c r="W433" s="378"/>
      <c r="X433" s="378"/>
      <c r="Y433" s="378"/>
    </row>
    <row r="434" spans="1:25" ht="45.75">
      <c r="A434" s="138" t="s">
        <v>191</v>
      </c>
      <c r="B434" s="97">
        <v>3850</v>
      </c>
      <c r="C434" s="303" t="s">
        <v>217</v>
      </c>
      <c r="D434" s="132">
        <v>45785</v>
      </c>
      <c r="E434" s="76" t="s">
        <v>1016</v>
      </c>
      <c r="F434" s="133" t="s">
        <v>22</v>
      </c>
      <c r="G434" s="134">
        <v>0.93194444444444446</v>
      </c>
      <c r="H434" s="135" t="s">
        <v>194</v>
      </c>
      <c r="I434" s="250" t="s">
        <v>1326</v>
      </c>
      <c r="J434" s="375" t="s">
        <v>196</v>
      </c>
      <c r="K434" s="118" t="s">
        <v>1327</v>
      </c>
      <c r="L434" s="384" t="s">
        <v>27</v>
      </c>
      <c r="M434" s="388">
        <v>20250510</v>
      </c>
      <c r="N434" s="384" t="s">
        <v>33</v>
      </c>
      <c r="O434" s="388" t="s">
        <v>342</v>
      </c>
      <c r="P434" s="379" t="s">
        <v>1328</v>
      </c>
      <c r="Q434" s="379"/>
      <c r="R434" s="378"/>
      <c r="S434" s="378"/>
      <c r="T434" s="378"/>
      <c r="U434" s="378"/>
      <c r="V434" s="378"/>
      <c r="W434" s="378"/>
      <c r="X434" s="378"/>
      <c r="Y434" s="378"/>
    </row>
    <row r="435" spans="1:25" ht="45.75">
      <c r="A435" s="106" t="s">
        <v>18</v>
      </c>
      <c r="B435" s="74" t="s">
        <v>19</v>
      </c>
      <c r="C435" s="297" t="s">
        <v>30</v>
      </c>
      <c r="D435" s="123">
        <v>45785</v>
      </c>
      <c r="E435" s="76" t="s">
        <v>21</v>
      </c>
      <c r="F435" s="66" t="s">
        <v>37</v>
      </c>
      <c r="G435" s="81">
        <v>0.36458333333333331</v>
      </c>
      <c r="H435" s="82" t="s">
        <v>82</v>
      </c>
      <c r="I435" s="91" t="s">
        <v>1329</v>
      </c>
      <c r="J435" s="375" t="s">
        <v>75</v>
      </c>
      <c r="K435" s="104" t="s">
        <v>1330</v>
      </c>
      <c r="L435" s="375" t="s">
        <v>61</v>
      </c>
      <c r="M435" s="376">
        <v>20250512</v>
      </c>
      <c r="N435" s="375" t="s">
        <v>157</v>
      </c>
      <c r="O435" s="376" t="s">
        <v>1331</v>
      </c>
      <c r="P435" s="377" t="s">
        <v>1332</v>
      </c>
      <c r="Q435" s="121" t="s">
        <v>1333</v>
      </c>
      <c r="R435" s="378"/>
      <c r="S435" s="378"/>
      <c r="T435" s="378"/>
      <c r="U435" s="378"/>
      <c r="V435" s="378"/>
      <c r="W435" s="378"/>
      <c r="X435" s="378"/>
      <c r="Y435" s="378"/>
    </row>
    <row r="436" spans="1:25">
      <c r="A436" s="106" t="s">
        <v>18</v>
      </c>
      <c r="B436" s="74" t="s">
        <v>19</v>
      </c>
      <c r="C436" s="300" t="s">
        <v>30</v>
      </c>
      <c r="D436" s="124">
        <v>45785</v>
      </c>
      <c r="E436" s="76" t="s">
        <v>21</v>
      </c>
      <c r="F436" s="66" t="s">
        <v>37</v>
      </c>
      <c r="G436" s="81">
        <v>0.38124999999999998</v>
      </c>
      <c r="H436" s="82" t="s">
        <v>160</v>
      </c>
      <c r="I436" s="91" t="s">
        <v>1334</v>
      </c>
      <c r="J436" s="375" t="s">
        <v>75</v>
      </c>
      <c r="K436" s="104" t="s">
        <v>1335</v>
      </c>
      <c r="L436" s="375" t="s">
        <v>61</v>
      </c>
      <c r="M436" s="376">
        <v>20250512</v>
      </c>
      <c r="N436" s="375" t="s">
        <v>33</v>
      </c>
      <c r="O436" s="23" t="s">
        <v>539</v>
      </c>
      <c r="P436" s="377" t="s">
        <v>1336</v>
      </c>
      <c r="Q436" s="377"/>
      <c r="R436" s="378"/>
      <c r="S436" s="378"/>
      <c r="T436" s="378"/>
      <c r="U436" s="378"/>
      <c r="V436" s="378"/>
      <c r="W436" s="378"/>
      <c r="X436" s="378"/>
      <c r="Y436" s="378"/>
    </row>
    <row r="437" spans="1:25" ht="30.75">
      <c r="A437" s="106" t="s">
        <v>18</v>
      </c>
      <c r="B437" s="74" t="s">
        <v>19</v>
      </c>
      <c r="C437" s="300" t="s">
        <v>30</v>
      </c>
      <c r="D437" s="124">
        <v>45785</v>
      </c>
      <c r="E437" s="76" t="s">
        <v>21</v>
      </c>
      <c r="F437" s="66" t="s">
        <v>37</v>
      </c>
      <c r="G437" s="81">
        <v>0.3840277777777778</v>
      </c>
      <c r="H437" s="82" t="s">
        <v>112</v>
      </c>
      <c r="I437" s="91" t="s">
        <v>1337</v>
      </c>
      <c r="J437" s="375" t="s">
        <v>75</v>
      </c>
      <c r="K437" s="104" t="s">
        <v>1338</v>
      </c>
      <c r="L437" s="375" t="s">
        <v>61</v>
      </c>
      <c r="M437" s="376">
        <v>20250512</v>
      </c>
      <c r="N437" s="37" t="s">
        <v>33</v>
      </c>
      <c r="O437" s="200" t="s">
        <v>153</v>
      </c>
      <c r="P437" s="377" t="s">
        <v>1339</v>
      </c>
      <c r="Q437" s="377"/>
      <c r="R437" s="378"/>
      <c r="S437" s="378"/>
      <c r="T437" s="378"/>
      <c r="U437" s="378"/>
      <c r="V437" s="378"/>
      <c r="W437" s="378"/>
      <c r="X437" s="378"/>
      <c r="Y437" s="378"/>
    </row>
    <row r="438" spans="1:25">
      <c r="A438" s="106" t="s">
        <v>18</v>
      </c>
      <c r="B438" s="74" t="s">
        <v>19</v>
      </c>
      <c r="C438" s="300" t="s">
        <v>30</v>
      </c>
      <c r="D438" s="124">
        <v>45785</v>
      </c>
      <c r="E438" s="76" t="s">
        <v>21</v>
      </c>
      <c r="F438" s="66" t="s">
        <v>37</v>
      </c>
      <c r="G438" s="81">
        <v>0.43472222222222223</v>
      </c>
      <c r="H438" s="82" t="s">
        <v>128</v>
      </c>
      <c r="I438" s="91" t="s">
        <v>1340</v>
      </c>
      <c r="J438" s="375" t="s">
        <v>75</v>
      </c>
      <c r="K438" s="383" t="s">
        <v>861</v>
      </c>
      <c r="L438" s="375" t="s">
        <v>77</v>
      </c>
      <c r="M438" s="156">
        <v>20250516</v>
      </c>
      <c r="N438" s="375" t="s">
        <v>90</v>
      </c>
      <c r="O438" s="376"/>
      <c r="P438" s="377" t="s">
        <v>861</v>
      </c>
      <c r="Q438" s="377"/>
      <c r="R438" s="378"/>
      <c r="S438" s="378"/>
      <c r="T438" s="378"/>
      <c r="U438" s="378"/>
      <c r="V438" s="378"/>
      <c r="W438" s="378"/>
      <c r="X438" s="378"/>
      <c r="Y438" s="378"/>
    </row>
    <row r="439" spans="1:25">
      <c r="A439" s="106" t="s">
        <v>18</v>
      </c>
      <c r="B439" s="74" t="s">
        <v>19</v>
      </c>
      <c r="C439" s="300" t="s">
        <v>30</v>
      </c>
      <c r="D439" s="124">
        <v>45785</v>
      </c>
      <c r="E439" s="76" t="s">
        <v>21</v>
      </c>
      <c r="F439" s="66" t="s">
        <v>37</v>
      </c>
      <c r="G439" s="81">
        <v>0.45069444444444445</v>
      </c>
      <c r="H439" s="82" t="s">
        <v>128</v>
      </c>
      <c r="I439" s="91" t="s">
        <v>1341</v>
      </c>
      <c r="J439" s="375" t="s">
        <v>75</v>
      </c>
      <c r="K439" s="383" t="s">
        <v>861</v>
      </c>
      <c r="L439" s="375" t="s">
        <v>77</v>
      </c>
      <c r="M439" s="156">
        <v>20250516</v>
      </c>
      <c r="N439" s="375" t="s">
        <v>90</v>
      </c>
      <c r="O439" s="376"/>
      <c r="P439" s="377" t="s">
        <v>861</v>
      </c>
      <c r="Q439" s="377"/>
      <c r="R439" s="378"/>
      <c r="S439" s="378"/>
      <c r="T439" s="378"/>
      <c r="U439" s="378"/>
      <c r="V439" s="378"/>
      <c r="W439" s="378"/>
      <c r="X439" s="378"/>
      <c r="Y439" s="378"/>
    </row>
    <row r="440" spans="1:25">
      <c r="A440" s="106" t="s">
        <v>18</v>
      </c>
      <c r="B440" s="74" t="s">
        <v>19</v>
      </c>
      <c r="C440" s="300" t="s">
        <v>30</v>
      </c>
      <c r="D440" s="124">
        <v>45785</v>
      </c>
      <c r="E440" s="76" t="s">
        <v>21</v>
      </c>
      <c r="F440" s="66" t="s">
        <v>37</v>
      </c>
      <c r="G440" s="81">
        <v>0.46875</v>
      </c>
      <c r="H440" s="82" t="s">
        <v>160</v>
      </c>
      <c r="I440" s="91" t="s">
        <v>1342</v>
      </c>
      <c r="J440" s="375" t="s">
        <v>75</v>
      </c>
      <c r="K440" s="383" t="s">
        <v>861</v>
      </c>
      <c r="L440" s="375" t="s">
        <v>77</v>
      </c>
      <c r="M440" s="156">
        <v>20250516</v>
      </c>
      <c r="N440" s="375" t="s">
        <v>90</v>
      </c>
      <c r="O440" s="376"/>
      <c r="P440" s="377" t="s">
        <v>861</v>
      </c>
      <c r="Q440" s="377"/>
      <c r="R440" s="378"/>
      <c r="S440" s="378"/>
      <c r="T440" s="378"/>
      <c r="U440" s="378"/>
      <c r="V440" s="378"/>
      <c r="W440" s="378"/>
      <c r="X440" s="378"/>
      <c r="Y440" s="378"/>
    </row>
    <row r="441" spans="1:25">
      <c r="A441" s="137" t="s">
        <v>191</v>
      </c>
      <c r="B441" s="74">
        <v>3850</v>
      </c>
      <c r="C441" s="302" t="s">
        <v>730</v>
      </c>
      <c r="D441" s="124">
        <v>45785</v>
      </c>
      <c r="E441" s="76" t="s">
        <v>1016</v>
      </c>
      <c r="F441" s="125" t="s">
        <v>37</v>
      </c>
      <c r="G441" s="126">
        <v>0.33124999999999999</v>
      </c>
      <c r="H441" s="128" t="s">
        <v>160</v>
      </c>
      <c r="I441" s="249" t="s">
        <v>1343</v>
      </c>
      <c r="J441" s="375" t="s">
        <v>75</v>
      </c>
      <c r="K441" s="383"/>
      <c r="L441" s="375" t="s">
        <v>27</v>
      </c>
      <c r="M441" s="376"/>
      <c r="N441" s="375" t="s">
        <v>90</v>
      </c>
      <c r="O441" s="376"/>
      <c r="P441" s="377"/>
      <c r="Q441" s="377"/>
      <c r="R441" s="378"/>
      <c r="S441" s="378"/>
      <c r="T441" s="378"/>
      <c r="U441" s="378"/>
      <c r="V441" s="378"/>
      <c r="W441" s="378"/>
      <c r="X441" s="378"/>
      <c r="Y441" s="378"/>
    </row>
    <row r="442" spans="1:25">
      <c r="A442" s="137" t="s">
        <v>191</v>
      </c>
      <c r="B442" s="74">
        <v>3850</v>
      </c>
      <c r="C442" s="302" t="s">
        <v>730</v>
      </c>
      <c r="D442" s="124">
        <v>45785</v>
      </c>
      <c r="E442" s="76" t="s">
        <v>1016</v>
      </c>
      <c r="F442" s="125" t="s">
        <v>37</v>
      </c>
      <c r="G442" s="126">
        <v>0.48958333333333331</v>
      </c>
      <c r="H442" s="128" t="s">
        <v>112</v>
      </c>
      <c r="I442" s="130" t="s">
        <v>267</v>
      </c>
      <c r="J442" s="375" t="s">
        <v>75</v>
      </c>
      <c r="K442" s="104" t="s">
        <v>1344</v>
      </c>
      <c r="L442" s="375" t="s">
        <v>61</v>
      </c>
      <c r="M442" s="376">
        <v>20250517</v>
      </c>
      <c r="N442" s="375" t="s">
        <v>90</v>
      </c>
      <c r="O442" s="376"/>
      <c r="P442" s="377"/>
      <c r="Q442" s="377"/>
      <c r="R442" s="378"/>
      <c r="S442" s="378"/>
      <c r="T442" s="378"/>
      <c r="U442" s="378"/>
      <c r="V442" s="378"/>
      <c r="W442" s="378"/>
      <c r="X442" s="378"/>
      <c r="Y442" s="378"/>
    </row>
    <row r="443" spans="1:25" ht="30.75">
      <c r="A443" s="137" t="s">
        <v>191</v>
      </c>
      <c r="B443" s="74">
        <v>3850</v>
      </c>
      <c r="C443" s="302" t="s">
        <v>730</v>
      </c>
      <c r="D443" s="124">
        <v>45785</v>
      </c>
      <c r="E443" s="76" t="s">
        <v>1016</v>
      </c>
      <c r="F443" s="125" t="s">
        <v>37</v>
      </c>
      <c r="G443" s="126">
        <v>0.52013888888888893</v>
      </c>
      <c r="H443" s="128" t="s">
        <v>82</v>
      </c>
      <c r="I443" s="130" t="s">
        <v>1345</v>
      </c>
      <c r="J443" s="375" t="s">
        <v>75</v>
      </c>
      <c r="K443" s="104" t="s">
        <v>1346</v>
      </c>
      <c r="L443" s="375" t="s">
        <v>77</v>
      </c>
      <c r="M443" s="376">
        <v>20250512</v>
      </c>
      <c r="N443" s="375" t="s">
        <v>33</v>
      </c>
      <c r="O443" s="15" t="s">
        <v>1347</v>
      </c>
      <c r="P443" s="377" t="s">
        <v>1348</v>
      </c>
      <c r="Q443" s="377"/>
      <c r="R443" s="378"/>
      <c r="S443" s="378"/>
      <c r="T443" s="378"/>
      <c r="U443" s="378"/>
      <c r="V443" s="378"/>
      <c r="W443" s="378"/>
      <c r="X443" s="378"/>
      <c r="Y443" s="378"/>
    </row>
    <row r="444" spans="1:25" ht="30.75">
      <c r="A444" s="137" t="s">
        <v>191</v>
      </c>
      <c r="B444" s="74">
        <v>3850</v>
      </c>
      <c r="C444" s="302" t="s">
        <v>217</v>
      </c>
      <c r="D444" s="124">
        <v>45785</v>
      </c>
      <c r="E444" s="76" t="s">
        <v>1016</v>
      </c>
      <c r="F444" s="125" t="s">
        <v>37</v>
      </c>
      <c r="G444" s="126">
        <v>0.66736111111111107</v>
      </c>
      <c r="H444" s="128" t="s">
        <v>160</v>
      </c>
      <c r="I444" s="130" t="s">
        <v>1349</v>
      </c>
      <c r="J444" s="375" t="s">
        <v>75</v>
      </c>
      <c r="K444" s="104" t="s">
        <v>1350</v>
      </c>
      <c r="L444" s="375" t="s">
        <v>77</v>
      </c>
      <c r="M444" s="156">
        <v>20250516</v>
      </c>
      <c r="N444" s="375" t="s">
        <v>43</v>
      </c>
      <c r="O444" s="251"/>
      <c r="P444" s="377" t="s">
        <v>1351</v>
      </c>
      <c r="Q444" s="377"/>
      <c r="R444" s="378"/>
      <c r="S444" s="378"/>
      <c r="T444" s="378"/>
      <c r="U444" s="378"/>
      <c r="V444" s="378"/>
      <c r="W444" s="378"/>
      <c r="X444" s="378"/>
      <c r="Y444" s="378"/>
    </row>
    <row r="445" spans="1:25" ht="30.75">
      <c r="A445" s="137" t="s">
        <v>191</v>
      </c>
      <c r="B445" s="74">
        <v>3850</v>
      </c>
      <c r="C445" s="302" t="s">
        <v>217</v>
      </c>
      <c r="D445" s="124">
        <v>45785</v>
      </c>
      <c r="E445" s="76" t="s">
        <v>1016</v>
      </c>
      <c r="F445" s="125" t="s">
        <v>22</v>
      </c>
      <c r="G445" s="126">
        <v>0.68819444444444444</v>
      </c>
      <c r="H445" s="128" t="s">
        <v>128</v>
      </c>
      <c r="I445" s="130" t="s">
        <v>1352</v>
      </c>
      <c r="J445" s="375" t="s">
        <v>75</v>
      </c>
      <c r="K445" s="104" t="s">
        <v>1353</v>
      </c>
      <c r="L445" s="375" t="s">
        <v>77</v>
      </c>
      <c r="M445" s="156">
        <v>20250516</v>
      </c>
      <c r="N445" s="375" t="s">
        <v>43</v>
      </c>
      <c r="O445" s="376"/>
      <c r="P445" s="377" t="s">
        <v>1354</v>
      </c>
      <c r="Q445" s="377"/>
      <c r="R445" s="378"/>
      <c r="S445" s="378"/>
      <c r="T445" s="378"/>
      <c r="U445" s="378"/>
      <c r="V445" s="378"/>
      <c r="W445" s="378"/>
      <c r="X445" s="378"/>
      <c r="Y445" s="378"/>
    </row>
    <row r="446" spans="1:25" ht="30.75">
      <c r="A446" s="137" t="s">
        <v>191</v>
      </c>
      <c r="B446" s="74">
        <v>3850</v>
      </c>
      <c r="C446" s="302" t="s">
        <v>217</v>
      </c>
      <c r="D446" s="124">
        <v>45785</v>
      </c>
      <c r="E446" s="76" t="s">
        <v>1016</v>
      </c>
      <c r="F446" s="125" t="s">
        <v>37</v>
      </c>
      <c r="G446" s="126">
        <v>0.75694444444444442</v>
      </c>
      <c r="H446" s="128" t="s">
        <v>128</v>
      </c>
      <c r="I446" s="130" t="s">
        <v>1355</v>
      </c>
      <c r="J446" s="375" t="s">
        <v>75</v>
      </c>
      <c r="K446" s="104" t="s">
        <v>1356</v>
      </c>
      <c r="L446" s="375" t="s">
        <v>77</v>
      </c>
      <c r="M446" s="156">
        <v>20250517</v>
      </c>
      <c r="N446" s="375" t="s">
        <v>43</v>
      </c>
      <c r="O446" s="376"/>
      <c r="P446" s="377" t="s">
        <v>1357</v>
      </c>
      <c r="Q446" s="377"/>
      <c r="R446" s="378"/>
      <c r="S446" s="378"/>
      <c r="T446" s="378"/>
      <c r="U446" s="378"/>
      <c r="V446" s="378"/>
      <c r="W446" s="378"/>
      <c r="X446" s="378"/>
      <c r="Y446" s="378"/>
    </row>
    <row r="447" spans="1:25" ht="30.75">
      <c r="A447" s="137" t="s">
        <v>191</v>
      </c>
      <c r="B447" s="74">
        <v>3850</v>
      </c>
      <c r="C447" s="302" t="s">
        <v>217</v>
      </c>
      <c r="D447" s="124">
        <v>45785</v>
      </c>
      <c r="E447" s="76" t="s">
        <v>1016</v>
      </c>
      <c r="F447" s="125" t="s">
        <v>22</v>
      </c>
      <c r="G447" s="126">
        <v>0.85486111111111107</v>
      </c>
      <c r="H447" s="128" t="s">
        <v>128</v>
      </c>
      <c r="I447" s="130" t="s">
        <v>1358</v>
      </c>
      <c r="J447" s="375" t="s">
        <v>75</v>
      </c>
      <c r="K447" s="104" t="s">
        <v>1359</v>
      </c>
      <c r="L447" s="375" t="s">
        <v>77</v>
      </c>
      <c r="M447" s="156">
        <v>20250517</v>
      </c>
      <c r="N447" s="375" t="s">
        <v>43</v>
      </c>
      <c r="O447" s="376"/>
      <c r="P447" s="377" t="s">
        <v>1360</v>
      </c>
      <c r="Q447" s="377"/>
      <c r="R447" s="378"/>
      <c r="S447" s="378"/>
      <c r="T447" s="378"/>
      <c r="U447" s="378"/>
      <c r="V447" s="378"/>
      <c r="W447" s="378"/>
      <c r="X447" s="378"/>
      <c r="Y447" s="378"/>
    </row>
    <row r="448" spans="1:25" ht="30.75">
      <c r="A448" s="137" t="s">
        <v>191</v>
      </c>
      <c r="B448" s="74">
        <v>3850</v>
      </c>
      <c r="C448" s="302" t="s">
        <v>217</v>
      </c>
      <c r="D448" s="124">
        <v>45785</v>
      </c>
      <c r="E448" s="76" t="s">
        <v>1016</v>
      </c>
      <c r="F448" s="125" t="s">
        <v>22</v>
      </c>
      <c r="G448" s="126">
        <v>0.86875000000000002</v>
      </c>
      <c r="H448" s="128" t="s">
        <v>434</v>
      </c>
      <c r="I448" s="190" t="s">
        <v>1361</v>
      </c>
      <c r="J448" s="375" t="s">
        <v>75</v>
      </c>
      <c r="K448" s="104" t="s">
        <v>1362</v>
      </c>
      <c r="L448" s="375" t="s">
        <v>77</v>
      </c>
      <c r="M448" s="156">
        <v>20250515</v>
      </c>
      <c r="N448" s="375" t="s">
        <v>43</v>
      </c>
      <c r="O448" s="376"/>
      <c r="P448" s="14" t="s">
        <v>1363</v>
      </c>
      <c r="Q448" s="377"/>
      <c r="R448" s="378"/>
      <c r="S448" s="378"/>
      <c r="T448" s="378"/>
      <c r="U448" s="378"/>
      <c r="V448" s="378"/>
      <c r="W448" s="378"/>
      <c r="X448" s="378"/>
      <c r="Y448" s="378"/>
    </row>
    <row r="449" spans="1:25" ht="45.75">
      <c r="A449" s="140" t="s">
        <v>191</v>
      </c>
      <c r="B449" s="74">
        <v>3850</v>
      </c>
      <c r="C449" s="305" t="s">
        <v>217</v>
      </c>
      <c r="D449" s="124">
        <v>45785</v>
      </c>
      <c r="E449" s="76" t="s">
        <v>1016</v>
      </c>
      <c r="F449" s="125" t="s">
        <v>22</v>
      </c>
      <c r="G449" s="183">
        <v>0.87986111111111109</v>
      </c>
      <c r="H449" s="141" t="s">
        <v>273</v>
      </c>
      <c r="I449" s="198" t="s">
        <v>1364</v>
      </c>
      <c r="J449" s="375" t="s">
        <v>75</v>
      </c>
      <c r="K449" s="104" t="s">
        <v>1365</v>
      </c>
      <c r="L449" s="375" t="s">
        <v>77</v>
      </c>
      <c r="M449" s="156">
        <v>20250517</v>
      </c>
      <c r="N449" s="375" t="s">
        <v>43</v>
      </c>
      <c r="O449" s="376"/>
      <c r="P449" s="377" t="s">
        <v>1366</v>
      </c>
      <c r="Q449" s="377"/>
      <c r="R449" s="378"/>
      <c r="S449" s="378"/>
      <c r="T449" s="378"/>
      <c r="U449" s="378"/>
      <c r="V449" s="378"/>
      <c r="W449" s="378"/>
      <c r="X449" s="378"/>
      <c r="Y449" s="378"/>
    </row>
    <row r="450" spans="1:25" ht="30.75">
      <c r="A450" s="137" t="s">
        <v>191</v>
      </c>
      <c r="B450" s="74">
        <v>3850</v>
      </c>
      <c r="C450" s="302" t="s">
        <v>217</v>
      </c>
      <c r="D450" s="124">
        <v>45785</v>
      </c>
      <c r="E450" s="76" t="s">
        <v>1016</v>
      </c>
      <c r="F450" s="125" t="s">
        <v>37</v>
      </c>
      <c r="G450" s="126">
        <v>0.9</v>
      </c>
      <c r="H450" s="128" t="s">
        <v>273</v>
      </c>
      <c r="I450" s="130" t="s">
        <v>1367</v>
      </c>
      <c r="J450" s="375" t="s">
        <v>75</v>
      </c>
      <c r="K450" s="104" t="s">
        <v>1368</v>
      </c>
      <c r="L450" s="375" t="s">
        <v>77</v>
      </c>
      <c r="M450" s="156">
        <v>20250517</v>
      </c>
      <c r="N450" s="375" t="s">
        <v>43</v>
      </c>
      <c r="O450" s="376"/>
      <c r="P450" s="377" t="s">
        <v>1369</v>
      </c>
      <c r="Q450" s="377"/>
      <c r="R450" s="378"/>
      <c r="S450" s="378"/>
      <c r="T450" s="378"/>
      <c r="U450" s="378"/>
      <c r="V450" s="378"/>
      <c r="W450" s="378"/>
      <c r="X450" s="378"/>
      <c r="Y450" s="378"/>
    </row>
    <row r="451" spans="1:25" ht="30.75">
      <c r="A451" s="138" t="s">
        <v>191</v>
      </c>
      <c r="B451" s="97">
        <v>3850</v>
      </c>
      <c r="C451" s="303" t="s">
        <v>217</v>
      </c>
      <c r="D451" s="132">
        <v>45785</v>
      </c>
      <c r="E451" s="76" t="s">
        <v>1016</v>
      </c>
      <c r="F451" s="133" t="s">
        <v>37</v>
      </c>
      <c r="G451" s="134">
        <v>0.91388888888888886</v>
      </c>
      <c r="H451" s="135" t="s">
        <v>273</v>
      </c>
      <c r="I451" s="139" t="s">
        <v>1370</v>
      </c>
      <c r="J451" s="375" t="s">
        <v>75</v>
      </c>
      <c r="K451" s="118" t="s">
        <v>1371</v>
      </c>
      <c r="L451" s="375" t="s">
        <v>27</v>
      </c>
      <c r="M451" s="156">
        <v>20250515</v>
      </c>
      <c r="N451" s="1" t="s">
        <v>43</v>
      </c>
      <c r="O451" s="388"/>
      <c r="P451" s="14" t="s">
        <v>1372</v>
      </c>
      <c r="Q451" s="379"/>
      <c r="R451" s="378"/>
      <c r="S451" s="378"/>
      <c r="T451" s="378"/>
      <c r="U451" s="378"/>
      <c r="V451" s="378"/>
      <c r="W451" s="378"/>
      <c r="X451" s="378"/>
      <c r="Y451" s="378"/>
    </row>
    <row r="452" spans="1:25">
      <c r="A452" s="193" t="s">
        <v>18</v>
      </c>
      <c r="B452" s="74" t="s">
        <v>19</v>
      </c>
      <c r="C452" s="310" t="s">
        <v>51</v>
      </c>
      <c r="D452" s="123">
        <v>45786</v>
      </c>
      <c r="E452" s="191" t="s">
        <v>1373</v>
      </c>
      <c r="F452" s="194" t="s">
        <v>37</v>
      </c>
      <c r="G452" s="195">
        <v>0.69652777777777775</v>
      </c>
      <c r="H452" s="196" t="s">
        <v>194</v>
      </c>
      <c r="I452" s="197" t="s">
        <v>1374</v>
      </c>
      <c r="J452" s="375" t="s">
        <v>196</v>
      </c>
      <c r="K452" s="104" t="s">
        <v>1375</v>
      </c>
      <c r="L452" s="375" t="s">
        <v>198</v>
      </c>
      <c r="M452" s="376">
        <v>20250521</v>
      </c>
      <c r="N452" s="375" t="s">
        <v>33</v>
      </c>
      <c r="O452" s="376" t="s">
        <v>342</v>
      </c>
      <c r="P452" s="377" t="s">
        <v>1376</v>
      </c>
      <c r="Q452" s="377"/>
      <c r="R452" s="378"/>
      <c r="S452" s="378"/>
      <c r="T452" s="378"/>
      <c r="U452" s="378"/>
      <c r="V452" s="378"/>
      <c r="W452" s="378"/>
      <c r="X452" s="378"/>
      <c r="Y452" s="378"/>
    </row>
    <row r="453" spans="1:25" ht="30.75">
      <c r="A453" s="193" t="s">
        <v>18</v>
      </c>
      <c r="B453" s="74" t="s">
        <v>19</v>
      </c>
      <c r="C453" s="310" t="s">
        <v>51</v>
      </c>
      <c r="D453" s="124">
        <v>45786</v>
      </c>
      <c r="E453" s="191" t="s">
        <v>1373</v>
      </c>
      <c r="F453" s="194" t="s">
        <v>37</v>
      </c>
      <c r="G453" s="195">
        <v>0.82638888888888884</v>
      </c>
      <c r="H453" s="196" t="s">
        <v>194</v>
      </c>
      <c r="I453" s="197" t="s">
        <v>1377</v>
      </c>
      <c r="J453" s="375" t="s">
        <v>196</v>
      </c>
      <c r="K453" s="104" t="s">
        <v>1378</v>
      </c>
      <c r="L453" s="375" t="s">
        <v>27</v>
      </c>
      <c r="M453" s="376">
        <v>20250513</v>
      </c>
      <c r="N453" s="375" t="s">
        <v>33</v>
      </c>
      <c r="O453" s="376" t="s">
        <v>250</v>
      </c>
      <c r="P453" s="377" t="s">
        <v>1379</v>
      </c>
      <c r="Q453" s="377"/>
      <c r="R453" s="378"/>
      <c r="S453" s="378"/>
      <c r="T453" s="378"/>
      <c r="U453" s="378"/>
      <c r="V453" s="378"/>
      <c r="W453" s="378"/>
      <c r="X453" s="378"/>
      <c r="Y453" s="378"/>
    </row>
    <row r="454" spans="1:25" ht="30.75">
      <c r="A454" s="193" t="s">
        <v>18</v>
      </c>
      <c r="B454" s="74" t="s">
        <v>19</v>
      </c>
      <c r="C454" s="310" t="s">
        <v>51</v>
      </c>
      <c r="D454" s="124">
        <v>45786</v>
      </c>
      <c r="E454" s="191" t="s">
        <v>1373</v>
      </c>
      <c r="F454" s="194" t="s">
        <v>37</v>
      </c>
      <c r="G454" s="195">
        <v>0.83125000000000004</v>
      </c>
      <c r="H454" s="196" t="s">
        <v>213</v>
      </c>
      <c r="I454" s="197" t="s">
        <v>1380</v>
      </c>
      <c r="J454" s="375" t="s">
        <v>196</v>
      </c>
      <c r="K454" s="383"/>
      <c r="L454" s="375" t="s">
        <v>27</v>
      </c>
      <c r="M454" s="376">
        <v>202505012</v>
      </c>
      <c r="N454" s="375" t="s">
        <v>33</v>
      </c>
      <c r="O454" s="376" t="s">
        <v>382</v>
      </c>
      <c r="P454" s="377" t="s">
        <v>856</v>
      </c>
      <c r="Q454" s="377"/>
      <c r="R454" s="378"/>
      <c r="S454" s="378"/>
      <c r="T454" s="378"/>
      <c r="U454" s="378"/>
      <c r="V454" s="378"/>
      <c r="W454" s="378"/>
      <c r="X454" s="378"/>
      <c r="Y454" s="378"/>
    </row>
    <row r="455" spans="1:25" ht="30.75">
      <c r="A455" s="193" t="s">
        <v>18</v>
      </c>
      <c r="B455" s="74" t="s">
        <v>19</v>
      </c>
      <c r="C455" s="310" t="s">
        <v>51</v>
      </c>
      <c r="D455" s="124">
        <v>45786</v>
      </c>
      <c r="E455" s="191" t="s">
        <v>1373</v>
      </c>
      <c r="F455" s="194" t="s">
        <v>22</v>
      </c>
      <c r="G455" s="195">
        <v>0.82361111111111107</v>
      </c>
      <c r="H455" s="196" t="s">
        <v>194</v>
      </c>
      <c r="I455" s="197" t="s">
        <v>1381</v>
      </c>
      <c r="J455" s="375" t="s">
        <v>196</v>
      </c>
      <c r="K455" s="104" t="s">
        <v>1382</v>
      </c>
      <c r="L455" s="375" t="s">
        <v>101</v>
      </c>
      <c r="M455" s="376">
        <v>20250519</v>
      </c>
      <c r="N455" s="375" t="s">
        <v>28</v>
      </c>
      <c r="O455" s="376"/>
      <c r="P455" s="377" t="s">
        <v>1383</v>
      </c>
      <c r="Q455" s="377"/>
      <c r="R455" s="378"/>
      <c r="S455" s="378"/>
      <c r="T455" s="378"/>
      <c r="U455" s="378"/>
      <c r="V455" s="378"/>
      <c r="W455" s="378"/>
      <c r="X455" s="378"/>
      <c r="Y455" s="378"/>
    </row>
    <row r="456" spans="1:25">
      <c r="A456" s="137" t="s">
        <v>191</v>
      </c>
      <c r="B456" s="74">
        <v>3850</v>
      </c>
      <c r="C456" s="302" t="s">
        <v>730</v>
      </c>
      <c r="D456" s="124">
        <v>45786</v>
      </c>
      <c r="E456" s="191" t="s">
        <v>1016</v>
      </c>
      <c r="F456" s="125" t="s">
        <v>22</v>
      </c>
      <c r="G456" s="126">
        <v>0.3576388888888889</v>
      </c>
      <c r="H456" s="128" t="s">
        <v>213</v>
      </c>
      <c r="I456" s="130" t="s">
        <v>1384</v>
      </c>
      <c r="J456" s="375" t="s">
        <v>196</v>
      </c>
      <c r="K456" s="104" t="s">
        <v>1385</v>
      </c>
      <c r="L456" s="375" t="s">
        <v>198</v>
      </c>
      <c r="M456" s="376">
        <v>20250515</v>
      </c>
      <c r="N456" s="375" t="s">
        <v>33</v>
      </c>
      <c r="O456" s="376" t="s">
        <v>362</v>
      </c>
      <c r="P456" s="377" t="s">
        <v>1386</v>
      </c>
      <c r="Q456" s="377"/>
      <c r="R456" s="378"/>
      <c r="S456" s="378"/>
      <c r="T456" s="378"/>
      <c r="U456" s="378"/>
      <c r="V456" s="378"/>
      <c r="W456" s="378"/>
      <c r="X456" s="378"/>
      <c r="Y456" s="378"/>
    </row>
    <row r="457" spans="1:25" ht="30.75">
      <c r="A457" s="137" t="s">
        <v>191</v>
      </c>
      <c r="B457" s="74">
        <v>3850</v>
      </c>
      <c r="C457" s="302" t="s">
        <v>730</v>
      </c>
      <c r="D457" s="124">
        <v>45786</v>
      </c>
      <c r="E457" s="191" t="s">
        <v>1016</v>
      </c>
      <c r="F457" s="194" t="s">
        <v>37</v>
      </c>
      <c r="G457" s="126">
        <v>0.36041666666666666</v>
      </c>
      <c r="H457" s="128" t="s">
        <v>213</v>
      </c>
      <c r="I457" s="130" t="s">
        <v>1387</v>
      </c>
      <c r="J457" s="375" t="s">
        <v>196</v>
      </c>
      <c r="K457" s="383"/>
      <c r="L457" s="375" t="s">
        <v>77</v>
      </c>
      <c r="M457" s="156">
        <v>20250515</v>
      </c>
      <c r="N457" s="375" t="s">
        <v>249</v>
      </c>
      <c r="O457" s="376"/>
      <c r="P457" s="377"/>
      <c r="Q457" s="377"/>
      <c r="R457" s="378"/>
      <c r="S457" s="378"/>
      <c r="T457" s="378"/>
      <c r="U457" s="378"/>
      <c r="V457" s="378"/>
      <c r="W457" s="378"/>
      <c r="X457" s="378"/>
      <c r="Y457" s="378"/>
    </row>
    <row r="458" spans="1:25" ht="30.75">
      <c r="A458" s="137" t="s">
        <v>191</v>
      </c>
      <c r="B458" s="74">
        <v>3850</v>
      </c>
      <c r="C458" s="302" t="s">
        <v>730</v>
      </c>
      <c r="D458" s="124">
        <v>45786</v>
      </c>
      <c r="E458" s="191" t="s">
        <v>1016</v>
      </c>
      <c r="F458" s="125" t="s">
        <v>22</v>
      </c>
      <c r="G458" s="126">
        <v>0.40833333333333333</v>
      </c>
      <c r="H458" s="128" t="s">
        <v>213</v>
      </c>
      <c r="I458" s="130" t="s">
        <v>1388</v>
      </c>
      <c r="J458" s="375" t="s">
        <v>196</v>
      </c>
      <c r="K458" s="104" t="s">
        <v>1389</v>
      </c>
      <c r="L458" s="375" t="s">
        <v>198</v>
      </c>
      <c r="M458" s="376"/>
      <c r="N458" s="375" t="s">
        <v>43</v>
      </c>
      <c r="O458" s="376"/>
      <c r="P458" s="377" t="s">
        <v>1390</v>
      </c>
      <c r="Q458" s="377"/>
      <c r="R458" s="378"/>
      <c r="S458" s="378"/>
      <c r="T458" s="378"/>
      <c r="U458" s="378"/>
      <c r="V458" s="378"/>
      <c r="W458" s="378"/>
      <c r="X458" s="378"/>
      <c r="Y458" s="378"/>
    </row>
    <row r="459" spans="1:25" ht="30.75">
      <c r="A459" s="137" t="s">
        <v>191</v>
      </c>
      <c r="B459" s="74">
        <v>3850</v>
      </c>
      <c r="C459" s="302" t="s">
        <v>730</v>
      </c>
      <c r="D459" s="124">
        <v>45786</v>
      </c>
      <c r="E459" s="191" t="s">
        <v>1016</v>
      </c>
      <c r="F459" s="125" t="s">
        <v>22</v>
      </c>
      <c r="G459" s="126">
        <v>0.41805555555555557</v>
      </c>
      <c r="H459" s="128" t="s">
        <v>206</v>
      </c>
      <c r="I459" s="130" t="s">
        <v>1391</v>
      </c>
      <c r="J459" s="375" t="s">
        <v>196</v>
      </c>
      <c r="K459" s="104" t="s">
        <v>1392</v>
      </c>
      <c r="L459" s="375" t="s">
        <v>27</v>
      </c>
      <c r="M459" s="376">
        <v>20250515</v>
      </c>
      <c r="N459" s="375" t="s">
        <v>43</v>
      </c>
      <c r="O459" s="376"/>
      <c r="P459" s="377" t="s">
        <v>1393</v>
      </c>
      <c r="Q459" s="377"/>
      <c r="R459" s="378"/>
      <c r="S459" s="378"/>
      <c r="T459" s="378"/>
      <c r="U459" s="378"/>
      <c r="V459" s="378"/>
      <c r="W459" s="378"/>
      <c r="X459" s="378"/>
      <c r="Y459" s="378"/>
    </row>
    <row r="460" spans="1:25" ht="45.75">
      <c r="A460" s="137" t="s">
        <v>191</v>
      </c>
      <c r="B460" s="74">
        <v>3850</v>
      </c>
      <c r="C460" s="302" t="s">
        <v>730</v>
      </c>
      <c r="D460" s="124">
        <v>45786</v>
      </c>
      <c r="E460" s="191" t="s">
        <v>1016</v>
      </c>
      <c r="F460" s="125" t="s">
        <v>22</v>
      </c>
      <c r="G460" s="126">
        <v>0.43541666666666667</v>
      </c>
      <c r="H460" s="128" t="s">
        <v>206</v>
      </c>
      <c r="I460" s="130" t="s">
        <v>1394</v>
      </c>
      <c r="J460" s="375" t="s">
        <v>196</v>
      </c>
      <c r="K460" s="104" t="s">
        <v>1395</v>
      </c>
      <c r="L460" s="375" t="s">
        <v>27</v>
      </c>
      <c r="M460" s="376"/>
      <c r="N460" s="375" t="s">
        <v>43</v>
      </c>
      <c r="O460" s="376"/>
      <c r="P460" s="377" t="s">
        <v>1396</v>
      </c>
      <c r="Q460" s="377"/>
      <c r="R460" s="378"/>
      <c r="S460" s="378"/>
      <c r="T460" s="378"/>
      <c r="U460" s="378"/>
      <c r="V460" s="378"/>
      <c r="W460" s="378"/>
      <c r="X460" s="378"/>
      <c r="Y460" s="378"/>
    </row>
    <row r="461" spans="1:25" ht="30.75">
      <c r="A461" s="137" t="s">
        <v>191</v>
      </c>
      <c r="B461" s="74">
        <v>3850</v>
      </c>
      <c r="C461" s="302" t="s">
        <v>730</v>
      </c>
      <c r="D461" s="124">
        <v>45786</v>
      </c>
      <c r="E461" s="191" t="s">
        <v>1016</v>
      </c>
      <c r="F461" s="125" t="s">
        <v>22</v>
      </c>
      <c r="G461" s="126">
        <v>0.47499999999999998</v>
      </c>
      <c r="H461" s="128" t="s">
        <v>206</v>
      </c>
      <c r="I461" s="130" t="s">
        <v>1397</v>
      </c>
      <c r="J461" s="375" t="s">
        <v>196</v>
      </c>
      <c r="K461" s="104" t="s">
        <v>1398</v>
      </c>
      <c r="L461" s="375" t="s">
        <v>27</v>
      </c>
      <c r="M461" s="376">
        <v>20250515</v>
      </c>
      <c r="N461" s="375" t="s">
        <v>43</v>
      </c>
      <c r="O461" s="376"/>
      <c r="P461" s="377" t="s">
        <v>1399</v>
      </c>
      <c r="Q461" s="377"/>
      <c r="R461" s="378"/>
      <c r="S461" s="378"/>
      <c r="T461" s="378"/>
      <c r="U461" s="378"/>
      <c r="V461" s="378"/>
      <c r="W461" s="378"/>
      <c r="X461" s="378"/>
      <c r="Y461" s="378"/>
    </row>
    <row r="462" spans="1:25">
      <c r="A462" s="137" t="s">
        <v>191</v>
      </c>
      <c r="B462" s="74">
        <v>3850</v>
      </c>
      <c r="C462" s="302" t="s">
        <v>730</v>
      </c>
      <c r="D462" s="124">
        <v>45786</v>
      </c>
      <c r="E462" s="191" t="s">
        <v>1016</v>
      </c>
      <c r="F462" s="125" t="s">
        <v>22</v>
      </c>
      <c r="G462" s="126">
        <v>0.54305555555555551</v>
      </c>
      <c r="H462" s="128" t="s">
        <v>213</v>
      </c>
      <c r="I462" s="130" t="s">
        <v>1400</v>
      </c>
      <c r="J462" s="375" t="s">
        <v>196</v>
      </c>
      <c r="K462" s="104" t="s">
        <v>1401</v>
      </c>
      <c r="L462" s="375" t="s">
        <v>198</v>
      </c>
      <c r="M462" s="376">
        <v>20250515</v>
      </c>
      <c r="N462" s="375" t="s">
        <v>33</v>
      </c>
      <c r="O462" s="376" t="s">
        <v>362</v>
      </c>
      <c r="P462" s="377" t="s">
        <v>1402</v>
      </c>
      <c r="Q462" s="377"/>
      <c r="R462" s="378"/>
      <c r="S462" s="378"/>
      <c r="T462" s="378"/>
      <c r="U462" s="378"/>
      <c r="V462" s="378"/>
      <c r="W462" s="378"/>
      <c r="X462" s="378"/>
      <c r="Y462" s="378"/>
    </row>
    <row r="463" spans="1:25">
      <c r="A463" s="137" t="s">
        <v>191</v>
      </c>
      <c r="B463" s="74">
        <v>3850</v>
      </c>
      <c r="C463" s="302" t="s">
        <v>730</v>
      </c>
      <c r="D463" s="124">
        <v>45786</v>
      </c>
      <c r="E463" s="191" t="s">
        <v>1016</v>
      </c>
      <c r="F463" s="125" t="s">
        <v>22</v>
      </c>
      <c r="G463" s="126">
        <v>0.55277777777777781</v>
      </c>
      <c r="H463" s="128" t="s">
        <v>213</v>
      </c>
      <c r="I463" s="130" t="s">
        <v>1403</v>
      </c>
      <c r="J463" s="375" t="s">
        <v>196</v>
      </c>
      <c r="K463" s="104" t="s">
        <v>1404</v>
      </c>
      <c r="L463" s="375" t="s">
        <v>101</v>
      </c>
      <c r="M463" s="376">
        <v>20250519</v>
      </c>
      <c r="N463" s="375" t="s">
        <v>43</v>
      </c>
      <c r="O463" s="376"/>
      <c r="P463" s="377" t="s">
        <v>1405</v>
      </c>
      <c r="Q463" s="377"/>
      <c r="R463" s="378"/>
      <c r="S463" s="378"/>
      <c r="T463" s="378"/>
      <c r="U463" s="378"/>
      <c r="V463" s="378"/>
      <c r="W463" s="378"/>
      <c r="X463" s="378"/>
      <c r="Y463" s="378"/>
    </row>
    <row r="464" spans="1:25" ht="30.75">
      <c r="A464" s="137" t="s">
        <v>191</v>
      </c>
      <c r="B464" s="74">
        <v>3850</v>
      </c>
      <c r="C464" s="302" t="s">
        <v>730</v>
      </c>
      <c r="D464" s="124">
        <v>45786</v>
      </c>
      <c r="E464" s="191" t="s">
        <v>1016</v>
      </c>
      <c r="F464" s="125" t="s">
        <v>22</v>
      </c>
      <c r="G464" s="126">
        <v>0.55347222222222225</v>
      </c>
      <c r="H464" s="128" t="s">
        <v>213</v>
      </c>
      <c r="I464" s="130" t="s">
        <v>1406</v>
      </c>
      <c r="J464" s="375" t="s">
        <v>196</v>
      </c>
      <c r="K464" s="104" t="s">
        <v>1407</v>
      </c>
      <c r="L464" s="375" t="s">
        <v>77</v>
      </c>
      <c r="M464" s="156">
        <v>20250521</v>
      </c>
      <c r="N464" s="375" t="s">
        <v>43</v>
      </c>
      <c r="O464" s="376"/>
      <c r="P464" s="377" t="s">
        <v>1408</v>
      </c>
      <c r="Q464" s="377"/>
      <c r="R464" s="378"/>
      <c r="S464" s="378"/>
      <c r="T464" s="378"/>
      <c r="U464" s="378"/>
      <c r="V464" s="378"/>
      <c r="W464" s="378"/>
      <c r="X464" s="378"/>
      <c r="Y464" s="378"/>
    </row>
    <row r="465" spans="1:25" ht="30.75">
      <c r="A465" s="137" t="s">
        <v>191</v>
      </c>
      <c r="B465" s="74">
        <v>3850</v>
      </c>
      <c r="C465" s="302" t="s">
        <v>730</v>
      </c>
      <c r="D465" s="124">
        <v>45786</v>
      </c>
      <c r="E465" s="191" t="s">
        <v>1016</v>
      </c>
      <c r="F465" s="125" t="s">
        <v>22</v>
      </c>
      <c r="G465" s="126">
        <v>0.55347222222222225</v>
      </c>
      <c r="H465" s="128" t="s">
        <v>213</v>
      </c>
      <c r="I465" s="130" t="s">
        <v>1409</v>
      </c>
      <c r="J465" s="375" t="s">
        <v>196</v>
      </c>
      <c r="K465" s="104" t="s">
        <v>1410</v>
      </c>
      <c r="L465" s="375" t="s">
        <v>27</v>
      </c>
      <c r="M465" s="376">
        <v>20250516</v>
      </c>
      <c r="N465" s="375" t="s">
        <v>43</v>
      </c>
      <c r="O465" s="376"/>
      <c r="P465" s="377" t="s">
        <v>1411</v>
      </c>
      <c r="Q465" s="377"/>
      <c r="R465" s="378"/>
      <c r="S465" s="378"/>
      <c r="T465" s="378"/>
      <c r="U465" s="378"/>
      <c r="V465" s="378"/>
      <c r="W465" s="378"/>
      <c r="X465" s="378"/>
      <c r="Y465" s="378"/>
    </row>
    <row r="466" spans="1:25">
      <c r="A466" s="137" t="s">
        <v>191</v>
      </c>
      <c r="B466" s="74">
        <v>850</v>
      </c>
      <c r="C466" s="302" t="s">
        <v>217</v>
      </c>
      <c r="D466" s="124">
        <v>45786</v>
      </c>
      <c r="E466" s="191" t="s">
        <v>193</v>
      </c>
      <c r="F466" s="194" t="s">
        <v>37</v>
      </c>
      <c r="G466" s="126">
        <v>0.68055555555555558</v>
      </c>
      <c r="H466" s="128" t="s">
        <v>371</v>
      </c>
      <c r="I466" s="130" t="s">
        <v>1412</v>
      </c>
      <c r="J466" s="375" t="s">
        <v>196</v>
      </c>
      <c r="K466" s="104" t="s">
        <v>1413</v>
      </c>
      <c r="L466" s="375" t="s">
        <v>198</v>
      </c>
      <c r="M466" s="376">
        <v>20250513</v>
      </c>
      <c r="N466" s="375" t="s">
        <v>33</v>
      </c>
      <c r="O466" s="376" t="s">
        <v>374</v>
      </c>
      <c r="P466" s="377" t="s">
        <v>1414</v>
      </c>
      <c r="Q466" s="377"/>
      <c r="R466" s="378"/>
      <c r="S466" s="378"/>
      <c r="T466" s="378"/>
      <c r="U466" s="378"/>
      <c r="V466" s="378"/>
      <c r="W466" s="378"/>
      <c r="X466" s="378"/>
      <c r="Y466" s="378"/>
    </row>
    <row r="467" spans="1:25" ht="30.75">
      <c r="A467" s="137" t="s">
        <v>191</v>
      </c>
      <c r="B467" s="74">
        <v>850</v>
      </c>
      <c r="C467" s="302" t="s">
        <v>217</v>
      </c>
      <c r="D467" s="124">
        <v>45786</v>
      </c>
      <c r="E467" s="191" t="s">
        <v>193</v>
      </c>
      <c r="F467" s="194" t="s">
        <v>37</v>
      </c>
      <c r="G467" s="126">
        <v>0.70138888888888884</v>
      </c>
      <c r="H467" s="128" t="s">
        <v>194</v>
      </c>
      <c r="I467" s="130" t="s">
        <v>1415</v>
      </c>
      <c r="J467" s="375" t="s">
        <v>196</v>
      </c>
      <c r="K467" s="104" t="s">
        <v>1416</v>
      </c>
      <c r="L467" s="375" t="s">
        <v>198</v>
      </c>
      <c r="M467" s="376">
        <v>20250516</v>
      </c>
      <c r="N467" s="375" t="s">
        <v>33</v>
      </c>
      <c r="O467" s="376" t="s">
        <v>801</v>
      </c>
      <c r="P467" s="377" t="s">
        <v>1417</v>
      </c>
      <c r="Q467" s="377"/>
      <c r="R467" s="378"/>
      <c r="S467" s="378"/>
      <c r="T467" s="378"/>
      <c r="U467" s="378"/>
      <c r="V467" s="378"/>
      <c r="W467" s="378"/>
      <c r="X467" s="378"/>
      <c r="Y467" s="378"/>
    </row>
    <row r="468" spans="1:25" ht="45.75">
      <c r="A468" s="137" t="s">
        <v>191</v>
      </c>
      <c r="B468" s="74">
        <v>850</v>
      </c>
      <c r="C468" s="302" t="s">
        <v>217</v>
      </c>
      <c r="D468" s="124">
        <v>45786</v>
      </c>
      <c r="E468" s="191" t="s">
        <v>193</v>
      </c>
      <c r="F468" s="125" t="s">
        <v>37</v>
      </c>
      <c r="G468" s="126">
        <v>0.70763888888888893</v>
      </c>
      <c r="H468" s="128" t="s">
        <v>213</v>
      </c>
      <c r="I468" s="130" t="s">
        <v>1418</v>
      </c>
      <c r="J468" s="375" t="s">
        <v>196</v>
      </c>
      <c r="K468" s="104" t="s">
        <v>1419</v>
      </c>
      <c r="L468" s="375" t="s">
        <v>198</v>
      </c>
      <c r="M468" s="376">
        <v>20250513</v>
      </c>
      <c r="N468" s="375" t="s">
        <v>249</v>
      </c>
      <c r="O468" s="376" t="s">
        <v>250</v>
      </c>
      <c r="P468" s="377" t="s">
        <v>1420</v>
      </c>
      <c r="Q468" s="377"/>
      <c r="R468" s="378"/>
      <c r="S468" s="378"/>
      <c r="T468" s="378"/>
      <c r="U468" s="378"/>
      <c r="V468" s="378"/>
      <c r="W468" s="378"/>
      <c r="X468" s="378"/>
      <c r="Y468" s="378"/>
    </row>
    <row r="469" spans="1:25">
      <c r="A469" s="137" t="s">
        <v>191</v>
      </c>
      <c r="B469" s="74">
        <v>850</v>
      </c>
      <c r="C469" s="302" t="s">
        <v>217</v>
      </c>
      <c r="D469" s="124">
        <v>45786</v>
      </c>
      <c r="E469" s="191" t="s">
        <v>193</v>
      </c>
      <c r="F469" s="125" t="s">
        <v>22</v>
      </c>
      <c r="G469" s="126">
        <v>0.77916666666666667</v>
      </c>
      <c r="H469" s="128" t="s">
        <v>213</v>
      </c>
      <c r="I469" s="130" t="s">
        <v>1421</v>
      </c>
      <c r="J469" s="375" t="s">
        <v>196</v>
      </c>
      <c r="K469" s="383"/>
      <c r="L469" s="375" t="s">
        <v>27</v>
      </c>
      <c r="M469" s="376"/>
      <c r="N469" s="375" t="s">
        <v>43</v>
      </c>
      <c r="O469" s="376"/>
      <c r="P469" s="377" t="s">
        <v>1422</v>
      </c>
      <c r="Q469" s="377"/>
      <c r="R469" s="378"/>
      <c r="S469" s="378"/>
      <c r="T469" s="378"/>
      <c r="U469" s="378"/>
      <c r="V469" s="378"/>
      <c r="W469" s="378"/>
      <c r="X469" s="378"/>
      <c r="Y469" s="378"/>
    </row>
    <row r="470" spans="1:25">
      <c r="A470" s="140" t="s">
        <v>191</v>
      </c>
      <c r="B470" s="74">
        <v>850</v>
      </c>
      <c r="C470" s="305" t="s">
        <v>217</v>
      </c>
      <c r="D470" s="124">
        <v>45786</v>
      </c>
      <c r="E470" s="191" t="s">
        <v>193</v>
      </c>
      <c r="F470" s="125" t="s">
        <v>22</v>
      </c>
      <c r="G470" s="183">
        <v>0.77986111111111112</v>
      </c>
      <c r="H470" s="141" t="s">
        <v>194</v>
      </c>
      <c r="I470" s="198" t="s">
        <v>1423</v>
      </c>
      <c r="J470" s="375" t="s">
        <v>196</v>
      </c>
      <c r="K470" s="383"/>
      <c r="L470" s="375" t="s">
        <v>27</v>
      </c>
      <c r="M470" s="376"/>
      <c r="N470" s="375" t="s">
        <v>43</v>
      </c>
      <c r="O470" s="376"/>
      <c r="P470" s="377" t="s">
        <v>1424</v>
      </c>
      <c r="Q470" s="377"/>
      <c r="R470" s="378"/>
      <c r="S470" s="378"/>
      <c r="T470" s="378"/>
      <c r="U470" s="378"/>
      <c r="V470" s="378"/>
      <c r="W470" s="378"/>
      <c r="X470" s="378"/>
      <c r="Y470" s="378"/>
    </row>
    <row r="471" spans="1:25" ht="30.75">
      <c r="A471" s="137" t="s">
        <v>191</v>
      </c>
      <c r="B471" s="74">
        <v>3850</v>
      </c>
      <c r="C471" s="302" t="s">
        <v>217</v>
      </c>
      <c r="D471" s="124">
        <v>45786</v>
      </c>
      <c r="E471" s="259" t="s">
        <v>193</v>
      </c>
      <c r="F471" s="125" t="s">
        <v>22</v>
      </c>
      <c r="G471" s="126">
        <v>0.84444444444444444</v>
      </c>
      <c r="H471" s="128" t="s">
        <v>194</v>
      </c>
      <c r="I471" s="130" t="s">
        <v>1425</v>
      </c>
      <c r="J471" s="375" t="s">
        <v>196</v>
      </c>
      <c r="K471" s="104" t="s">
        <v>1426</v>
      </c>
      <c r="L471" s="375" t="s">
        <v>27</v>
      </c>
      <c r="M471" s="376">
        <v>20250515</v>
      </c>
      <c r="N471" s="375" t="s">
        <v>33</v>
      </c>
      <c r="O471" s="376" t="s">
        <v>1140</v>
      </c>
      <c r="P471" s="377" t="s">
        <v>1427</v>
      </c>
      <c r="Q471" s="377"/>
      <c r="R471" s="378"/>
      <c r="S471" s="378"/>
      <c r="T471" s="378"/>
      <c r="U471" s="378"/>
      <c r="V471" s="378"/>
      <c r="W471" s="378"/>
      <c r="X471" s="378"/>
      <c r="Y471" s="378"/>
    </row>
    <row r="472" spans="1:25" ht="30.75">
      <c r="A472" s="137" t="s">
        <v>191</v>
      </c>
      <c r="B472" s="74">
        <v>3850</v>
      </c>
      <c r="C472" s="302" t="s">
        <v>217</v>
      </c>
      <c r="D472" s="124">
        <v>45786</v>
      </c>
      <c r="E472" s="259" t="s">
        <v>193</v>
      </c>
      <c r="F472" s="125" t="s">
        <v>22</v>
      </c>
      <c r="G472" s="126">
        <v>0.85833333333333328</v>
      </c>
      <c r="H472" s="128" t="s">
        <v>194</v>
      </c>
      <c r="I472" s="130" t="s">
        <v>1428</v>
      </c>
      <c r="J472" s="375" t="s">
        <v>196</v>
      </c>
      <c r="K472" s="104" t="s">
        <v>1429</v>
      </c>
      <c r="L472" s="375" t="s">
        <v>27</v>
      </c>
      <c r="M472" s="376">
        <v>20250513</v>
      </c>
      <c r="N472" s="375" t="s">
        <v>43</v>
      </c>
      <c r="O472" s="376"/>
      <c r="P472" s="377" t="s">
        <v>1430</v>
      </c>
      <c r="Q472" s="377"/>
      <c r="R472" s="378"/>
      <c r="S472" s="378"/>
      <c r="T472" s="378"/>
      <c r="U472" s="378"/>
      <c r="V472" s="378"/>
      <c r="W472" s="378"/>
      <c r="X472" s="378"/>
      <c r="Y472" s="378"/>
    </row>
    <row r="473" spans="1:25" ht="30.75">
      <c r="A473" s="137" t="s">
        <v>191</v>
      </c>
      <c r="B473" s="74">
        <v>3850</v>
      </c>
      <c r="C473" s="302" t="s">
        <v>217</v>
      </c>
      <c r="D473" s="124">
        <v>45786</v>
      </c>
      <c r="E473" s="259" t="s">
        <v>193</v>
      </c>
      <c r="F473" s="194" t="s">
        <v>37</v>
      </c>
      <c r="G473" s="126">
        <v>0.86805555555555558</v>
      </c>
      <c r="H473" s="128" t="s">
        <v>194</v>
      </c>
      <c r="I473" s="130" t="s">
        <v>1431</v>
      </c>
      <c r="J473" s="375" t="s">
        <v>196</v>
      </c>
      <c r="K473" s="104" t="s">
        <v>1432</v>
      </c>
      <c r="L473" s="375" t="s">
        <v>27</v>
      </c>
      <c r="M473" s="376">
        <v>20250513</v>
      </c>
      <c r="N473" s="375" t="s">
        <v>43</v>
      </c>
      <c r="O473" s="376"/>
      <c r="P473" s="377" t="s">
        <v>1433</v>
      </c>
      <c r="Q473" s="377"/>
      <c r="R473" s="378"/>
      <c r="S473" s="378"/>
      <c r="T473" s="378"/>
      <c r="U473" s="378"/>
      <c r="V473" s="378"/>
      <c r="W473" s="378"/>
      <c r="X473" s="378"/>
      <c r="Y473" s="378"/>
    </row>
    <row r="474" spans="1:25" ht="30.75">
      <c r="A474" s="137" t="s">
        <v>191</v>
      </c>
      <c r="B474" s="74">
        <v>850</v>
      </c>
      <c r="C474" s="302" t="s">
        <v>217</v>
      </c>
      <c r="D474" s="124">
        <v>45786</v>
      </c>
      <c r="E474" s="259" t="s">
        <v>193</v>
      </c>
      <c r="F474" s="194" t="s">
        <v>37</v>
      </c>
      <c r="G474" s="126">
        <v>0.87916666666666665</v>
      </c>
      <c r="H474" s="128" t="s">
        <v>194</v>
      </c>
      <c r="I474" s="130" t="s">
        <v>1434</v>
      </c>
      <c r="J474" s="375" t="s">
        <v>196</v>
      </c>
      <c r="K474" s="104" t="s">
        <v>1435</v>
      </c>
      <c r="L474" s="375" t="s">
        <v>101</v>
      </c>
      <c r="M474" s="376">
        <v>20250519</v>
      </c>
      <c r="N474" s="375" t="s">
        <v>33</v>
      </c>
      <c r="O474" s="376" t="s">
        <v>798</v>
      </c>
      <c r="P474" s="377" t="s">
        <v>1436</v>
      </c>
      <c r="Q474" s="377"/>
      <c r="R474" s="378"/>
      <c r="S474" s="378"/>
      <c r="T474" s="378"/>
      <c r="U474" s="378"/>
      <c r="V474" s="378"/>
      <c r="W474" s="378"/>
      <c r="X474" s="378"/>
      <c r="Y474" s="378"/>
    </row>
    <row r="475" spans="1:25">
      <c r="A475" s="138" t="s">
        <v>191</v>
      </c>
      <c r="B475" s="97">
        <v>850</v>
      </c>
      <c r="C475" s="303" t="s">
        <v>217</v>
      </c>
      <c r="D475" s="132">
        <v>45786</v>
      </c>
      <c r="E475" s="260" t="s">
        <v>193</v>
      </c>
      <c r="F475" s="228" t="s">
        <v>37</v>
      </c>
      <c r="G475" s="134">
        <v>0.98055555555555551</v>
      </c>
      <c r="H475" s="135" t="s">
        <v>371</v>
      </c>
      <c r="I475" s="139" t="s">
        <v>1437</v>
      </c>
      <c r="J475" s="1" t="s">
        <v>196</v>
      </c>
      <c r="K475" s="118" t="s">
        <v>1438</v>
      </c>
      <c r="L475" s="1" t="s">
        <v>198</v>
      </c>
      <c r="M475" s="156">
        <v>20250516</v>
      </c>
      <c r="N475" s="1" t="s">
        <v>33</v>
      </c>
      <c r="O475" s="384" t="s">
        <v>374</v>
      </c>
      <c r="P475" s="379" t="s">
        <v>1439</v>
      </c>
      <c r="Q475" s="379"/>
      <c r="R475" s="378"/>
      <c r="S475" s="378"/>
      <c r="T475" s="378"/>
      <c r="U475" s="378"/>
      <c r="V475" s="378"/>
      <c r="W475" s="378"/>
      <c r="X475" s="378"/>
      <c r="Y475" s="378"/>
    </row>
    <row r="476" spans="1:25" ht="30.75">
      <c r="A476" s="193" t="s">
        <v>18</v>
      </c>
      <c r="B476" s="74" t="s">
        <v>19</v>
      </c>
      <c r="C476" s="310" t="s">
        <v>30</v>
      </c>
      <c r="D476" s="123">
        <v>45786</v>
      </c>
      <c r="E476" s="191" t="s">
        <v>1373</v>
      </c>
      <c r="F476" s="194" t="s">
        <v>37</v>
      </c>
      <c r="G476" s="195">
        <v>0.37361111111111112</v>
      </c>
      <c r="H476" s="196" t="s">
        <v>112</v>
      </c>
      <c r="I476" s="197" t="s">
        <v>1440</v>
      </c>
      <c r="J476" s="375" t="s">
        <v>75</v>
      </c>
      <c r="K476" s="104" t="s">
        <v>1441</v>
      </c>
      <c r="L476" s="375" t="s">
        <v>61</v>
      </c>
      <c r="M476" s="376">
        <v>20250517</v>
      </c>
      <c r="N476" s="37" t="s">
        <v>33</v>
      </c>
      <c r="O476" s="200" t="s">
        <v>153</v>
      </c>
      <c r="P476" s="377" t="s">
        <v>1442</v>
      </c>
      <c r="Q476" s="121" t="s">
        <v>1443</v>
      </c>
      <c r="R476" s="378"/>
      <c r="S476" s="378"/>
      <c r="T476" s="378"/>
      <c r="U476" s="378"/>
      <c r="V476" s="378"/>
      <c r="W476" s="378"/>
      <c r="X476" s="378"/>
      <c r="Y476" s="378"/>
    </row>
    <row r="477" spans="1:25" ht="30.75">
      <c r="A477" s="193" t="s">
        <v>18</v>
      </c>
      <c r="B477" s="74" t="s">
        <v>19</v>
      </c>
      <c r="C477" s="313" t="s">
        <v>30</v>
      </c>
      <c r="D477" s="124">
        <v>45786</v>
      </c>
      <c r="E477" s="191" t="s">
        <v>1373</v>
      </c>
      <c r="F477" s="194" t="s">
        <v>37</v>
      </c>
      <c r="G477" s="195">
        <v>0.39374999999999999</v>
      </c>
      <c r="H477" s="196" t="s">
        <v>82</v>
      </c>
      <c r="I477" s="197" t="s">
        <v>1444</v>
      </c>
      <c r="J477" s="375" t="s">
        <v>75</v>
      </c>
      <c r="K477" s="104" t="s">
        <v>1445</v>
      </c>
      <c r="L477" s="375" t="s">
        <v>61</v>
      </c>
      <c r="M477" s="376">
        <v>20250517</v>
      </c>
      <c r="N477" s="375" t="s">
        <v>33</v>
      </c>
      <c r="O477" s="23" t="s">
        <v>102</v>
      </c>
      <c r="P477" s="377" t="s">
        <v>1446</v>
      </c>
      <c r="Q477" s="377"/>
      <c r="R477" s="378"/>
      <c r="S477" s="378"/>
      <c r="T477" s="378"/>
      <c r="U477" s="378"/>
      <c r="V477" s="378"/>
      <c r="W477" s="378"/>
      <c r="X477" s="378"/>
      <c r="Y477" s="378"/>
    </row>
    <row r="478" spans="1:25" ht="45.75">
      <c r="A478" s="193" t="s">
        <v>18</v>
      </c>
      <c r="B478" s="74" t="s">
        <v>19</v>
      </c>
      <c r="C478" s="313" t="s">
        <v>30</v>
      </c>
      <c r="D478" s="124">
        <v>45786</v>
      </c>
      <c r="E478" s="191" t="s">
        <v>1373</v>
      </c>
      <c r="F478" s="194" t="s">
        <v>37</v>
      </c>
      <c r="G478" s="195">
        <v>0.43402777777777779</v>
      </c>
      <c r="H478" s="196" t="s">
        <v>112</v>
      </c>
      <c r="I478" s="197" t="s">
        <v>1447</v>
      </c>
      <c r="J478" s="375" t="s">
        <v>75</v>
      </c>
      <c r="K478" s="104" t="s">
        <v>1448</v>
      </c>
      <c r="L478" s="375" t="s">
        <v>61</v>
      </c>
      <c r="M478" s="376">
        <v>20250517</v>
      </c>
      <c r="N478" s="375" t="s">
        <v>157</v>
      </c>
      <c r="O478" s="376" t="s">
        <v>1449</v>
      </c>
      <c r="P478" s="377" t="s">
        <v>1450</v>
      </c>
      <c r="Q478" s="121" t="s">
        <v>1451</v>
      </c>
      <c r="R478" s="378"/>
      <c r="S478" s="378"/>
      <c r="T478" s="378"/>
      <c r="U478" s="378"/>
      <c r="V478" s="378"/>
      <c r="W478" s="378"/>
      <c r="X478" s="378"/>
      <c r="Y478" s="378"/>
    </row>
    <row r="479" spans="1:25" ht="30.75">
      <c r="A479" s="193" t="s">
        <v>18</v>
      </c>
      <c r="B479" s="74" t="s">
        <v>19</v>
      </c>
      <c r="C479" s="313" t="s">
        <v>51</v>
      </c>
      <c r="D479" s="124">
        <v>45786</v>
      </c>
      <c r="E479" s="191" t="s">
        <v>1373</v>
      </c>
      <c r="F479" s="194" t="s">
        <v>37</v>
      </c>
      <c r="G479" s="220">
        <v>0.64513888888888893</v>
      </c>
      <c r="H479" s="233" t="s">
        <v>73</v>
      </c>
      <c r="I479" s="234" t="s">
        <v>1452</v>
      </c>
      <c r="J479" s="375" t="s">
        <v>75</v>
      </c>
      <c r="K479" s="104" t="s">
        <v>1453</v>
      </c>
      <c r="L479" s="375" t="s">
        <v>61</v>
      </c>
      <c r="M479" s="376">
        <v>20250517</v>
      </c>
      <c r="N479" s="37" t="s">
        <v>33</v>
      </c>
      <c r="O479" s="200" t="s">
        <v>315</v>
      </c>
      <c r="P479" s="377" t="s">
        <v>1454</v>
      </c>
      <c r="Q479" s="377"/>
      <c r="R479" s="378"/>
      <c r="S479" s="378"/>
      <c r="T479" s="378"/>
      <c r="U479" s="378"/>
      <c r="V479" s="378"/>
      <c r="W479" s="378"/>
      <c r="X479" s="378"/>
      <c r="Y479" s="378"/>
    </row>
    <row r="480" spans="1:25" ht="30.75">
      <c r="A480" s="193" t="s">
        <v>18</v>
      </c>
      <c r="B480" s="74" t="s">
        <v>19</v>
      </c>
      <c r="C480" s="310" t="s">
        <v>51</v>
      </c>
      <c r="D480" s="124">
        <v>45786</v>
      </c>
      <c r="E480" s="191" t="s">
        <v>1373</v>
      </c>
      <c r="F480" s="194" t="s">
        <v>37</v>
      </c>
      <c r="G480" s="195">
        <v>0.64930555555555558</v>
      </c>
      <c r="H480" s="196" t="s">
        <v>73</v>
      </c>
      <c r="I480" s="197" t="s">
        <v>1455</v>
      </c>
      <c r="J480" s="375" t="s">
        <v>75</v>
      </c>
      <c r="K480" s="104" t="s">
        <v>1456</v>
      </c>
      <c r="L480" s="375" t="s">
        <v>77</v>
      </c>
      <c r="M480" s="376">
        <v>20250521</v>
      </c>
      <c r="N480" s="375" t="s">
        <v>43</v>
      </c>
      <c r="O480" s="376"/>
      <c r="P480" s="377" t="s">
        <v>1457</v>
      </c>
      <c r="Q480" s="377"/>
      <c r="R480" s="378"/>
      <c r="S480" s="378"/>
      <c r="T480" s="378"/>
      <c r="U480" s="378"/>
      <c r="V480" s="378"/>
      <c r="W480" s="378"/>
      <c r="X480" s="378"/>
      <c r="Y480" s="378"/>
    </row>
    <row r="481" spans="1:25">
      <c r="A481" s="193" t="s">
        <v>18</v>
      </c>
      <c r="B481" s="74" t="s">
        <v>19</v>
      </c>
      <c r="C481" s="310" t="s">
        <v>51</v>
      </c>
      <c r="D481" s="124">
        <v>45786</v>
      </c>
      <c r="E481" s="191" t="s">
        <v>1373</v>
      </c>
      <c r="F481" s="194" t="s">
        <v>37</v>
      </c>
      <c r="G481" s="195">
        <v>0.64930555555555558</v>
      </c>
      <c r="H481" s="196" t="s">
        <v>73</v>
      </c>
      <c r="I481" s="197" t="s">
        <v>1458</v>
      </c>
      <c r="J481" s="375" t="s">
        <v>75</v>
      </c>
      <c r="K481" s="104" t="s">
        <v>1456</v>
      </c>
      <c r="L481" s="375" t="s">
        <v>61</v>
      </c>
      <c r="M481" s="376">
        <v>20250517</v>
      </c>
      <c r="N481" s="375" t="s">
        <v>43</v>
      </c>
      <c r="O481" s="376"/>
      <c r="P481" s="377" t="s">
        <v>1459</v>
      </c>
      <c r="Q481" s="377"/>
      <c r="R481" s="378"/>
      <c r="S481" s="378"/>
      <c r="T481" s="378"/>
      <c r="U481" s="378"/>
      <c r="V481" s="378"/>
      <c r="W481" s="378"/>
      <c r="X481" s="378"/>
      <c r="Y481" s="378"/>
    </row>
    <row r="482" spans="1:25" ht="30.75">
      <c r="A482" s="193" t="s">
        <v>18</v>
      </c>
      <c r="B482" s="74" t="s">
        <v>19</v>
      </c>
      <c r="C482" s="310" t="s">
        <v>51</v>
      </c>
      <c r="D482" s="124">
        <v>45786</v>
      </c>
      <c r="E482" s="191" t="s">
        <v>1373</v>
      </c>
      <c r="F482" s="194" t="s">
        <v>37</v>
      </c>
      <c r="G482" s="195">
        <v>0.65138888888888891</v>
      </c>
      <c r="H482" s="196" t="s">
        <v>73</v>
      </c>
      <c r="I482" s="197" t="s">
        <v>1460</v>
      </c>
      <c r="J482" s="375" t="s">
        <v>75</v>
      </c>
      <c r="K482" s="104" t="s">
        <v>1461</v>
      </c>
      <c r="L482" s="375" t="s">
        <v>77</v>
      </c>
      <c r="M482" s="376">
        <v>20250521</v>
      </c>
      <c r="N482" s="375" t="s">
        <v>43</v>
      </c>
      <c r="O482" s="376"/>
      <c r="P482" s="377" t="s">
        <v>1462</v>
      </c>
      <c r="Q482" s="377"/>
      <c r="R482" s="378"/>
      <c r="S482" s="378"/>
      <c r="T482" s="378"/>
      <c r="U482" s="378"/>
      <c r="V482" s="378"/>
      <c r="W482" s="378"/>
      <c r="X482" s="378"/>
      <c r="Y482" s="378"/>
    </row>
    <row r="483" spans="1:25" ht="30.75">
      <c r="A483" s="193" t="s">
        <v>18</v>
      </c>
      <c r="B483" s="74" t="s">
        <v>19</v>
      </c>
      <c r="C483" s="310" t="s">
        <v>51</v>
      </c>
      <c r="D483" s="124">
        <v>45786</v>
      </c>
      <c r="E483" s="191" t="s">
        <v>1373</v>
      </c>
      <c r="F483" s="194" t="s">
        <v>37</v>
      </c>
      <c r="G483" s="195">
        <v>0.65347222222222223</v>
      </c>
      <c r="H483" s="196" t="s">
        <v>73</v>
      </c>
      <c r="I483" s="197" t="s">
        <v>1460</v>
      </c>
      <c r="J483" s="375" t="s">
        <v>75</v>
      </c>
      <c r="K483" s="104" t="s">
        <v>1463</v>
      </c>
      <c r="L483" s="375" t="s">
        <v>77</v>
      </c>
      <c r="M483" s="376">
        <v>20250521</v>
      </c>
      <c r="N483" s="375" t="s">
        <v>43</v>
      </c>
      <c r="O483" s="376"/>
      <c r="P483" s="377" t="s">
        <v>1464</v>
      </c>
      <c r="Q483" s="377"/>
      <c r="R483" s="378"/>
      <c r="S483" s="378"/>
      <c r="T483" s="378"/>
      <c r="U483" s="378"/>
      <c r="V483" s="378"/>
      <c r="W483" s="378"/>
      <c r="X483" s="378"/>
      <c r="Y483" s="378"/>
    </row>
    <row r="484" spans="1:25">
      <c r="A484" s="193" t="s">
        <v>18</v>
      </c>
      <c r="B484" s="74" t="s">
        <v>19</v>
      </c>
      <c r="C484" s="310" t="s">
        <v>51</v>
      </c>
      <c r="D484" s="124">
        <v>45786</v>
      </c>
      <c r="E484" s="191" t="s">
        <v>1373</v>
      </c>
      <c r="F484" s="194" t="s">
        <v>37</v>
      </c>
      <c r="G484" s="195">
        <v>0.65416666666666667</v>
      </c>
      <c r="H484" s="196" t="s">
        <v>73</v>
      </c>
      <c r="I484" s="197" t="s">
        <v>947</v>
      </c>
      <c r="J484" s="375" t="s">
        <v>75</v>
      </c>
      <c r="K484" s="104" t="s">
        <v>1465</v>
      </c>
      <c r="L484" s="375" t="s">
        <v>61</v>
      </c>
      <c r="M484" s="376">
        <v>20250517</v>
      </c>
      <c r="N484" s="375" t="s">
        <v>33</v>
      </c>
      <c r="O484" s="376" t="s">
        <v>91</v>
      </c>
      <c r="P484" s="377" t="s">
        <v>1466</v>
      </c>
      <c r="Q484" s="377"/>
      <c r="R484" s="378"/>
      <c r="S484" s="378"/>
      <c r="T484" s="378"/>
      <c r="U484" s="378"/>
      <c r="V484" s="378"/>
      <c r="W484" s="378"/>
      <c r="X484" s="378"/>
      <c r="Y484" s="378"/>
    </row>
    <row r="485" spans="1:25" ht="30.75">
      <c r="A485" s="193" t="s">
        <v>18</v>
      </c>
      <c r="B485" s="74" t="s">
        <v>19</v>
      </c>
      <c r="C485" s="310" t="s">
        <v>51</v>
      </c>
      <c r="D485" s="124">
        <v>45786</v>
      </c>
      <c r="E485" s="191" t="s">
        <v>1373</v>
      </c>
      <c r="F485" s="194" t="s">
        <v>37</v>
      </c>
      <c r="G485" s="195">
        <v>0.64861111111111114</v>
      </c>
      <c r="H485" s="196" t="s">
        <v>73</v>
      </c>
      <c r="I485" s="197" t="s">
        <v>1455</v>
      </c>
      <c r="J485" s="375" t="s">
        <v>75</v>
      </c>
      <c r="K485" s="104" t="s">
        <v>1456</v>
      </c>
      <c r="L485" s="375" t="s">
        <v>77</v>
      </c>
      <c r="M485" s="376">
        <v>20250521</v>
      </c>
      <c r="N485" s="375" t="s">
        <v>43</v>
      </c>
      <c r="O485" s="376"/>
      <c r="P485" s="377" t="s">
        <v>1467</v>
      </c>
      <c r="Q485" s="377"/>
      <c r="R485" s="378"/>
      <c r="S485" s="378"/>
      <c r="T485" s="378"/>
      <c r="U485" s="378"/>
      <c r="V485" s="378"/>
      <c r="W485" s="378"/>
      <c r="X485" s="378"/>
      <c r="Y485" s="378"/>
    </row>
    <row r="486" spans="1:25">
      <c r="A486" s="193" t="s">
        <v>18</v>
      </c>
      <c r="B486" s="74" t="s">
        <v>19</v>
      </c>
      <c r="C486" s="310" t="s">
        <v>51</v>
      </c>
      <c r="D486" s="124">
        <v>45786</v>
      </c>
      <c r="E486" s="191" t="s">
        <v>1373</v>
      </c>
      <c r="F486" s="194" t="s">
        <v>37</v>
      </c>
      <c r="G486" s="195">
        <v>0.65486111111111112</v>
      </c>
      <c r="H486" s="196" t="s">
        <v>73</v>
      </c>
      <c r="I486" s="197" t="s">
        <v>1452</v>
      </c>
      <c r="J486" s="375" t="s">
        <v>75</v>
      </c>
      <c r="K486" s="104" t="s">
        <v>1465</v>
      </c>
      <c r="L486" s="375" t="s">
        <v>61</v>
      </c>
      <c r="M486" s="376">
        <v>20250517</v>
      </c>
      <c r="N486" s="375" t="s">
        <v>33</v>
      </c>
      <c r="O486" s="376" t="s">
        <v>91</v>
      </c>
      <c r="P486" s="377" t="s">
        <v>1466</v>
      </c>
      <c r="Q486" s="377"/>
      <c r="R486" s="378"/>
      <c r="S486" s="378"/>
      <c r="T486" s="378"/>
      <c r="U486" s="378"/>
      <c r="V486" s="378"/>
      <c r="W486" s="378"/>
      <c r="X486" s="378"/>
      <c r="Y486" s="378"/>
    </row>
    <row r="487" spans="1:25" ht="30.75">
      <c r="A487" s="140" t="s">
        <v>191</v>
      </c>
      <c r="B487" s="74">
        <v>3850</v>
      </c>
      <c r="C487" s="305" t="s">
        <v>730</v>
      </c>
      <c r="D487" s="124">
        <v>45786</v>
      </c>
      <c r="E487" s="191" t="s">
        <v>1016</v>
      </c>
      <c r="F487" s="125" t="s">
        <v>22</v>
      </c>
      <c r="G487" s="183">
        <v>0.40763888888888888</v>
      </c>
      <c r="H487" s="141" t="s">
        <v>128</v>
      </c>
      <c r="I487" s="142" t="s">
        <v>1468</v>
      </c>
      <c r="J487" s="375" t="s">
        <v>75</v>
      </c>
      <c r="K487" s="104" t="s">
        <v>1469</v>
      </c>
      <c r="L487" s="375" t="s">
        <v>77</v>
      </c>
      <c r="M487" s="156">
        <v>20250517</v>
      </c>
      <c r="N487" s="375" t="s">
        <v>43</v>
      </c>
      <c r="O487" s="376"/>
      <c r="P487" s="377" t="s">
        <v>1470</v>
      </c>
      <c r="Q487" s="377"/>
      <c r="R487" s="378"/>
      <c r="S487" s="378"/>
      <c r="T487" s="378"/>
      <c r="U487" s="378"/>
      <c r="V487" s="378"/>
      <c r="W487" s="378"/>
      <c r="X487" s="378"/>
      <c r="Y487" s="378"/>
    </row>
    <row r="488" spans="1:25">
      <c r="A488" s="137" t="s">
        <v>191</v>
      </c>
      <c r="B488" s="74">
        <v>3850</v>
      </c>
      <c r="C488" s="302" t="s">
        <v>730</v>
      </c>
      <c r="D488" s="124">
        <v>45786</v>
      </c>
      <c r="E488" s="191" t="s">
        <v>1016</v>
      </c>
      <c r="F488" s="125" t="s">
        <v>22</v>
      </c>
      <c r="G488" s="126">
        <v>0.41875000000000001</v>
      </c>
      <c r="H488" s="128" t="s">
        <v>112</v>
      </c>
      <c r="I488" s="130" t="s">
        <v>1471</v>
      </c>
      <c r="J488" s="375" t="s">
        <v>75</v>
      </c>
      <c r="K488" s="104" t="s">
        <v>1472</v>
      </c>
      <c r="L488" s="375" t="s">
        <v>27</v>
      </c>
      <c r="M488" s="376">
        <v>20250512</v>
      </c>
      <c r="N488" s="375" t="s">
        <v>33</v>
      </c>
      <c r="O488" s="376" t="s">
        <v>1473</v>
      </c>
      <c r="P488" s="377" t="s">
        <v>1474</v>
      </c>
      <c r="Q488" s="377"/>
      <c r="R488" s="378"/>
      <c r="S488" s="378"/>
      <c r="T488" s="378"/>
      <c r="U488" s="378"/>
      <c r="V488" s="378"/>
      <c r="W488" s="378"/>
      <c r="X488" s="378"/>
      <c r="Y488" s="378"/>
    </row>
    <row r="489" spans="1:25" ht="30.75">
      <c r="A489" s="137" t="s">
        <v>191</v>
      </c>
      <c r="B489" s="74">
        <v>3850</v>
      </c>
      <c r="C489" s="302" t="s">
        <v>217</v>
      </c>
      <c r="D489" s="124">
        <v>45786</v>
      </c>
      <c r="E489" s="259" t="s">
        <v>193</v>
      </c>
      <c r="F489" s="125" t="s">
        <v>22</v>
      </c>
      <c r="G489" s="126">
        <v>0.82222222222222219</v>
      </c>
      <c r="H489" s="128" t="s">
        <v>273</v>
      </c>
      <c r="I489" s="130" t="s">
        <v>1475</v>
      </c>
      <c r="J489" s="375" t="s">
        <v>75</v>
      </c>
      <c r="K489" s="104" t="s">
        <v>1476</v>
      </c>
      <c r="L489" s="375" t="s">
        <v>77</v>
      </c>
      <c r="M489" s="156">
        <v>20250516</v>
      </c>
      <c r="N489" s="375" t="s">
        <v>33</v>
      </c>
      <c r="O489" s="376" t="s">
        <v>1477</v>
      </c>
      <c r="P489" s="377" t="s">
        <v>1478</v>
      </c>
      <c r="Q489" s="377"/>
      <c r="R489" s="378"/>
      <c r="S489" s="378"/>
      <c r="T489" s="378"/>
      <c r="U489" s="378"/>
      <c r="V489" s="378"/>
      <c r="W489" s="378"/>
      <c r="X489" s="378"/>
      <c r="Y489" s="378"/>
    </row>
    <row r="490" spans="1:25">
      <c r="A490" s="138" t="s">
        <v>191</v>
      </c>
      <c r="B490" s="74">
        <v>3850</v>
      </c>
      <c r="C490" s="303" t="s">
        <v>217</v>
      </c>
      <c r="D490" s="132">
        <v>45786</v>
      </c>
      <c r="E490" s="260" t="s">
        <v>193</v>
      </c>
      <c r="F490" s="228" t="s">
        <v>37</v>
      </c>
      <c r="G490" s="134">
        <v>0.83611111111111114</v>
      </c>
      <c r="H490" s="135" t="s">
        <v>128</v>
      </c>
      <c r="I490" s="139" t="s">
        <v>1479</v>
      </c>
      <c r="J490" s="1" t="s">
        <v>75</v>
      </c>
      <c r="K490" s="118" t="s">
        <v>1480</v>
      </c>
      <c r="L490" s="384" t="s">
        <v>77</v>
      </c>
      <c r="M490" s="156">
        <v>20250517</v>
      </c>
      <c r="N490" s="384" t="s">
        <v>33</v>
      </c>
      <c r="O490" t="s">
        <v>1233</v>
      </c>
      <c r="P490" s="379" t="s">
        <v>1481</v>
      </c>
      <c r="Q490" s="379"/>
      <c r="R490" s="378"/>
      <c r="S490" s="378"/>
      <c r="T490" s="378"/>
      <c r="U490" s="378"/>
      <c r="V490" s="378"/>
      <c r="W490" s="378"/>
      <c r="X490" s="378"/>
      <c r="Y490" s="378"/>
    </row>
    <row r="491" spans="1:25">
      <c r="A491" s="193" t="s">
        <v>18</v>
      </c>
      <c r="B491" s="74" t="s">
        <v>19</v>
      </c>
      <c r="C491" s="310" t="s">
        <v>30</v>
      </c>
      <c r="D491" s="123">
        <v>45786</v>
      </c>
      <c r="E491" s="191" t="s">
        <v>1373</v>
      </c>
      <c r="F491" s="194" t="s">
        <v>37</v>
      </c>
      <c r="G491" s="195">
        <v>0.32916666666666666</v>
      </c>
      <c r="H491" s="196" t="s">
        <v>1482</v>
      </c>
      <c r="I491" s="197" t="s">
        <v>524</v>
      </c>
      <c r="J491" s="375" t="s">
        <v>25</v>
      </c>
      <c r="K491" s="104" t="s">
        <v>1483</v>
      </c>
      <c r="L491" s="375" t="s">
        <v>61</v>
      </c>
      <c r="M491" s="376">
        <v>20250517</v>
      </c>
      <c r="N491" s="37" t="s">
        <v>43</v>
      </c>
      <c r="O491" s="376"/>
      <c r="P491" s="377" t="s">
        <v>1484</v>
      </c>
      <c r="Q491" s="377"/>
      <c r="R491" s="378"/>
      <c r="S491" s="378"/>
      <c r="T491" s="378"/>
      <c r="U491" s="378"/>
      <c r="V491" s="378"/>
      <c r="W491" s="378"/>
      <c r="X491" s="378"/>
      <c r="Y491" s="378"/>
    </row>
    <row r="492" spans="1:25" ht="30.75">
      <c r="A492" s="137" t="s">
        <v>191</v>
      </c>
      <c r="B492" s="74">
        <v>850</v>
      </c>
      <c r="C492" s="302" t="s">
        <v>217</v>
      </c>
      <c r="D492" s="124">
        <v>45786</v>
      </c>
      <c r="E492" s="191" t="s">
        <v>193</v>
      </c>
      <c r="F492" s="125" t="s">
        <v>22</v>
      </c>
      <c r="G492" s="126">
        <v>0.7680555555555556</v>
      </c>
      <c r="H492" s="128" t="s">
        <v>23</v>
      </c>
      <c r="I492" s="130" t="s">
        <v>1485</v>
      </c>
      <c r="J492" s="375" t="s">
        <v>25</v>
      </c>
      <c r="K492" s="104" t="s">
        <v>1486</v>
      </c>
      <c r="L492" s="375" t="s">
        <v>61</v>
      </c>
      <c r="M492" s="376">
        <v>20250517</v>
      </c>
      <c r="N492" s="1" t="s">
        <v>33</v>
      </c>
      <c r="O492" s="200" t="s">
        <v>183</v>
      </c>
      <c r="P492" s="377" t="s">
        <v>1487</v>
      </c>
      <c r="Q492" s="377"/>
      <c r="R492" s="378"/>
      <c r="S492" s="378"/>
      <c r="T492" s="378"/>
      <c r="U492" s="378"/>
      <c r="V492" s="378"/>
      <c r="W492" s="378"/>
      <c r="X492" s="378"/>
      <c r="Y492" s="378"/>
    </row>
    <row r="493" spans="1:25" ht="30.75">
      <c r="A493" s="137" t="s">
        <v>191</v>
      </c>
      <c r="B493" s="74">
        <v>850</v>
      </c>
      <c r="C493" s="302" t="s">
        <v>217</v>
      </c>
      <c r="D493" s="124">
        <v>45786</v>
      </c>
      <c r="E493" s="259" t="s">
        <v>193</v>
      </c>
      <c r="F493" s="125" t="s">
        <v>22</v>
      </c>
      <c r="G493" s="126">
        <v>0.91180555555555554</v>
      </c>
      <c r="H493" s="128" t="s">
        <v>559</v>
      </c>
      <c r="I493" s="130" t="s">
        <v>1488</v>
      </c>
      <c r="J493" s="375" t="s">
        <v>25</v>
      </c>
      <c r="K493" s="104" t="s">
        <v>1489</v>
      </c>
      <c r="L493" s="375" t="s">
        <v>61</v>
      </c>
      <c r="M493" s="376">
        <v>20250512</v>
      </c>
      <c r="N493" s="375" t="s">
        <v>33</v>
      </c>
      <c r="O493" s="239" t="s">
        <v>1490</v>
      </c>
      <c r="P493" s="377" t="s">
        <v>1491</v>
      </c>
      <c r="Q493" s="377"/>
      <c r="R493" s="378"/>
      <c r="S493" s="378"/>
      <c r="T493" s="378"/>
      <c r="U493" s="378"/>
      <c r="V493" s="378"/>
      <c r="W493" s="378"/>
      <c r="X493" s="378"/>
      <c r="Y493" s="378"/>
    </row>
    <row r="494" spans="1:25">
      <c r="A494" s="138" t="s">
        <v>191</v>
      </c>
      <c r="B494" s="97">
        <v>850</v>
      </c>
      <c r="C494" s="303" t="s">
        <v>217</v>
      </c>
      <c r="D494" s="132">
        <v>45786</v>
      </c>
      <c r="E494" s="260" t="s">
        <v>193</v>
      </c>
      <c r="F494" s="133" t="s">
        <v>22</v>
      </c>
      <c r="G494" s="134">
        <v>0.91388888888888886</v>
      </c>
      <c r="H494" s="135" t="s">
        <v>23</v>
      </c>
      <c r="I494" s="250" t="s">
        <v>1492</v>
      </c>
      <c r="J494" s="1" t="s">
        <v>25</v>
      </c>
      <c r="K494" s="390"/>
      <c r="L494" s="384" t="s">
        <v>27</v>
      </c>
      <c r="M494" s="388"/>
      <c r="N494" s="384" t="s">
        <v>43</v>
      </c>
      <c r="O494" s="388"/>
      <c r="P494" s="14" t="s">
        <v>1424</v>
      </c>
      <c r="Q494" s="379"/>
      <c r="R494" s="378"/>
      <c r="S494" s="378"/>
      <c r="T494" s="378"/>
      <c r="U494" s="378"/>
      <c r="V494" s="378"/>
      <c r="W494" s="378"/>
      <c r="X494" s="378"/>
      <c r="Y494" s="378"/>
    </row>
    <row r="495" spans="1:25" ht="30.75">
      <c r="A495" s="143" t="s">
        <v>191</v>
      </c>
      <c r="B495" s="74">
        <v>3850</v>
      </c>
      <c r="C495" s="304" t="s">
        <v>217</v>
      </c>
      <c r="D495" s="123">
        <v>45787</v>
      </c>
      <c r="E495" s="259" t="s">
        <v>193</v>
      </c>
      <c r="F495" s="66" t="s">
        <v>37</v>
      </c>
      <c r="G495" s="184">
        <v>2.7777777777777779E-3</v>
      </c>
      <c r="H495" s="127" t="s">
        <v>194</v>
      </c>
      <c r="I495" s="129" t="s">
        <v>1493</v>
      </c>
      <c r="J495" s="375" t="s">
        <v>196</v>
      </c>
      <c r="K495" s="383"/>
      <c r="L495" s="375" t="s">
        <v>27</v>
      </c>
      <c r="M495" s="376">
        <v>20250513</v>
      </c>
      <c r="N495" s="375" t="s">
        <v>43</v>
      </c>
      <c r="O495" s="376"/>
      <c r="P495" s="377" t="s">
        <v>1494</v>
      </c>
      <c r="Q495" s="377"/>
      <c r="R495" s="378"/>
      <c r="S495" s="378"/>
      <c r="T495" s="378"/>
      <c r="U495" s="378"/>
      <c r="V495" s="378"/>
      <c r="W495" s="378"/>
      <c r="X495" s="378"/>
      <c r="Y495" s="378"/>
    </row>
    <row r="496" spans="1:25" ht="45.75">
      <c r="A496" s="137" t="s">
        <v>191</v>
      </c>
      <c r="B496" s="74">
        <v>3850</v>
      </c>
      <c r="C496" s="302" t="s">
        <v>217</v>
      </c>
      <c r="D496" s="124">
        <v>45787</v>
      </c>
      <c r="E496" s="259" t="s">
        <v>193</v>
      </c>
      <c r="F496" s="66" t="s">
        <v>37</v>
      </c>
      <c r="G496" s="126">
        <v>6.2500000000000003E-3</v>
      </c>
      <c r="H496" s="128" t="s">
        <v>194</v>
      </c>
      <c r="I496" s="130" t="s">
        <v>1495</v>
      </c>
      <c r="J496" s="375" t="s">
        <v>196</v>
      </c>
      <c r="K496" s="104" t="s">
        <v>1496</v>
      </c>
      <c r="L496" s="375" t="s">
        <v>198</v>
      </c>
      <c r="M496" s="376">
        <v>20250513</v>
      </c>
      <c r="N496" s="375" t="s">
        <v>249</v>
      </c>
      <c r="O496" s="376" t="s">
        <v>250</v>
      </c>
      <c r="P496" s="377" t="s">
        <v>1497</v>
      </c>
      <c r="Q496" s="377"/>
      <c r="R496" s="378"/>
      <c r="S496" s="378"/>
      <c r="T496" s="378"/>
      <c r="U496" s="378"/>
      <c r="V496" s="378"/>
      <c r="W496" s="378"/>
      <c r="X496" s="378"/>
      <c r="Y496" s="378"/>
    </row>
    <row r="497" spans="1:25">
      <c r="A497" s="137" t="s">
        <v>191</v>
      </c>
      <c r="B497" s="74">
        <v>3850</v>
      </c>
      <c r="C497" s="302" t="s">
        <v>217</v>
      </c>
      <c r="D497" s="124">
        <v>45787</v>
      </c>
      <c r="E497" s="259" t="s">
        <v>193</v>
      </c>
      <c r="F497" s="66" t="s">
        <v>37</v>
      </c>
      <c r="G497" s="126">
        <v>8.3333333333333332E-3</v>
      </c>
      <c r="H497" s="128" t="s">
        <v>194</v>
      </c>
      <c r="I497" s="130" t="s">
        <v>1498</v>
      </c>
      <c r="J497" s="375" t="s">
        <v>196</v>
      </c>
      <c r="K497" s="104" t="s">
        <v>1499</v>
      </c>
      <c r="L497" s="375" t="s">
        <v>77</v>
      </c>
      <c r="M497" s="156">
        <v>20250521</v>
      </c>
      <c r="N497" s="375" t="s">
        <v>43</v>
      </c>
      <c r="O497" s="376"/>
      <c r="P497" s="377" t="s">
        <v>1500</v>
      </c>
      <c r="Q497" s="377"/>
      <c r="R497" s="378"/>
      <c r="S497" s="378"/>
      <c r="T497" s="378"/>
      <c r="U497" s="378"/>
      <c r="V497" s="378"/>
      <c r="W497" s="378"/>
      <c r="X497" s="378"/>
      <c r="Y497" s="378"/>
    </row>
    <row r="498" spans="1:25" ht="60.75">
      <c r="A498" s="137" t="s">
        <v>191</v>
      </c>
      <c r="B498" s="74">
        <v>3850</v>
      </c>
      <c r="C498" s="302" t="s">
        <v>217</v>
      </c>
      <c r="D498" s="124">
        <v>45787</v>
      </c>
      <c r="E498" s="259" t="s">
        <v>193</v>
      </c>
      <c r="F498" s="125" t="s">
        <v>22</v>
      </c>
      <c r="G498" s="126">
        <v>1.3194444444444444E-2</v>
      </c>
      <c r="H498" s="128" t="s">
        <v>194</v>
      </c>
      <c r="I498" s="130" t="s">
        <v>1501</v>
      </c>
      <c r="J498" s="375" t="s">
        <v>196</v>
      </c>
      <c r="K498" s="104" t="s">
        <v>1502</v>
      </c>
      <c r="L498" s="375" t="s">
        <v>27</v>
      </c>
      <c r="M498" s="376">
        <v>20250515</v>
      </c>
      <c r="N498" s="375" t="s">
        <v>43</v>
      </c>
      <c r="O498" s="376"/>
      <c r="P498" s="377" t="s">
        <v>1503</v>
      </c>
      <c r="Q498" s="377"/>
      <c r="R498" s="378"/>
      <c r="S498" s="378"/>
      <c r="T498" s="378"/>
      <c r="U498" s="378"/>
      <c r="V498" s="378"/>
      <c r="W498" s="378"/>
      <c r="X498" s="378"/>
      <c r="Y498" s="378"/>
    </row>
    <row r="499" spans="1:25" ht="45.75">
      <c r="A499" s="137" t="s">
        <v>191</v>
      </c>
      <c r="B499" s="74">
        <v>3850</v>
      </c>
      <c r="C499" s="302" t="s">
        <v>217</v>
      </c>
      <c r="D499" s="124">
        <v>45787</v>
      </c>
      <c r="E499" s="259" t="s">
        <v>193</v>
      </c>
      <c r="F499" s="66" t="s">
        <v>37</v>
      </c>
      <c r="G499" s="126">
        <v>5.8333333333333334E-2</v>
      </c>
      <c r="H499" s="128" t="s">
        <v>194</v>
      </c>
      <c r="I499" s="130" t="s">
        <v>1504</v>
      </c>
      <c r="J499" s="375" t="s">
        <v>196</v>
      </c>
      <c r="K499" s="104" t="s">
        <v>1505</v>
      </c>
      <c r="L499" s="375" t="s">
        <v>61</v>
      </c>
      <c r="M499" s="156">
        <v>202550519</v>
      </c>
      <c r="N499" s="375" t="s">
        <v>43</v>
      </c>
      <c r="O499" s="376"/>
      <c r="P499" s="377" t="s">
        <v>1506</v>
      </c>
      <c r="Q499" s="121" t="s">
        <v>1507</v>
      </c>
      <c r="R499" s="378"/>
      <c r="S499" s="378"/>
      <c r="T499" s="378"/>
      <c r="U499" s="378"/>
      <c r="V499" s="378"/>
      <c r="W499" s="378"/>
      <c r="X499" s="378"/>
      <c r="Y499" s="378"/>
    </row>
    <row r="500" spans="1:25" ht="30.75">
      <c r="A500" s="137" t="s">
        <v>191</v>
      </c>
      <c r="B500" s="74">
        <v>3850</v>
      </c>
      <c r="C500" s="302" t="s">
        <v>217</v>
      </c>
      <c r="D500" s="124">
        <v>45787</v>
      </c>
      <c r="E500" s="259" t="s">
        <v>193</v>
      </c>
      <c r="F500" s="125" t="s">
        <v>22</v>
      </c>
      <c r="G500" s="126">
        <v>6.3194444444444442E-2</v>
      </c>
      <c r="H500" s="128" t="s">
        <v>194</v>
      </c>
      <c r="I500" s="130" t="s">
        <v>1508</v>
      </c>
      <c r="J500" s="375" t="s">
        <v>196</v>
      </c>
      <c r="K500" s="104" t="s">
        <v>1509</v>
      </c>
      <c r="L500" s="375" t="s">
        <v>198</v>
      </c>
      <c r="M500" s="156">
        <v>20250516</v>
      </c>
      <c r="N500" s="375" t="s">
        <v>43</v>
      </c>
      <c r="O500" s="376"/>
      <c r="P500" s="377" t="s">
        <v>1510</v>
      </c>
      <c r="Q500" s="377"/>
      <c r="R500" s="378"/>
      <c r="S500" s="378"/>
      <c r="T500" s="378"/>
      <c r="U500" s="378"/>
      <c r="V500" s="378"/>
      <c r="W500" s="378"/>
      <c r="X500" s="378"/>
      <c r="Y500" s="378"/>
    </row>
    <row r="501" spans="1:25">
      <c r="A501" s="137" t="s">
        <v>191</v>
      </c>
      <c r="B501" s="74">
        <v>3850</v>
      </c>
      <c r="C501" s="302" t="s">
        <v>217</v>
      </c>
      <c r="D501" s="124">
        <v>45787</v>
      </c>
      <c r="E501" s="259" t="s">
        <v>193</v>
      </c>
      <c r="F501" s="66" t="s">
        <v>37</v>
      </c>
      <c r="G501" s="126">
        <v>7.4305555555555555E-2</v>
      </c>
      <c r="H501" s="128" t="s">
        <v>322</v>
      </c>
      <c r="I501" s="130" t="s">
        <v>1511</v>
      </c>
      <c r="J501" s="375" t="s">
        <v>196</v>
      </c>
      <c r="K501" s="383"/>
      <c r="L501" s="375" t="s">
        <v>198</v>
      </c>
      <c r="M501" s="156">
        <v>20250521</v>
      </c>
      <c r="N501" s="375" t="s">
        <v>43</v>
      </c>
      <c r="O501" s="376"/>
      <c r="P501" s="377" t="s">
        <v>1512</v>
      </c>
      <c r="Q501" s="377"/>
      <c r="R501" s="378"/>
      <c r="S501" s="378"/>
      <c r="T501" s="378"/>
      <c r="U501" s="378"/>
      <c r="V501" s="378"/>
      <c r="W501" s="378"/>
      <c r="X501" s="378"/>
      <c r="Y501" s="378"/>
    </row>
    <row r="502" spans="1:25" ht="30.75">
      <c r="A502" s="137" t="s">
        <v>191</v>
      </c>
      <c r="B502" s="74">
        <v>3850</v>
      </c>
      <c r="C502" s="302" t="s">
        <v>730</v>
      </c>
      <c r="D502" s="124">
        <v>45787</v>
      </c>
      <c r="E502" s="259" t="s">
        <v>1016</v>
      </c>
      <c r="F502" s="125" t="s">
        <v>37</v>
      </c>
      <c r="G502" s="126">
        <v>0.36249999999999999</v>
      </c>
      <c r="H502" s="128" t="s">
        <v>213</v>
      </c>
      <c r="I502" s="130" t="s">
        <v>1513</v>
      </c>
      <c r="J502" s="375" t="s">
        <v>196</v>
      </c>
      <c r="K502" s="383"/>
      <c r="L502" s="375" t="s">
        <v>61</v>
      </c>
      <c r="M502" s="156">
        <v>20250517</v>
      </c>
      <c r="N502" s="375" t="s">
        <v>249</v>
      </c>
      <c r="O502" s="376"/>
      <c r="P502" s="320" t="s">
        <v>1514</v>
      </c>
      <c r="Q502" s="377"/>
      <c r="R502" s="378"/>
      <c r="S502" s="378"/>
      <c r="T502" s="378"/>
      <c r="U502" s="378"/>
      <c r="V502" s="378"/>
      <c r="W502" s="378"/>
      <c r="X502" s="378"/>
      <c r="Y502" s="378"/>
    </row>
    <row r="503" spans="1:25">
      <c r="A503" s="137" t="s">
        <v>191</v>
      </c>
      <c r="B503" s="74">
        <v>3850</v>
      </c>
      <c r="C503" s="302" t="s">
        <v>730</v>
      </c>
      <c r="D503" s="124">
        <v>45787</v>
      </c>
      <c r="E503" s="259" t="s">
        <v>1016</v>
      </c>
      <c r="F503" s="125" t="s">
        <v>22</v>
      </c>
      <c r="G503" s="126">
        <v>0.36319444444444443</v>
      </c>
      <c r="H503" s="128" t="s">
        <v>213</v>
      </c>
      <c r="I503" s="130" t="s">
        <v>584</v>
      </c>
      <c r="J503" s="375" t="s">
        <v>196</v>
      </c>
      <c r="K503" s="104" t="s">
        <v>1515</v>
      </c>
      <c r="L503" s="375" t="s">
        <v>27</v>
      </c>
      <c r="M503" s="156">
        <v>20250517</v>
      </c>
      <c r="N503" s="375" t="s">
        <v>33</v>
      </c>
      <c r="O503" s="376" t="s">
        <v>362</v>
      </c>
      <c r="P503" s="377" t="s">
        <v>1516</v>
      </c>
      <c r="Q503" s="377"/>
      <c r="R503" s="378"/>
      <c r="S503" s="378"/>
      <c r="T503" s="378"/>
      <c r="U503" s="378"/>
      <c r="V503" s="378"/>
      <c r="W503" s="378"/>
      <c r="X503" s="378"/>
      <c r="Y503" s="378"/>
    </row>
    <row r="504" spans="1:25">
      <c r="A504" s="137" t="s">
        <v>191</v>
      </c>
      <c r="B504" s="74">
        <v>3850</v>
      </c>
      <c r="C504" s="302" t="s">
        <v>730</v>
      </c>
      <c r="D504" s="124">
        <v>45787</v>
      </c>
      <c r="E504" s="259" t="s">
        <v>1016</v>
      </c>
      <c r="F504" s="125" t="s">
        <v>22</v>
      </c>
      <c r="G504" s="126">
        <v>0.36388888888888887</v>
      </c>
      <c r="H504" s="128" t="s">
        <v>213</v>
      </c>
      <c r="I504" s="130" t="s">
        <v>1517</v>
      </c>
      <c r="J504" s="375" t="s">
        <v>196</v>
      </c>
      <c r="K504" s="104" t="s">
        <v>1518</v>
      </c>
      <c r="L504" s="375" t="s">
        <v>27</v>
      </c>
      <c r="M504" s="156">
        <v>20250517</v>
      </c>
      <c r="N504" s="375" t="s">
        <v>33</v>
      </c>
      <c r="O504" s="376" t="s">
        <v>362</v>
      </c>
      <c r="P504" s="377" t="s">
        <v>1519</v>
      </c>
      <c r="Q504" s="377"/>
      <c r="R504" s="378"/>
      <c r="S504" s="378"/>
      <c r="T504" s="378"/>
      <c r="U504" s="378"/>
      <c r="V504" s="378"/>
      <c r="W504" s="378"/>
      <c r="X504" s="378"/>
      <c r="Y504" s="378"/>
    </row>
    <row r="505" spans="1:25">
      <c r="A505" s="137" t="s">
        <v>191</v>
      </c>
      <c r="B505" s="74">
        <v>3850</v>
      </c>
      <c r="C505" s="302" t="s">
        <v>730</v>
      </c>
      <c r="D505" s="124">
        <v>45787</v>
      </c>
      <c r="E505" s="259" t="s">
        <v>1016</v>
      </c>
      <c r="F505" s="125" t="s">
        <v>22</v>
      </c>
      <c r="G505" s="126">
        <v>0.36458333333333331</v>
      </c>
      <c r="H505" s="128" t="s">
        <v>213</v>
      </c>
      <c r="I505" s="130" t="s">
        <v>1520</v>
      </c>
      <c r="J505" s="375" t="s">
        <v>196</v>
      </c>
      <c r="K505" s="104" t="s">
        <v>1518</v>
      </c>
      <c r="L505" s="375" t="s">
        <v>101</v>
      </c>
      <c r="M505" s="156">
        <v>20250517</v>
      </c>
      <c r="N505" s="375" t="s">
        <v>33</v>
      </c>
      <c r="O505" s="376" t="s">
        <v>362</v>
      </c>
      <c r="P505" s="377" t="s">
        <v>1521</v>
      </c>
      <c r="Q505" s="377"/>
      <c r="R505" s="378"/>
      <c r="S505" s="378"/>
      <c r="T505" s="378"/>
      <c r="U505" s="378"/>
      <c r="V505" s="378"/>
      <c r="W505" s="378"/>
      <c r="X505" s="378"/>
      <c r="Y505" s="378"/>
    </row>
    <row r="506" spans="1:25" ht="30.75">
      <c r="A506" s="137" t="s">
        <v>191</v>
      </c>
      <c r="B506" s="74">
        <v>3850</v>
      </c>
      <c r="C506" s="302" t="s">
        <v>730</v>
      </c>
      <c r="D506" s="124">
        <v>45787</v>
      </c>
      <c r="E506" s="259" t="s">
        <v>1016</v>
      </c>
      <c r="F506" s="125" t="s">
        <v>22</v>
      </c>
      <c r="G506" s="126">
        <v>0.36458333333333331</v>
      </c>
      <c r="H506" s="128" t="s">
        <v>213</v>
      </c>
      <c r="I506" s="130" t="s">
        <v>1522</v>
      </c>
      <c r="J506" s="375" t="s">
        <v>196</v>
      </c>
      <c r="K506" s="104" t="s">
        <v>1518</v>
      </c>
      <c r="L506" s="375" t="s">
        <v>198</v>
      </c>
      <c r="M506" s="156"/>
      <c r="N506" s="375" t="s">
        <v>43</v>
      </c>
      <c r="O506" s="376"/>
      <c r="P506" s="377" t="s">
        <v>1523</v>
      </c>
      <c r="Q506" s="377"/>
      <c r="R506" s="378"/>
      <c r="S506" s="378"/>
      <c r="T506" s="378"/>
      <c r="U506" s="378"/>
      <c r="V506" s="378"/>
      <c r="W506" s="378"/>
      <c r="X506" s="378"/>
      <c r="Y506" s="378"/>
    </row>
    <row r="507" spans="1:25">
      <c r="A507" s="137" t="s">
        <v>191</v>
      </c>
      <c r="B507" s="74">
        <v>3850</v>
      </c>
      <c r="C507" s="302" t="s">
        <v>730</v>
      </c>
      <c r="D507" s="124">
        <v>45787</v>
      </c>
      <c r="E507" s="259" t="s">
        <v>1016</v>
      </c>
      <c r="F507" s="125" t="s">
        <v>22</v>
      </c>
      <c r="G507" s="126">
        <v>0.36944444444444446</v>
      </c>
      <c r="H507" s="128" t="s">
        <v>213</v>
      </c>
      <c r="I507" s="130" t="s">
        <v>1524</v>
      </c>
      <c r="J507" s="375" t="s">
        <v>196</v>
      </c>
      <c r="K507" s="104" t="s">
        <v>1525</v>
      </c>
      <c r="L507" s="375" t="s">
        <v>77</v>
      </c>
      <c r="M507" s="156">
        <v>20250517</v>
      </c>
      <c r="N507" s="375" t="s">
        <v>33</v>
      </c>
      <c r="O507" s="376" t="s">
        <v>602</v>
      </c>
      <c r="P507" s="377" t="s">
        <v>1526</v>
      </c>
      <c r="Q507" s="377"/>
      <c r="R507" s="378"/>
      <c r="S507" s="378"/>
      <c r="T507" s="378"/>
      <c r="U507" s="378"/>
      <c r="V507" s="378"/>
      <c r="W507" s="378"/>
      <c r="X507" s="378"/>
      <c r="Y507" s="378"/>
    </row>
    <row r="508" spans="1:25" ht="30.75">
      <c r="A508" s="137" t="s">
        <v>191</v>
      </c>
      <c r="B508" s="74">
        <v>3850</v>
      </c>
      <c r="C508" s="302" t="s">
        <v>730</v>
      </c>
      <c r="D508" s="124">
        <v>45787</v>
      </c>
      <c r="E508" s="259" t="s">
        <v>1016</v>
      </c>
      <c r="F508" s="125" t="s">
        <v>22</v>
      </c>
      <c r="G508" s="126">
        <v>0.37708333333333333</v>
      </c>
      <c r="H508" s="128" t="s">
        <v>213</v>
      </c>
      <c r="I508" s="130" t="s">
        <v>1527</v>
      </c>
      <c r="J508" s="375" t="s">
        <v>196</v>
      </c>
      <c r="K508" s="199" t="s">
        <v>1528</v>
      </c>
      <c r="L508" s="375" t="s">
        <v>27</v>
      </c>
      <c r="M508" s="156">
        <v>20250512</v>
      </c>
      <c r="N508" s="375" t="s">
        <v>43</v>
      </c>
      <c r="O508" s="376"/>
      <c r="P508" s="377" t="s">
        <v>1529</v>
      </c>
      <c r="Q508" s="377"/>
      <c r="R508" s="378"/>
      <c r="S508" s="378"/>
      <c r="T508" s="378"/>
      <c r="U508" s="378"/>
      <c r="V508" s="378"/>
      <c r="W508" s="378"/>
      <c r="X508" s="378"/>
      <c r="Y508" s="378"/>
    </row>
    <row r="509" spans="1:25">
      <c r="A509" s="137" t="s">
        <v>191</v>
      </c>
      <c r="B509" s="74">
        <v>3850</v>
      </c>
      <c r="C509" s="302" t="s">
        <v>730</v>
      </c>
      <c r="D509" s="124">
        <v>45787</v>
      </c>
      <c r="E509" s="259" t="s">
        <v>1016</v>
      </c>
      <c r="F509" s="125" t="s">
        <v>22</v>
      </c>
      <c r="G509" s="126">
        <v>0.38263888888888886</v>
      </c>
      <c r="H509" s="128" t="s">
        <v>213</v>
      </c>
      <c r="I509" s="130" t="s">
        <v>1530</v>
      </c>
      <c r="J509" s="375" t="s">
        <v>196</v>
      </c>
      <c r="K509" s="104" t="s">
        <v>1531</v>
      </c>
      <c r="L509" s="375" t="s">
        <v>27</v>
      </c>
      <c r="M509" s="156">
        <v>20250517</v>
      </c>
      <c r="N509" s="375" t="s">
        <v>43</v>
      </c>
      <c r="O509" s="376"/>
      <c r="P509" s="377" t="s">
        <v>1532</v>
      </c>
      <c r="Q509" s="377"/>
      <c r="R509" s="378"/>
      <c r="S509" s="378"/>
      <c r="T509" s="378"/>
      <c r="U509" s="378"/>
      <c r="V509" s="378"/>
      <c r="W509" s="378"/>
      <c r="X509" s="378"/>
      <c r="Y509" s="378"/>
    </row>
    <row r="510" spans="1:25">
      <c r="A510" s="137" t="s">
        <v>191</v>
      </c>
      <c r="B510" s="74">
        <v>3850</v>
      </c>
      <c r="C510" s="302" t="s">
        <v>730</v>
      </c>
      <c r="D510" s="124">
        <v>45787</v>
      </c>
      <c r="E510" s="259" t="s">
        <v>1016</v>
      </c>
      <c r="F510" s="125" t="s">
        <v>22</v>
      </c>
      <c r="G510" s="126">
        <v>0.39166666666666666</v>
      </c>
      <c r="H510" s="128" t="s">
        <v>213</v>
      </c>
      <c r="I510" s="130" t="s">
        <v>1533</v>
      </c>
      <c r="J510" s="375" t="s">
        <v>196</v>
      </c>
      <c r="K510" s="383"/>
      <c r="L510" s="375" t="s">
        <v>198</v>
      </c>
      <c r="M510" s="156">
        <v>20250517</v>
      </c>
      <c r="N510" s="375" t="s">
        <v>43</v>
      </c>
      <c r="O510" s="376"/>
      <c r="P510" s="377" t="s">
        <v>1534</v>
      </c>
      <c r="Q510" s="377"/>
      <c r="R510" s="378"/>
      <c r="S510" s="378"/>
      <c r="T510" s="378"/>
      <c r="U510" s="378"/>
      <c r="V510" s="378"/>
      <c r="W510" s="378"/>
      <c r="X510" s="378"/>
      <c r="Y510" s="378"/>
    </row>
    <row r="511" spans="1:25" ht="60.75">
      <c r="A511" s="137" t="s">
        <v>191</v>
      </c>
      <c r="B511" s="74">
        <v>3850</v>
      </c>
      <c r="C511" s="302" t="s">
        <v>730</v>
      </c>
      <c r="D511" s="124">
        <v>45787</v>
      </c>
      <c r="E511" s="259" t="s">
        <v>1016</v>
      </c>
      <c r="F511" s="125" t="s">
        <v>22</v>
      </c>
      <c r="G511" s="126">
        <v>0.3972222222222222</v>
      </c>
      <c r="H511" s="128" t="s">
        <v>194</v>
      </c>
      <c r="I511" s="130" t="s">
        <v>1535</v>
      </c>
      <c r="J511" s="375" t="s">
        <v>196</v>
      </c>
      <c r="K511" s="104" t="s">
        <v>1536</v>
      </c>
      <c r="L511" s="375" t="s">
        <v>198</v>
      </c>
      <c r="M511" s="156"/>
      <c r="N511" s="375" t="s">
        <v>33</v>
      </c>
      <c r="O511" s="376" t="s">
        <v>808</v>
      </c>
      <c r="P511" s="377" t="s">
        <v>1537</v>
      </c>
      <c r="Q511" s="377"/>
      <c r="R511" s="378"/>
      <c r="S511" s="378"/>
      <c r="T511" s="378"/>
      <c r="U511" s="378"/>
      <c r="V511" s="378"/>
      <c r="W511" s="378"/>
      <c r="X511" s="378"/>
      <c r="Y511" s="378"/>
    </row>
    <row r="512" spans="1:25" ht="30.75">
      <c r="A512" s="137" t="s">
        <v>191</v>
      </c>
      <c r="B512" s="74">
        <v>3850</v>
      </c>
      <c r="C512" s="302" t="s">
        <v>730</v>
      </c>
      <c r="D512" s="124">
        <v>45787</v>
      </c>
      <c r="E512" s="259" t="s">
        <v>1016</v>
      </c>
      <c r="F512" s="125" t="s">
        <v>22</v>
      </c>
      <c r="G512" s="126">
        <v>0.39791666666666664</v>
      </c>
      <c r="H512" s="128" t="s">
        <v>194</v>
      </c>
      <c r="I512" s="130" t="s">
        <v>1538</v>
      </c>
      <c r="J512" s="375" t="s">
        <v>196</v>
      </c>
      <c r="K512" s="383" t="s">
        <v>1539</v>
      </c>
      <c r="L512" s="375" t="s">
        <v>101</v>
      </c>
      <c r="M512" s="156">
        <v>20250519</v>
      </c>
      <c r="N512" s="375" t="s">
        <v>33</v>
      </c>
      <c r="O512" s="386" t="s">
        <v>1540</v>
      </c>
      <c r="P512" s="377" t="s">
        <v>1541</v>
      </c>
      <c r="Q512" s="377"/>
      <c r="R512" s="378" t="s">
        <v>1542</v>
      </c>
      <c r="S512" s="378"/>
      <c r="T512" s="378"/>
      <c r="U512" s="378"/>
      <c r="V512" s="378"/>
      <c r="W512" s="378"/>
      <c r="X512" s="378"/>
      <c r="Y512" s="378"/>
    </row>
    <row r="513" spans="1:25">
      <c r="A513" s="137" t="s">
        <v>191</v>
      </c>
      <c r="B513" s="74">
        <v>3850</v>
      </c>
      <c r="C513" s="302" t="s">
        <v>730</v>
      </c>
      <c r="D513" s="124">
        <v>45787</v>
      </c>
      <c r="E513" s="259" t="s">
        <v>1016</v>
      </c>
      <c r="F513" s="125" t="s">
        <v>22</v>
      </c>
      <c r="G513" s="126">
        <v>0.46597222222222223</v>
      </c>
      <c r="H513" s="128" t="s">
        <v>213</v>
      </c>
      <c r="I513" s="130" t="s">
        <v>1543</v>
      </c>
      <c r="J513" s="375" t="s">
        <v>196</v>
      </c>
      <c r="K513" s="104" t="s">
        <v>1544</v>
      </c>
      <c r="L513" s="375" t="s">
        <v>101</v>
      </c>
      <c r="M513" s="156">
        <v>20250520</v>
      </c>
      <c r="N513" s="375" t="s">
        <v>43</v>
      </c>
      <c r="O513" s="376"/>
      <c r="P513" s="377" t="s">
        <v>1545</v>
      </c>
      <c r="Q513" s="377"/>
      <c r="R513" s="378"/>
      <c r="S513" s="378"/>
      <c r="T513" s="378"/>
      <c r="U513" s="378"/>
      <c r="V513" s="378"/>
      <c r="W513" s="378"/>
      <c r="X513" s="378"/>
      <c r="Y513" s="378"/>
    </row>
    <row r="514" spans="1:25" ht="30.75">
      <c r="A514" s="137" t="s">
        <v>191</v>
      </c>
      <c r="B514" s="74">
        <v>3850</v>
      </c>
      <c r="C514" s="302" t="s">
        <v>217</v>
      </c>
      <c r="D514" s="124">
        <v>45787</v>
      </c>
      <c r="E514" s="259" t="s">
        <v>193</v>
      </c>
      <c r="F514" s="125" t="s">
        <v>37</v>
      </c>
      <c r="G514" s="126">
        <v>0.75347222222222221</v>
      </c>
      <c r="H514" s="128" t="s">
        <v>194</v>
      </c>
      <c r="I514" s="130" t="s">
        <v>1546</v>
      </c>
      <c r="J514" s="375" t="s">
        <v>196</v>
      </c>
      <c r="K514" s="104" t="s">
        <v>1547</v>
      </c>
      <c r="L514" s="375" t="s">
        <v>27</v>
      </c>
      <c r="M514" s="156">
        <v>20250513</v>
      </c>
      <c r="N514" s="375" t="s">
        <v>43</v>
      </c>
      <c r="O514" s="376"/>
      <c r="P514" s="377" t="s">
        <v>1548</v>
      </c>
      <c r="Q514" s="377"/>
      <c r="R514" s="378"/>
      <c r="S514" s="378"/>
      <c r="T514" s="378"/>
      <c r="U514" s="378"/>
      <c r="V514" s="378"/>
      <c r="W514" s="378"/>
      <c r="X514" s="378"/>
      <c r="Y514" s="378"/>
    </row>
    <row r="515" spans="1:25">
      <c r="A515" s="137" t="s">
        <v>191</v>
      </c>
      <c r="B515" s="74">
        <v>3850</v>
      </c>
      <c r="C515" s="302" t="s">
        <v>217</v>
      </c>
      <c r="D515" s="124">
        <v>45787</v>
      </c>
      <c r="E515" s="259" t="s">
        <v>193</v>
      </c>
      <c r="F515" s="125" t="s">
        <v>37</v>
      </c>
      <c r="G515" s="126">
        <v>0.78819444444444442</v>
      </c>
      <c r="H515" s="128" t="s">
        <v>322</v>
      </c>
      <c r="I515" s="130" t="s">
        <v>1549</v>
      </c>
      <c r="J515" s="375" t="s">
        <v>196</v>
      </c>
      <c r="K515" s="383"/>
      <c r="L515" s="375" t="s">
        <v>27</v>
      </c>
      <c r="M515" s="156">
        <v>20250513</v>
      </c>
      <c r="N515" s="375" t="s">
        <v>90</v>
      </c>
      <c r="O515" s="376"/>
      <c r="P515" s="377" t="s">
        <v>1550</v>
      </c>
      <c r="Q515" s="377"/>
      <c r="R515" s="378"/>
      <c r="S515" s="378"/>
      <c r="T515" s="378"/>
      <c r="U515" s="378"/>
      <c r="V515" s="378"/>
      <c r="W515" s="378"/>
      <c r="X515" s="378"/>
      <c r="Y515" s="378"/>
    </row>
    <row r="516" spans="1:25">
      <c r="A516" s="137" t="s">
        <v>191</v>
      </c>
      <c r="B516" s="74">
        <v>3850</v>
      </c>
      <c r="C516" s="302" t="s">
        <v>217</v>
      </c>
      <c r="D516" s="124">
        <v>45787</v>
      </c>
      <c r="E516" s="259" t="s">
        <v>193</v>
      </c>
      <c r="F516" s="125" t="s">
        <v>37</v>
      </c>
      <c r="G516" s="126">
        <v>0.79097222222222219</v>
      </c>
      <c r="H516" s="128" t="s">
        <v>322</v>
      </c>
      <c r="I516" s="130" t="s">
        <v>1551</v>
      </c>
      <c r="J516" s="375" t="s">
        <v>196</v>
      </c>
      <c r="K516" s="383"/>
      <c r="L516" s="375" t="s">
        <v>27</v>
      </c>
      <c r="M516" s="156">
        <v>20250513</v>
      </c>
      <c r="N516" s="375" t="s">
        <v>90</v>
      </c>
      <c r="O516" s="376"/>
      <c r="P516" s="377" t="s">
        <v>1550</v>
      </c>
      <c r="Q516" s="377"/>
      <c r="R516" s="378"/>
      <c r="S516" s="378"/>
      <c r="T516" s="378"/>
      <c r="U516" s="378"/>
      <c r="V516" s="378"/>
      <c r="W516" s="378"/>
      <c r="X516" s="378"/>
      <c r="Y516" s="378"/>
    </row>
    <row r="517" spans="1:25">
      <c r="A517" s="140" t="s">
        <v>191</v>
      </c>
      <c r="B517" s="74">
        <v>3850</v>
      </c>
      <c r="C517" s="305" t="s">
        <v>217</v>
      </c>
      <c r="D517" s="124">
        <v>45787</v>
      </c>
      <c r="E517" s="259" t="s">
        <v>193</v>
      </c>
      <c r="F517" s="125" t="s">
        <v>37</v>
      </c>
      <c r="G517" s="183">
        <v>0.90694444444444444</v>
      </c>
      <c r="H517" s="141" t="s">
        <v>371</v>
      </c>
      <c r="I517" s="142" t="s">
        <v>1437</v>
      </c>
      <c r="J517" s="375" t="s">
        <v>196</v>
      </c>
      <c r="K517" s="104" t="s">
        <v>1552</v>
      </c>
      <c r="L517" s="375" t="s">
        <v>27</v>
      </c>
      <c r="M517" s="156">
        <v>20250514</v>
      </c>
      <c r="N517" s="375" t="s">
        <v>33</v>
      </c>
      <c r="O517" s="376" t="s">
        <v>374</v>
      </c>
      <c r="P517" s="377" t="s">
        <v>1553</v>
      </c>
      <c r="Q517" s="377"/>
      <c r="R517" s="378"/>
      <c r="S517" s="378"/>
      <c r="T517" s="378"/>
      <c r="U517" s="378"/>
      <c r="V517" s="378"/>
      <c r="W517" s="378"/>
      <c r="X517" s="378"/>
      <c r="Y517" s="378"/>
    </row>
    <row r="518" spans="1:25" ht="30.75">
      <c r="A518" s="137" t="s">
        <v>191</v>
      </c>
      <c r="B518" s="74">
        <v>3850</v>
      </c>
      <c r="C518" s="302" t="s">
        <v>217</v>
      </c>
      <c r="D518" s="124">
        <v>45787</v>
      </c>
      <c r="E518" s="259" t="s">
        <v>193</v>
      </c>
      <c r="F518" s="125" t="s">
        <v>22</v>
      </c>
      <c r="G518" s="126">
        <v>7.1527777777777773E-2</v>
      </c>
      <c r="H518" s="128" t="s">
        <v>273</v>
      </c>
      <c r="I518" s="190" t="s">
        <v>1554</v>
      </c>
      <c r="J518" s="375" t="s">
        <v>75</v>
      </c>
      <c r="K518" s="104" t="s">
        <v>1555</v>
      </c>
      <c r="L518" s="375" t="s">
        <v>27</v>
      </c>
      <c r="M518" s="156">
        <v>20250512</v>
      </c>
      <c r="N518" s="375" t="s">
        <v>43</v>
      </c>
      <c r="O518" s="376"/>
      <c r="P518" s="377" t="s">
        <v>1556</v>
      </c>
      <c r="Q518" s="377"/>
      <c r="R518" s="378"/>
      <c r="S518" s="378"/>
      <c r="T518" s="378"/>
      <c r="U518" s="378"/>
      <c r="V518" s="378"/>
      <c r="W518" s="378"/>
      <c r="X518" s="378"/>
      <c r="Y518" s="378"/>
    </row>
    <row r="519" spans="1:25" ht="45.75">
      <c r="A519" s="137" t="s">
        <v>191</v>
      </c>
      <c r="B519" s="74">
        <v>3850</v>
      </c>
      <c r="C519" s="302" t="s">
        <v>217</v>
      </c>
      <c r="D519" s="124">
        <v>45787</v>
      </c>
      <c r="E519" s="259" t="s">
        <v>193</v>
      </c>
      <c r="F519" s="125" t="s">
        <v>22</v>
      </c>
      <c r="G519" s="126">
        <v>7.9166666666666663E-2</v>
      </c>
      <c r="H519" s="128" t="s">
        <v>273</v>
      </c>
      <c r="I519" s="190" t="s">
        <v>1557</v>
      </c>
      <c r="J519" s="375" t="s">
        <v>75</v>
      </c>
      <c r="K519" s="104" t="s">
        <v>1558</v>
      </c>
      <c r="L519" s="375" t="s">
        <v>27</v>
      </c>
      <c r="M519" s="156">
        <v>20250512</v>
      </c>
      <c r="N519" s="375" t="s">
        <v>43</v>
      </c>
      <c r="O519" s="376"/>
      <c r="P519" s="377" t="s">
        <v>1559</v>
      </c>
      <c r="Q519" s="377"/>
      <c r="R519" s="378"/>
      <c r="S519" s="378"/>
      <c r="T519" s="378"/>
      <c r="U519" s="378"/>
      <c r="V519" s="378"/>
      <c r="W519" s="378"/>
      <c r="X519" s="378"/>
      <c r="Y519" s="378"/>
    </row>
    <row r="520" spans="1:25" ht="30.75">
      <c r="A520" s="137" t="s">
        <v>191</v>
      </c>
      <c r="B520" s="74">
        <v>3850</v>
      </c>
      <c r="C520" s="302" t="s">
        <v>217</v>
      </c>
      <c r="D520" s="124">
        <v>45787</v>
      </c>
      <c r="E520" s="259" t="s">
        <v>193</v>
      </c>
      <c r="F520" s="125" t="s">
        <v>22</v>
      </c>
      <c r="G520" s="126">
        <v>8.1250000000000003E-2</v>
      </c>
      <c r="H520" s="128" t="s">
        <v>273</v>
      </c>
      <c r="I520" s="190" t="s">
        <v>1560</v>
      </c>
      <c r="J520" s="375" t="s">
        <v>75</v>
      </c>
      <c r="K520" s="104" t="s">
        <v>1561</v>
      </c>
      <c r="L520" s="375" t="s">
        <v>27</v>
      </c>
      <c r="M520" s="156">
        <v>20250512</v>
      </c>
      <c r="N520" s="375" t="s">
        <v>43</v>
      </c>
      <c r="O520" s="376"/>
      <c r="P520" s="377" t="s">
        <v>1562</v>
      </c>
      <c r="Q520" s="377"/>
      <c r="R520" s="378"/>
      <c r="S520" s="378"/>
      <c r="T520" s="378"/>
      <c r="U520" s="378"/>
      <c r="V520" s="378"/>
      <c r="W520" s="378"/>
      <c r="X520" s="378"/>
      <c r="Y520" s="378"/>
    </row>
    <row r="521" spans="1:25" ht="45.75">
      <c r="A521" s="140" t="s">
        <v>191</v>
      </c>
      <c r="B521" s="74">
        <v>3850</v>
      </c>
      <c r="C521" s="305" t="s">
        <v>217</v>
      </c>
      <c r="D521" s="124">
        <v>45787</v>
      </c>
      <c r="E521" s="259" t="s">
        <v>193</v>
      </c>
      <c r="F521" s="125" t="s">
        <v>22</v>
      </c>
      <c r="G521" s="183">
        <v>8.4722222222222227E-2</v>
      </c>
      <c r="H521" s="141" t="s">
        <v>273</v>
      </c>
      <c r="I521" s="198" t="s">
        <v>1563</v>
      </c>
      <c r="J521" s="375" t="s">
        <v>75</v>
      </c>
      <c r="K521" s="104" t="s">
        <v>1564</v>
      </c>
      <c r="L521" s="375" t="s">
        <v>27</v>
      </c>
      <c r="M521" s="156">
        <v>20250512</v>
      </c>
      <c r="N521" s="375" t="s">
        <v>43</v>
      </c>
      <c r="O521" s="376"/>
      <c r="P521" s="377" t="s">
        <v>1565</v>
      </c>
      <c r="Q521" s="377"/>
      <c r="R521" s="378"/>
      <c r="S521" s="378"/>
      <c r="T521" s="378"/>
      <c r="U521" s="378"/>
      <c r="V521" s="378"/>
      <c r="W521" s="378"/>
      <c r="X521" s="378"/>
      <c r="Y521" s="378"/>
    </row>
    <row r="522" spans="1:25">
      <c r="A522" s="137" t="s">
        <v>191</v>
      </c>
      <c r="B522" s="74">
        <v>3850</v>
      </c>
      <c r="C522" s="302" t="s">
        <v>217</v>
      </c>
      <c r="D522" s="124">
        <v>45787</v>
      </c>
      <c r="E522" s="259" t="s">
        <v>193</v>
      </c>
      <c r="F522" s="125" t="s">
        <v>22</v>
      </c>
      <c r="G522" s="126">
        <v>0.87638888888888888</v>
      </c>
      <c r="H522" s="128" t="s">
        <v>434</v>
      </c>
      <c r="I522" s="130" t="s">
        <v>1566</v>
      </c>
      <c r="J522" s="375" t="s">
        <v>75</v>
      </c>
      <c r="K522" s="104" t="s">
        <v>1567</v>
      </c>
      <c r="L522" s="375" t="s">
        <v>77</v>
      </c>
      <c r="M522" s="156">
        <v>20250515</v>
      </c>
      <c r="N522" s="375" t="s">
        <v>43</v>
      </c>
      <c r="O522" s="376"/>
      <c r="P522" s="14" t="s">
        <v>1568</v>
      </c>
      <c r="Q522" s="377"/>
      <c r="R522" s="378"/>
      <c r="S522" s="378"/>
      <c r="T522" s="378"/>
      <c r="U522" s="378"/>
      <c r="V522" s="378"/>
      <c r="W522" s="378"/>
      <c r="X522" s="378"/>
      <c r="Y522" s="378"/>
    </row>
    <row r="523" spans="1:25" ht="30.75">
      <c r="A523" s="137" t="s">
        <v>191</v>
      </c>
      <c r="B523" s="74">
        <v>3850</v>
      </c>
      <c r="C523" s="302" t="s">
        <v>217</v>
      </c>
      <c r="D523" s="124">
        <v>45787</v>
      </c>
      <c r="E523" s="259" t="s">
        <v>193</v>
      </c>
      <c r="F523" s="125" t="s">
        <v>22</v>
      </c>
      <c r="G523" s="126">
        <v>0.8979166666666667</v>
      </c>
      <c r="H523" s="128" t="s">
        <v>273</v>
      </c>
      <c r="I523" s="130" t="s">
        <v>1569</v>
      </c>
      <c r="J523" s="375" t="s">
        <v>75</v>
      </c>
      <c r="K523" s="104" t="s">
        <v>1570</v>
      </c>
      <c r="L523" s="375" t="s">
        <v>77</v>
      </c>
      <c r="M523" s="156">
        <v>20250517</v>
      </c>
      <c r="N523" s="375" t="s">
        <v>43</v>
      </c>
      <c r="O523" s="376"/>
      <c r="P523" s="377" t="s">
        <v>1571</v>
      </c>
      <c r="Q523" s="377"/>
      <c r="R523" s="378"/>
      <c r="S523" s="378"/>
      <c r="T523" s="378"/>
      <c r="U523" s="378"/>
      <c r="V523" s="378"/>
      <c r="W523" s="378"/>
      <c r="X523" s="378"/>
      <c r="Y523" s="378"/>
    </row>
    <row r="524" spans="1:25" ht="30.75">
      <c r="A524" s="137" t="s">
        <v>191</v>
      </c>
      <c r="B524" s="74">
        <v>3850</v>
      </c>
      <c r="C524" s="302" t="s">
        <v>217</v>
      </c>
      <c r="D524" s="124">
        <v>45787</v>
      </c>
      <c r="E524" s="259" t="s">
        <v>193</v>
      </c>
      <c r="F524" s="125" t="s">
        <v>22</v>
      </c>
      <c r="G524" s="126">
        <v>0.90416666666666667</v>
      </c>
      <c r="H524" s="128" t="s">
        <v>160</v>
      </c>
      <c r="I524" s="130" t="s">
        <v>1572</v>
      </c>
      <c r="J524" s="375" t="s">
        <v>75</v>
      </c>
      <c r="K524" s="104" t="s">
        <v>1573</v>
      </c>
      <c r="L524" s="375" t="s">
        <v>77</v>
      </c>
      <c r="M524" s="156">
        <v>20250517</v>
      </c>
      <c r="N524" s="375" t="s">
        <v>43</v>
      </c>
      <c r="O524" s="376"/>
      <c r="P524" s="377" t="s">
        <v>1574</v>
      </c>
      <c r="Q524" s="377"/>
      <c r="R524" s="378"/>
      <c r="S524" s="378"/>
      <c r="T524" s="378"/>
      <c r="U524" s="378"/>
      <c r="V524" s="378"/>
      <c r="W524" s="378"/>
      <c r="X524" s="378"/>
      <c r="Y524" s="378"/>
    </row>
    <row r="525" spans="1:25" ht="30.75">
      <c r="A525" s="137" t="s">
        <v>191</v>
      </c>
      <c r="B525" s="74">
        <v>3850</v>
      </c>
      <c r="C525" s="302" t="s">
        <v>217</v>
      </c>
      <c r="D525" s="124">
        <v>45787</v>
      </c>
      <c r="E525" s="259" t="s">
        <v>193</v>
      </c>
      <c r="F525" s="125" t="s">
        <v>37</v>
      </c>
      <c r="G525" s="126">
        <v>0.9506944444444444</v>
      </c>
      <c r="H525" s="128" t="s">
        <v>73</v>
      </c>
      <c r="I525" s="130" t="s">
        <v>1575</v>
      </c>
      <c r="J525" s="375" t="s">
        <v>75</v>
      </c>
      <c r="K525" s="104" t="s">
        <v>1576</v>
      </c>
      <c r="L525" s="375" t="s">
        <v>61</v>
      </c>
      <c r="M525" s="156">
        <v>20250516</v>
      </c>
      <c r="N525" s="375" t="s">
        <v>33</v>
      </c>
      <c r="O525" s="200" t="s">
        <v>315</v>
      </c>
      <c r="P525" s="377" t="s">
        <v>1577</v>
      </c>
      <c r="Q525" s="121" t="s">
        <v>1578</v>
      </c>
      <c r="R525" s="378"/>
      <c r="S525" s="378"/>
      <c r="T525" s="378"/>
      <c r="U525" s="378"/>
      <c r="V525" s="378"/>
      <c r="W525" s="378"/>
      <c r="X525" s="378"/>
      <c r="Y525" s="378"/>
    </row>
    <row r="526" spans="1:25" ht="45.75">
      <c r="A526" s="193" t="s">
        <v>18</v>
      </c>
      <c r="B526" s="74" t="s">
        <v>19</v>
      </c>
      <c r="C526" s="310" t="s">
        <v>30</v>
      </c>
      <c r="D526" s="123">
        <v>45787</v>
      </c>
      <c r="E526" s="191" t="s">
        <v>1373</v>
      </c>
      <c r="F526" s="194" t="s">
        <v>37</v>
      </c>
      <c r="G526" s="195">
        <v>0.38819444444444445</v>
      </c>
      <c r="H526" s="196" t="s">
        <v>82</v>
      </c>
      <c r="I526" s="197" t="s">
        <v>1337</v>
      </c>
      <c r="J526" s="1" t="s">
        <v>75</v>
      </c>
      <c r="K526" s="104" t="s">
        <v>1579</v>
      </c>
      <c r="L526" s="375" t="s">
        <v>61</v>
      </c>
      <c r="M526" s="156">
        <v>20250516</v>
      </c>
      <c r="N526" s="375" t="s">
        <v>43</v>
      </c>
      <c r="O526" s="376"/>
      <c r="P526" s="377" t="s">
        <v>1580</v>
      </c>
      <c r="Q526" s="377"/>
      <c r="R526" s="378"/>
      <c r="S526" s="378"/>
      <c r="T526" s="378"/>
      <c r="U526" s="378"/>
      <c r="V526" s="378"/>
      <c r="W526" s="378"/>
      <c r="X526" s="378"/>
      <c r="Y526" s="378"/>
    </row>
    <row r="527" spans="1:25">
      <c r="A527" s="261" t="s">
        <v>18</v>
      </c>
      <c r="B527" s="97" t="s">
        <v>19</v>
      </c>
      <c r="C527" s="314" t="s">
        <v>30</v>
      </c>
      <c r="D527" s="132">
        <v>45787</v>
      </c>
      <c r="E527" s="192" t="s">
        <v>1373</v>
      </c>
      <c r="F527" s="228" t="s">
        <v>37</v>
      </c>
      <c r="G527" s="229">
        <v>0.48819444444444443</v>
      </c>
      <c r="H527" s="262" t="s">
        <v>128</v>
      </c>
      <c r="I527" s="263" t="s">
        <v>1581</v>
      </c>
      <c r="J527" s="1" t="s">
        <v>75</v>
      </c>
      <c r="K527" s="118" t="s">
        <v>1582</v>
      </c>
      <c r="L527" s="384" t="s">
        <v>77</v>
      </c>
      <c r="M527" s="156">
        <v>20250519</v>
      </c>
      <c r="N527" s="384" t="s">
        <v>43</v>
      </c>
      <c r="O527" s="388"/>
      <c r="P527" s="379" t="s">
        <v>1583</v>
      </c>
      <c r="Q527" s="379"/>
      <c r="R527" s="378"/>
      <c r="S527" s="378"/>
      <c r="T527" s="378"/>
      <c r="U527" s="378"/>
      <c r="V527" s="378"/>
      <c r="W527" s="378"/>
      <c r="X527" s="378"/>
      <c r="Y527" s="378"/>
    </row>
    <row r="528" spans="1:25" ht="45.75">
      <c r="A528" s="143" t="s">
        <v>191</v>
      </c>
      <c r="B528" s="74">
        <v>3850</v>
      </c>
      <c r="C528" s="304" t="s">
        <v>217</v>
      </c>
      <c r="D528" s="123">
        <v>45788</v>
      </c>
      <c r="E528" s="259" t="s">
        <v>193</v>
      </c>
      <c r="F528" s="125" t="s">
        <v>22</v>
      </c>
      <c r="G528" s="184">
        <v>0.40972222222222221</v>
      </c>
      <c r="H528" s="127" t="s">
        <v>194</v>
      </c>
      <c r="I528" s="129" t="s">
        <v>1584</v>
      </c>
      <c r="J528" s="375" t="s">
        <v>196</v>
      </c>
      <c r="K528" s="104" t="s">
        <v>1585</v>
      </c>
      <c r="L528" s="375" t="s">
        <v>27</v>
      </c>
      <c r="M528" s="156">
        <v>20250514</v>
      </c>
      <c r="N528" s="375" t="s">
        <v>43</v>
      </c>
      <c r="O528" s="376"/>
      <c r="P528" s="377" t="s">
        <v>1586</v>
      </c>
      <c r="Q528" s="377"/>
      <c r="R528" s="378"/>
      <c r="S528" s="378"/>
      <c r="T528" s="378"/>
      <c r="U528" s="378"/>
      <c r="V528" s="378"/>
      <c r="W528" s="378"/>
      <c r="X528" s="378"/>
      <c r="Y528" s="378"/>
    </row>
    <row r="529" spans="1:25">
      <c r="A529" s="137" t="s">
        <v>191</v>
      </c>
      <c r="B529" s="74">
        <v>3850</v>
      </c>
      <c r="C529" s="302" t="s">
        <v>217</v>
      </c>
      <c r="D529" s="124">
        <v>45788</v>
      </c>
      <c r="E529" s="259" t="s">
        <v>193</v>
      </c>
      <c r="F529" s="125" t="s">
        <v>37</v>
      </c>
      <c r="G529" s="126">
        <v>0.47708333333333336</v>
      </c>
      <c r="H529" s="128" t="s">
        <v>194</v>
      </c>
      <c r="I529" s="130" t="s">
        <v>1587</v>
      </c>
      <c r="J529" s="375" t="s">
        <v>196</v>
      </c>
      <c r="K529" s="104" t="s">
        <v>1588</v>
      </c>
      <c r="L529" s="375" t="s">
        <v>27</v>
      </c>
      <c r="M529" s="156">
        <v>20250516</v>
      </c>
      <c r="N529" s="375" t="s">
        <v>33</v>
      </c>
      <c r="O529" s="376" t="s">
        <v>362</v>
      </c>
      <c r="P529" s="377" t="s">
        <v>1589</v>
      </c>
      <c r="Q529" s="377"/>
      <c r="R529" s="378"/>
      <c r="S529" s="378"/>
      <c r="T529" s="378"/>
      <c r="U529" s="378"/>
      <c r="V529" s="378"/>
      <c r="W529" s="378"/>
      <c r="X529" s="378"/>
      <c r="Y529" s="378"/>
    </row>
    <row r="530" spans="1:25" ht="30.75">
      <c r="A530" s="137" t="s">
        <v>191</v>
      </c>
      <c r="B530" s="74">
        <v>3850</v>
      </c>
      <c r="C530" s="302" t="s">
        <v>217</v>
      </c>
      <c r="D530" s="124">
        <v>45788</v>
      </c>
      <c r="E530" s="259" t="s">
        <v>193</v>
      </c>
      <c r="F530" s="125" t="s">
        <v>22</v>
      </c>
      <c r="G530" s="126">
        <v>0.49444444444444446</v>
      </c>
      <c r="H530" s="128" t="s">
        <v>194</v>
      </c>
      <c r="I530" s="130" t="s">
        <v>1590</v>
      </c>
      <c r="J530" s="375" t="s">
        <v>196</v>
      </c>
      <c r="K530" s="104" t="s">
        <v>1591</v>
      </c>
      <c r="L530" s="375" t="s">
        <v>27</v>
      </c>
      <c r="M530" s="156">
        <v>20250516</v>
      </c>
      <c r="N530" s="375" t="s">
        <v>33</v>
      </c>
      <c r="O530" s="386" t="s">
        <v>1592</v>
      </c>
      <c r="P530" s="377" t="s">
        <v>1593</v>
      </c>
      <c r="Q530" s="377"/>
      <c r="R530" s="378"/>
      <c r="S530" s="378"/>
      <c r="T530" s="378"/>
      <c r="U530" s="378"/>
      <c r="V530" s="378"/>
      <c r="W530" s="378"/>
      <c r="X530" s="378"/>
      <c r="Y530" s="378"/>
    </row>
    <row r="531" spans="1:25" ht="30.75">
      <c r="A531" s="137" t="s">
        <v>191</v>
      </c>
      <c r="B531" s="74">
        <v>3850</v>
      </c>
      <c r="C531" s="302" t="s">
        <v>217</v>
      </c>
      <c r="D531" s="124">
        <v>45788</v>
      </c>
      <c r="E531" s="259" t="s">
        <v>193</v>
      </c>
      <c r="F531" s="125" t="s">
        <v>22</v>
      </c>
      <c r="G531" s="126">
        <v>0.49652777777777779</v>
      </c>
      <c r="H531" s="128" t="s">
        <v>194</v>
      </c>
      <c r="I531" s="130" t="s">
        <v>1594</v>
      </c>
      <c r="J531" s="375" t="s">
        <v>196</v>
      </c>
      <c r="K531" s="104" t="s">
        <v>1595</v>
      </c>
      <c r="L531" s="375" t="s">
        <v>27</v>
      </c>
      <c r="M531" s="156">
        <v>20250517</v>
      </c>
      <c r="N531" s="375" t="s">
        <v>43</v>
      </c>
      <c r="O531" s="376"/>
      <c r="P531" s="377" t="s">
        <v>1596</v>
      </c>
      <c r="Q531" s="377"/>
      <c r="R531" s="378"/>
      <c r="S531" s="378"/>
      <c r="T531" s="378"/>
      <c r="U531" s="378"/>
      <c r="V531" s="378"/>
      <c r="W531" s="378"/>
      <c r="X531" s="378"/>
      <c r="Y531" s="378"/>
    </row>
    <row r="532" spans="1:25" ht="30.75">
      <c r="A532" s="137" t="s">
        <v>191</v>
      </c>
      <c r="B532" s="74">
        <v>3850</v>
      </c>
      <c r="C532" s="302" t="s">
        <v>217</v>
      </c>
      <c r="D532" s="124">
        <v>45788</v>
      </c>
      <c r="E532" s="259" t="s">
        <v>193</v>
      </c>
      <c r="F532" s="125" t="s">
        <v>22</v>
      </c>
      <c r="G532" s="126">
        <v>0.49722222222222223</v>
      </c>
      <c r="H532" s="128" t="s">
        <v>371</v>
      </c>
      <c r="I532" s="130" t="s">
        <v>1597</v>
      </c>
      <c r="J532" s="375" t="s">
        <v>196</v>
      </c>
      <c r="K532" s="104" t="s">
        <v>1598</v>
      </c>
      <c r="L532" s="375" t="s">
        <v>27</v>
      </c>
      <c r="M532" s="156">
        <v>20250513</v>
      </c>
      <c r="N532" s="375" t="s">
        <v>33</v>
      </c>
      <c r="O532" s="386" t="s">
        <v>1599</v>
      </c>
      <c r="P532" s="377" t="s">
        <v>1600</v>
      </c>
      <c r="Q532" s="377"/>
      <c r="R532" s="378"/>
      <c r="S532" s="378"/>
      <c r="T532" s="378"/>
      <c r="U532" s="378"/>
      <c r="V532" s="378"/>
      <c r="W532" s="378"/>
      <c r="X532" s="378"/>
      <c r="Y532" s="378"/>
    </row>
    <row r="533" spans="1:25" ht="30.75">
      <c r="A533" s="137" t="s">
        <v>191</v>
      </c>
      <c r="B533" s="74">
        <v>3850</v>
      </c>
      <c r="C533" s="302" t="s">
        <v>217</v>
      </c>
      <c r="D533" s="124">
        <v>45788</v>
      </c>
      <c r="E533" s="259" t="s">
        <v>193</v>
      </c>
      <c r="F533" s="125" t="s">
        <v>22</v>
      </c>
      <c r="G533" s="126">
        <v>0.51249999999999996</v>
      </c>
      <c r="H533" s="128" t="s">
        <v>194</v>
      </c>
      <c r="I533" s="130" t="s">
        <v>1601</v>
      </c>
      <c r="J533" s="375" t="s">
        <v>196</v>
      </c>
      <c r="K533" s="104" t="s">
        <v>1602</v>
      </c>
      <c r="L533" s="375" t="s">
        <v>27</v>
      </c>
      <c r="M533" s="156">
        <v>20250517</v>
      </c>
      <c r="N533" s="375" t="s">
        <v>43</v>
      </c>
      <c r="O533" s="376"/>
      <c r="P533" s="377" t="s">
        <v>1603</v>
      </c>
      <c r="Q533" s="377"/>
      <c r="R533" s="378"/>
      <c r="S533" s="378"/>
      <c r="T533" s="378"/>
      <c r="U533" s="378"/>
      <c r="V533" s="378"/>
      <c r="W533" s="378"/>
      <c r="X533" s="378"/>
      <c r="Y533" s="378"/>
    </row>
    <row r="534" spans="1:25" ht="45.75">
      <c r="A534" s="137" t="s">
        <v>191</v>
      </c>
      <c r="B534" s="74">
        <v>3850</v>
      </c>
      <c r="C534" s="302" t="s">
        <v>217</v>
      </c>
      <c r="D534" s="124">
        <v>45788</v>
      </c>
      <c r="E534" s="259" t="s">
        <v>193</v>
      </c>
      <c r="F534" s="125" t="s">
        <v>37</v>
      </c>
      <c r="G534" s="126">
        <v>0.52500000000000002</v>
      </c>
      <c r="H534" s="128" t="s">
        <v>371</v>
      </c>
      <c r="I534" s="130" t="s">
        <v>1604</v>
      </c>
      <c r="J534" s="375" t="s">
        <v>196</v>
      </c>
      <c r="K534" s="104" t="s">
        <v>1605</v>
      </c>
      <c r="L534" s="375" t="s">
        <v>27</v>
      </c>
      <c r="M534" s="156">
        <v>20250513</v>
      </c>
      <c r="N534" s="375" t="s">
        <v>33</v>
      </c>
      <c r="O534" s="376" t="s">
        <v>1606</v>
      </c>
      <c r="P534" s="377" t="s">
        <v>1607</v>
      </c>
      <c r="Q534" s="377"/>
      <c r="R534" s="378"/>
      <c r="S534" s="378"/>
      <c r="T534" s="378"/>
      <c r="U534" s="378"/>
      <c r="V534" s="378"/>
      <c r="W534" s="378"/>
      <c r="X534" s="378"/>
      <c r="Y534" s="378"/>
    </row>
    <row r="535" spans="1:25" ht="30.75">
      <c r="A535" s="137" t="s">
        <v>191</v>
      </c>
      <c r="B535" s="74">
        <v>3850</v>
      </c>
      <c r="C535" s="302" t="s">
        <v>217</v>
      </c>
      <c r="D535" s="124">
        <v>45788</v>
      </c>
      <c r="E535" s="259" t="s">
        <v>193</v>
      </c>
      <c r="F535" s="125" t="s">
        <v>22</v>
      </c>
      <c r="G535" s="126">
        <v>0.55277777777777781</v>
      </c>
      <c r="H535" s="128" t="s">
        <v>194</v>
      </c>
      <c r="I535" s="130" t="s">
        <v>1608</v>
      </c>
      <c r="J535" s="375" t="s">
        <v>196</v>
      </c>
      <c r="K535" s="104" t="s">
        <v>1609</v>
      </c>
      <c r="L535" s="375" t="s">
        <v>27</v>
      </c>
      <c r="M535" s="156">
        <v>20250517</v>
      </c>
      <c r="N535" s="375" t="s">
        <v>43</v>
      </c>
      <c r="O535" s="376"/>
      <c r="P535" s="377" t="s">
        <v>1610</v>
      </c>
      <c r="Q535" s="377"/>
      <c r="R535" s="378"/>
      <c r="S535" s="378"/>
      <c r="T535" s="378"/>
      <c r="U535" s="378"/>
      <c r="V535" s="378"/>
      <c r="W535" s="378"/>
      <c r="X535" s="378"/>
      <c r="Y535" s="378"/>
    </row>
    <row r="536" spans="1:25" ht="30.75">
      <c r="A536" s="137" t="s">
        <v>191</v>
      </c>
      <c r="B536" s="74">
        <v>3850</v>
      </c>
      <c r="C536" s="302" t="s">
        <v>217</v>
      </c>
      <c r="D536" s="124">
        <v>45788</v>
      </c>
      <c r="E536" s="259" t="s">
        <v>193</v>
      </c>
      <c r="F536" s="125" t="s">
        <v>37</v>
      </c>
      <c r="G536" s="126">
        <v>0.55347222222222225</v>
      </c>
      <c r="H536" s="128" t="s">
        <v>194</v>
      </c>
      <c r="I536" s="130" t="s">
        <v>1611</v>
      </c>
      <c r="J536" s="375" t="s">
        <v>196</v>
      </c>
      <c r="K536" s="104" t="s">
        <v>1612</v>
      </c>
      <c r="L536" s="375" t="s">
        <v>27</v>
      </c>
      <c r="M536" s="156">
        <v>20250515</v>
      </c>
      <c r="N536" s="375" t="s">
        <v>33</v>
      </c>
      <c r="O536" s="376" t="s">
        <v>903</v>
      </c>
      <c r="P536" s="377" t="s">
        <v>1613</v>
      </c>
      <c r="Q536" s="377"/>
      <c r="R536" s="378"/>
      <c r="S536" s="378"/>
      <c r="T536" s="378"/>
      <c r="U536" s="378"/>
      <c r="V536" s="378"/>
      <c r="W536" s="378"/>
      <c r="X536" s="378"/>
      <c r="Y536" s="378"/>
    </row>
    <row r="537" spans="1:25" ht="30.75">
      <c r="A537" s="137" t="s">
        <v>191</v>
      </c>
      <c r="B537" s="74">
        <v>3850</v>
      </c>
      <c r="C537" s="302" t="s">
        <v>217</v>
      </c>
      <c r="D537" s="124">
        <v>45788</v>
      </c>
      <c r="E537" s="259" t="s">
        <v>193</v>
      </c>
      <c r="F537" s="125" t="s">
        <v>37</v>
      </c>
      <c r="G537" s="126">
        <v>0.5541666666666667</v>
      </c>
      <c r="H537" s="128" t="s">
        <v>194</v>
      </c>
      <c r="I537" s="130" t="s">
        <v>1614</v>
      </c>
      <c r="J537" s="375" t="s">
        <v>196</v>
      </c>
      <c r="K537" s="104" t="s">
        <v>1612</v>
      </c>
      <c r="L537" s="375" t="s">
        <v>27</v>
      </c>
      <c r="M537" s="156">
        <v>20250515</v>
      </c>
      <c r="N537" s="375" t="s">
        <v>33</v>
      </c>
      <c r="O537" s="376" t="s">
        <v>382</v>
      </c>
      <c r="P537" s="377" t="s">
        <v>1615</v>
      </c>
      <c r="Q537" s="377"/>
      <c r="R537" s="378"/>
      <c r="S537" s="378"/>
      <c r="T537" s="378"/>
      <c r="U537" s="378"/>
      <c r="V537" s="378"/>
      <c r="W537" s="378"/>
      <c r="X537" s="378"/>
      <c r="Y537" s="378"/>
    </row>
    <row r="538" spans="1:25" ht="30.75">
      <c r="A538" s="137" t="s">
        <v>191</v>
      </c>
      <c r="B538" s="74">
        <v>3850</v>
      </c>
      <c r="C538" s="302" t="s">
        <v>217</v>
      </c>
      <c r="D538" s="124">
        <v>45788</v>
      </c>
      <c r="E538" s="259" t="s">
        <v>193</v>
      </c>
      <c r="F538" s="125" t="s">
        <v>22</v>
      </c>
      <c r="G538" s="126">
        <v>0.55555555555555558</v>
      </c>
      <c r="H538" s="128" t="s">
        <v>194</v>
      </c>
      <c r="I538" s="130" t="s">
        <v>1616</v>
      </c>
      <c r="J538" s="375" t="s">
        <v>196</v>
      </c>
      <c r="K538" s="104" t="s">
        <v>1617</v>
      </c>
      <c r="L538" s="375" t="s">
        <v>27</v>
      </c>
      <c r="M538" s="156">
        <v>20250517</v>
      </c>
      <c r="N538" s="375" t="s">
        <v>249</v>
      </c>
      <c r="O538" s="376"/>
      <c r="P538" s="377" t="s">
        <v>1618</v>
      </c>
      <c r="Q538" s="377"/>
      <c r="R538" s="378"/>
      <c r="S538" s="378"/>
      <c r="T538" s="378"/>
      <c r="U538" s="378"/>
      <c r="V538" s="378"/>
      <c r="W538" s="378"/>
      <c r="X538" s="378"/>
      <c r="Y538" s="378"/>
    </row>
    <row r="539" spans="1:25" ht="30.75">
      <c r="A539" s="137" t="s">
        <v>191</v>
      </c>
      <c r="B539" s="74">
        <v>3850</v>
      </c>
      <c r="C539" s="302" t="s">
        <v>217</v>
      </c>
      <c r="D539" s="124">
        <v>45788</v>
      </c>
      <c r="E539" s="259" t="s">
        <v>193</v>
      </c>
      <c r="F539" s="125" t="s">
        <v>22</v>
      </c>
      <c r="G539" s="126">
        <v>0.57986111111111116</v>
      </c>
      <c r="H539" s="128" t="s">
        <v>213</v>
      </c>
      <c r="I539" s="130" t="s">
        <v>1619</v>
      </c>
      <c r="J539" s="375" t="s">
        <v>196</v>
      </c>
      <c r="K539" s="104" t="s">
        <v>1620</v>
      </c>
      <c r="L539" s="375" t="s">
        <v>27</v>
      </c>
      <c r="M539" s="156">
        <v>20250513</v>
      </c>
      <c r="N539" s="375" t="s">
        <v>43</v>
      </c>
      <c r="O539" s="239"/>
      <c r="P539" s="377" t="s">
        <v>1621</v>
      </c>
      <c r="Q539" s="377"/>
      <c r="R539" s="378"/>
      <c r="S539" s="378"/>
      <c r="T539" s="378"/>
      <c r="U539" s="378"/>
      <c r="V539" s="378"/>
      <c r="W539" s="378"/>
      <c r="X539" s="378"/>
      <c r="Y539" s="378"/>
    </row>
    <row r="540" spans="1:25">
      <c r="A540" s="137" t="s">
        <v>191</v>
      </c>
      <c r="B540" s="74">
        <v>3850</v>
      </c>
      <c r="C540" s="302" t="s">
        <v>217</v>
      </c>
      <c r="D540" s="124">
        <v>45788</v>
      </c>
      <c r="E540" s="259" t="s">
        <v>193</v>
      </c>
      <c r="F540" s="125" t="s">
        <v>22</v>
      </c>
      <c r="G540" s="126">
        <v>0.58125000000000004</v>
      </c>
      <c r="H540" s="128" t="s">
        <v>194</v>
      </c>
      <c r="I540" s="130" t="s">
        <v>1622</v>
      </c>
      <c r="J540" s="375" t="s">
        <v>196</v>
      </c>
      <c r="K540" s="104" t="s">
        <v>1623</v>
      </c>
      <c r="L540" s="375" t="s">
        <v>27</v>
      </c>
      <c r="M540" s="156">
        <v>20250517</v>
      </c>
      <c r="N540" s="375" t="s">
        <v>43</v>
      </c>
      <c r="O540" s="376"/>
      <c r="P540" s="377" t="s">
        <v>1624</v>
      </c>
      <c r="Q540" s="377"/>
      <c r="R540" s="378"/>
      <c r="S540" s="378"/>
      <c r="T540" s="378"/>
      <c r="U540" s="378"/>
      <c r="V540" s="378"/>
      <c r="W540" s="378"/>
      <c r="X540" s="378"/>
      <c r="Y540" s="378"/>
    </row>
    <row r="541" spans="1:25">
      <c r="A541" s="137" t="s">
        <v>191</v>
      </c>
      <c r="B541" s="74">
        <v>3850</v>
      </c>
      <c r="C541" s="302" t="s">
        <v>217</v>
      </c>
      <c r="D541" s="124">
        <v>45788</v>
      </c>
      <c r="E541" s="259" t="s">
        <v>193</v>
      </c>
      <c r="F541" s="125" t="s">
        <v>37</v>
      </c>
      <c r="G541" s="126">
        <v>0.6430555555555556</v>
      </c>
      <c r="H541" s="128" t="s">
        <v>194</v>
      </c>
      <c r="I541" s="130" t="s">
        <v>1625</v>
      </c>
      <c r="J541" s="375" t="s">
        <v>196</v>
      </c>
      <c r="K541" s="104" t="s">
        <v>1626</v>
      </c>
      <c r="L541" s="375" t="s">
        <v>27</v>
      </c>
      <c r="M541" s="156">
        <v>20250513</v>
      </c>
      <c r="N541" s="375" t="s">
        <v>43</v>
      </c>
      <c r="O541" s="376"/>
      <c r="P541" s="377" t="s">
        <v>1627</v>
      </c>
      <c r="Q541" s="377"/>
      <c r="R541" s="378"/>
      <c r="S541" s="378"/>
      <c r="T541" s="378"/>
      <c r="U541" s="378"/>
      <c r="V541" s="378"/>
      <c r="W541" s="378"/>
      <c r="X541" s="378"/>
      <c r="Y541" s="378"/>
    </row>
    <row r="542" spans="1:25">
      <c r="A542" s="138" t="s">
        <v>191</v>
      </c>
      <c r="B542" s="97">
        <v>3850</v>
      </c>
      <c r="C542" s="303" t="s">
        <v>217</v>
      </c>
      <c r="D542" s="132">
        <v>45788</v>
      </c>
      <c r="E542" s="260" t="s">
        <v>193</v>
      </c>
      <c r="F542" s="133" t="s">
        <v>22</v>
      </c>
      <c r="G542" s="134">
        <v>0.64930555555555558</v>
      </c>
      <c r="H542" s="135" t="s">
        <v>194</v>
      </c>
      <c r="I542" s="139" t="s">
        <v>1628</v>
      </c>
      <c r="J542" s="1" t="s">
        <v>196</v>
      </c>
      <c r="K542" s="118" t="s">
        <v>1629</v>
      </c>
      <c r="L542" s="1" t="s">
        <v>27</v>
      </c>
      <c r="M542" s="156">
        <v>20250517</v>
      </c>
      <c r="N542" s="384" t="s">
        <v>33</v>
      </c>
      <c r="O542" s="388" t="s">
        <v>808</v>
      </c>
      <c r="P542" s="379" t="s">
        <v>1630</v>
      </c>
      <c r="Q542" s="379"/>
      <c r="R542" s="378"/>
      <c r="S542" s="378"/>
      <c r="T542" s="378"/>
      <c r="U542" s="378"/>
      <c r="V542" s="378"/>
      <c r="W542" s="378"/>
      <c r="X542" s="378"/>
      <c r="Y542" s="378"/>
    </row>
    <row r="543" spans="1:25">
      <c r="A543" s="143" t="s">
        <v>191</v>
      </c>
      <c r="B543" s="74">
        <v>3850</v>
      </c>
      <c r="C543" s="304" t="s">
        <v>217</v>
      </c>
      <c r="D543" s="123">
        <v>45788</v>
      </c>
      <c r="E543" s="259" t="s">
        <v>193</v>
      </c>
      <c r="F543" s="125" t="s">
        <v>37</v>
      </c>
      <c r="G543" s="184">
        <v>0.38680555555555557</v>
      </c>
      <c r="H543" s="127" t="s">
        <v>160</v>
      </c>
      <c r="I543" s="129" t="s">
        <v>1631</v>
      </c>
      <c r="J543" s="375" t="s">
        <v>75</v>
      </c>
      <c r="K543" s="104" t="s">
        <v>1632</v>
      </c>
      <c r="L543" s="375" t="s">
        <v>77</v>
      </c>
      <c r="M543" s="156">
        <v>20250519</v>
      </c>
      <c r="N543" s="375" t="s">
        <v>33</v>
      </c>
      <c r="O543" t="s">
        <v>419</v>
      </c>
      <c r="P543" s="377" t="s">
        <v>1633</v>
      </c>
      <c r="Q543" s="377"/>
      <c r="R543" s="378"/>
      <c r="S543" s="378"/>
      <c r="T543" s="378"/>
      <c r="U543" s="378"/>
      <c r="V543" s="378"/>
      <c r="W543" s="378"/>
      <c r="X543" s="378"/>
      <c r="Y543" s="378"/>
    </row>
    <row r="544" spans="1:25" ht="30.75">
      <c r="A544" s="137" t="s">
        <v>191</v>
      </c>
      <c r="B544" s="74">
        <v>3850</v>
      </c>
      <c r="C544" s="302" t="s">
        <v>217</v>
      </c>
      <c r="D544" s="124">
        <v>45788</v>
      </c>
      <c r="E544" s="259" t="s">
        <v>193</v>
      </c>
      <c r="F544" s="125" t="s">
        <v>22</v>
      </c>
      <c r="G544" s="126">
        <v>0.48888888888888887</v>
      </c>
      <c r="H544" s="128" t="s">
        <v>160</v>
      </c>
      <c r="I544" s="130" t="s">
        <v>1634</v>
      </c>
      <c r="J544" s="375" t="s">
        <v>75</v>
      </c>
      <c r="K544" s="104" t="s">
        <v>1635</v>
      </c>
      <c r="L544" s="375" t="s">
        <v>77</v>
      </c>
      <c r="M544" s="156">
        <v>20250519</v>
      </c>
      <c r="N544" s="375" t="s">
        <v>43</v>
      </c>
      <c r="O544" s="376"/>
      <c r="P544" s="377" t="s">
        <v>1636</v>
      </c>
      <c r="Q544" s="377"/>
      <c r="R544" s="378"/>
      <c r="S544" s="378"/>
      <c r="T544" s="378"/>
      <c r="U544" s="378"/>
      <c r="V544" s="378"/>
      <c r="W544" s="378"/>
      <c r="X544" s="378"/>
      <c r="Y544" s="378"/>
    </row>
    <row r="545" spans="1:25" ht="30.75">
      <c r="A545" s="138" t="s">
        <v>191</v>
      </c>
      <c r="B545" s="97">
        <v>3850</v>
      </c>
      <c r="C545" s="303" t="s">
        <v>217</v>
      </c>
      <c r="D545" s="132">
        <v>45788</v>
      </c>
      <c r="E545" s="260" t="s">
        <v>193</v>
      </c>
      <c r="F545" s="133" t="s">
        <v>22</v>
      </c>
      <c r="G545" s="134">
        <v>0.55486111111111114</v>
      </c>
      <c r="H545" s="135" t="s">
        <v>434</v>
      </c>
      <c r="I545" s="139" t="s">
        <v>1637</v>
      </c>
      <c r="J545" s="1" t="s">
        <v>75</v>
      </c>
      <c r="K545" s="118" t="s">
        <v>1638</v>
      </c>
      <c r="L545" s="1" t="s">
        <v>27</v>
      </c>
      <c r="M545" s="156">
        <v>20250513</v>
      </c>
      <c r="N545" s="384" t="s">
        <v>33</v>
      </c>
      <c r="O545" s="388" t="s">
        <v>646</v>
      </c>
      <c r="P545" s="379" t="s">
        <v>1639</v>
      </c>
      <c r="Q545" s="379"/>
      <c r="R545" s="378"/>
      <c r="S545" s="378"/>
      <c r="T545" s="378"/>
      <c r="U545" s="378"/>
      <c r="V545" s="378"/>
      <c r="W545" s="378"/>
      <c r="X545" s="378"/>
      <c r="Y545" s="378"/>
    </row>
    <row r="546" spans="1:25">
      <c r="A546" s="143" t="s">
        <v>191</v>
      </c>
      <c r="B546" s="74">
        <v>8805</v>
      </c>
      <c r="C546" s="304" t="s">
        <v>36</v>
      </c>
      <c r="D546" s="123">
        <v>45789</v>
      </c>
      <c r="E546" s="259" t="s">
        <v>1640</v>
      </c>
      <c r="F546" s="125" t="s">
        <v>37</v>
      </c>
      <c r="G546" s="184">
        <v>0.6381944444444444</v>
      </c>
      <c r="H546" s="127" t="s">
        <v>213</v>
      </c>
      <c r="I546" s="129" t="s">
        <v>1641</v>
      </c>
      <c r="J546" s="1" t="s">
        <v>196</v>
      </c>
      <c r="K546" s="104" t="s">
        <v>1642</v>
      </c>
      <c r="L546" s="375" t="s">
        <v>198</v>
      </c>
      <c r="M546" s="156">
        <v>20250519</v>
      </c>
      <c r="N546" s="375" t="s">
        <v>33</v>
      </c>
      <c r="O546" s="376" t="s">
        <v>382</v>
      </c>
      <c r="P546" s="377" t="s">
        <v>1643</v>
      </c>
      <c r="Q546" s="377"/>
      <c r="R546" s="378"/>
      <c r="S546" s="378"/>
      <c r="T546" s="378"/>
      <c r="U546" s="378"/>
      <c r="V546" s="378"/>
      <c r="W546" s="378"/>
      <c r="X546" s="378"/>
      <c r="Y546" s="378"/>
    </row>
    <row r="547" spans="1:25" ht="30.75">
      <c r="A547" s="137" t="s">
        <v>191</v>
      </c>
      <c r="B547" s="74">
        <v>8805</v>
      </c>
      <c r="C547" s="302" t="s">
        <v>36</v>
      </c>
      <c r="D547" s="124">
        <v>45789</v>
      </c>
      <c r="E547" s="259" t="s">
        <v>1640</v>
      </c>
      <c r="F547" s="125" t="s">
        <v>37</v>
      </c>
      <c r="G547" s="126">
        <v>0.69166666666666665</v>
      </c>
      <c r="H547" s="128" t="s">
        <v>194</v>
      </c>
      <c r="I547" s="130" t="s">
        <v>1644</v>
      </c>
      <c r="J547" s="1" t="s">
        <v>196</v>
      </c>
      <c r="K547" s="104" t="s">
        <v>1645</v>
      </c>
      <c r="L547" s="375" t="s">
        <v>61</v>
      </c>
      <c r="M547" s="156">
        <v>20250517</v>
      </c>
      <c r="N547" s="375" t="s">
        <v>43</v>
      </c>
      <c r="O547" s="376"/>
      <c r="P547" s="377" t="s">
        <v>1646</v>
      </c>
      <c r="Q547" s="121" t="s">
        <v>1647</v>
      </c>
      <c r="R547" s="378"/>
      <c r="S547" s="378"/>
      <c r="T547" s="378"/>
      <c r="U547" s="378"/>
      <c r="V547" s="378"/>
      <c r="W547" s="378"/>
      <c r="X547" s="378"/>
      <c r="Y547" s="378"/>
    </row>
    <row r="548" spans="1:25">
      <c r="A548" s="137" t="s">
        <v>191</v>
      </c>
      <c r="B548" s="74">
        <v>8805</v>
      </c>
      <c r="C548" s="302" t="s">
        <v>36</v>
      </c>
      <c r="D548" s="124">
        <v>45789</v>
      </c>
      <c r="E548" s="259" t="s">
        <v>1640</v>
      </c>
      <c r="F548" s="125" t="s">
        <v>37</v>
      </c>
      <c r="G548" s="126">
        <v>0.69305555555555554</v>
      </c>
      <c r="H548" s="128" t="s">
        <v>194</v>
      </c>
      <c r="I548" s="130" t="s">
        <v>1648</v>
      </c>
      <c r="J548" s="1" t="s">
        <v>196</v>
      </c>
      <c r="K548" s="383"/>
      <c r="L548" s="375" t="s">
        <v>27</v>
      </c>
      <c r="M548" s="156">
        <v>20250519</v>
      </c>
      <c r="N548" s="375" t="s">
        <v>90</v>
      </c>
      <c r="O548" s="376"/>
      <c r="P548" s="377" t="s">
        <v>1649</v>
      </c>
      <c r="Q548" s="377"/>
      <c r="R548" s="378"/>
      <c r="S548" s="378"/>
      <c r="T548" s="378"/>
      <c r="U548" s="378"/>
      <c r="V548" s="378"/>
      <c r="W548" s="378"/>
      <c r="X548" s="378"/>
      <c r="Y548" s="378"/>
    </row>
    <row r="549" spans="1:25">
      <c r="A549" s="137" t="s">
        <v>191</v>
      </c>
      <c r="B549" s="74">
        <v>8805</v>
      </c>
      <c r="C549" s="302" t="s">
        <v>36</v>
      </c>
      <c r="D549" s="124">
        <v>45789</v>
      </c>
      <c r="E549" s="259" t="s">
        <v>1640</v>
      </c>
      <c r="F549" s="125" t="s">
        <v>37</v>
      </c>
      <c r="G549" s="126">
        <v>0.7104166666666667</v>
      </c>
      <c r="H549" s="128" t="s">
        <v>194</v>
      </c>
      <c r="I549" s="130" t="s">
        <v>1650</v>
      </c>
      <c r="J549" s="1" t="s">
        <v>196</v>
      </c>
      <c r="K549" s="383"/>
      <c r="L549" s="375" t="s">
        <v>198</v>
      </c>
      <c r="M549" s="156">
        <v>20250519</v>
      </c>
      <c r="N549" s="375" t="s">
        <v>90</v>
      </c>
      <c r="O549" s="376"/>
      <c r="P549" s="377" t="s">
        <v>1651</v>
      </c>
      <c r="Q549" s="377"/>
      <c r="R549" s="378"/>
      <c r="S549" s="378"/>
      <c r="T549" s="378"/>
      <c r="U549" s="378"/>
      <c r="V549" s="378"/>
      <c r="W549" s="378"/>
      <c r="X549" s="378"/>
      <c r="Y549" s="378"/>
    </row>
    <row r="550" spans="1:25">
      <c r="A550" s="137" t="s">
        <v>191</v>
      </c>
      <c r="B550" s="74">
        <v>8805</v>
      </c>
      <c r="C550" s="302" t="s">
        <v>36</v>
      </c>
      <c r="D550" s="124">
        <v>45789</v>
      </c>
      <c r="E550" s="259" t="s">
        <v>1640</v>
      </c>
      <c r="F550" s="125" t="s">
        <v>37</v>
      </c>
      <c r="G550" s="126">
        <v>0.80069444444444449</v>
      </c>
      <c r="H550" s="128" t="s">
        <v>213</v>
      </c>
      <c r="I550" s="130" t="s">
        <v>1652</v>
      </c>
      <c r="J550" s="1" t="s">
        <v>196</v>
      </c>
      <c r="K550" s="104" t="s">
        <v>1653</v>
      </c>
      <c r="L550" s="375" t="s">
        <v>198</v>
      </c>
      <c r="M550" s="156">
        <v>20250519</v>
      </c>
      <c r="N550" s="375" t="s">
        <v>33</v>
      </c>
      <c r="O550" s="376" t="s">
        <v>382</v>
      </c>
      <c r="P550" s="377" t="s">
        <v>1654</v>
      </c>
      <c r="Q550" s="377"/>
      <c r="R550" s="378"/>
      <c r="S550" s="378"/>
      <c r="T550" s="378"/>
      <c r="U550" s="378"/>
      <c r="V550" s="378"/>
      <c r="W550" s="378"/>
      <c r="X550" s="378"/>
      <c r="Y550" s="378"/>
    </row>
    <row r="551" spans="1:25" ht="30.75">
      <c r="A551" s="137" t="s">
        <v>191</v>
      </c>
      <c r="B551" s="74">
        <v>3850</v>
      </c>
      <c r="C551" s="302" t="s">
        <v>1151</v>
      </c>
      <c r="D551" s="124">
        <v>45789</v>
      </c>
      <c r="E551" s="259" t="s">
        <v>1640</v>
      </c>
      <c r="F551" s="125" t="s">
        <v>22</v>
      </c>
      <c r="G551" s="126">
        <v>0.34236111111111112</v>
      </c>
      <c r="H551" s="128" t="s">
        <v>213</v>
      </c>
      <c r="I551" s="130" t="s">
        <v>1655</v>
      </c>
      <c r="J551" s="1" t="s">
        <v>196</v>
      </c>
      <c r="K551" s="104" t="s">
        <v>1656</v>
      </c>
      <c r="L551" s="375" t="s">
        <v>198</v>
      </c>
      <c r="M551" s="156">
        <v>20250517</v>
      </c>
      <c r="N551" s="375" t="s">
        <v>33</v>
      </c>
      <c r="O551" s="376" t="s">
        <v>496</v>
      </c>
      <c r="P551" s="377" t="s">
        <v>1657</v>
      </c>
      <c r="Q551" s="377"/>
      <c r="R551" s="378"/>
      <c r="S551" s="378"/>
      <c r="T551" s="378"/>
      <c r="U551" s="378"/>
      <c r="V551" s="378"/>
      <c r="W551" s="378"/>
      <c r="X551" s="378"/>
      <c r="Y551" s="378"/>
    </row>
    <row r="552" spans="1:25">
      <c r="A552" s="137" t="s">
        <v>191</v>
      </c>
      <c r="B552" s="74">
        <v>3850</v>
      </c>
      <c r="C552" s="302" t="s">
        <v>1151</v>
      </c>
      <c r="D552" s="124">
        <v>45789</v>
      </c>
      <c r="E552" s="259" t="s">
        <v>1640</v>
      </c>
      <c r="F552" s="125" t="s">
        <v>37</v>
      </c>
      <c r="G552" s="126">
        <v>0.34791666666666665</v>
      </c>
      <c r="H552" s="128" t="s">
        <v>213</v>
      </c>
      <c r="I552" s="130" t="s">
        <v>1658</v>
      </c>
      <c r="J552" s="1" t="s">
        <v>196</v>
      </c>
      <c r="K552" s="104" t="s">
        <v>1659</v>
      </c>
      <c r="L552" s="375" t="s">
        <v>198</v>
      </c>
      <c r="M552" s="156">
        <v>20250517</v>
      </c>
      <c r="N552" s="375" t="s">
        <v>33</v>
      </c>
      <c r="O552" s="376" t="s">
        <v>382</v>
      </c>
      <c r="P552" s="377" t="s">
        <v>1660</v>
      </c>
      <c r="Q552" s="377"/>
      <c r="R552" s="378"/>
      <c r="S552" s="378"/>
      <c r="T552" s="378"/>
      <c r="U552" s="378"/>
      <c r="V552" s="378"/>
      <c r="W552" s="378"/>
      <c r="X552" s="378"/>
      <c r="Y552" s="378"/>
    </row>
    <row r="553" spans="1:25">
      <c r="A553" s="137" t="s">
        <v>191</v>
      </c>
      <c r="B553" s="74">
        <v>3850</v>
      </c>
      <c r="C553" s="302" t="s">
        <v>1151</v>
      </c>
      <c r="D553" s="124">
        <v>45789</v>
      </c>
      <c r="E553" s="259" t="s">
        <v>1640</v>
      </c>
      <c r="F553" s="125" t="s">
        <v>22</v>
      </c>
      <c r="G553" s="126">
        <v>0.44513888888888886</v>
      </c>
      <c r="H553" s="128" t="s">
        <v>213</v>
      </c>
      <c r="I553" s="130" t="s">
        <v>1661</v>
      </c>
      <c r="J553" s="1" t="s">
        <v>196</v>
      </c>
      <c r="K553" s="104" t="s">
        <v>1662</v>
      </c>
      <c r="L553" s="375" t="s">
        <v>27</v>
      </c>
      <c r="M553" s="376">
        <v>20250520</v>
      </c>
      <c r="N553" s="375" t="s">
        <v>33</v>
      </c>
      <c r="O553" s="376" t="s">
        <v>1663</v>
      </c>
      <c r="P553" s="377" t="s">
        <v>1664</v>
      </c>
      <c r="Q553" s="377"/>
      <c r="R553" s="378"/>
      <c r="S553" s="378"/>
      <c r="T553" s="378"/>
      <c r="U553" s="378"/>
      <c r="V553" s="378"/>
      <c r="W553" s="378"/>
      <c r="X553" s="378"/>
      <c r="Y553" s="378"/>
    </row>
    <row r="554" spans="1:25">
      <c r="A554" s="137" t="s">
        <v>191</v>
      </c>
      <c r="B554" s="74">
        <v>3850</v>
      </c>
      <c r="C554" s="302" t="s">
        <v>1151</v>
      </c>
      <c r="D554" s="124">
        <v>45789</v>
      </c>
      <c r="E554" s="259" t="s">
        <v>1640</v>
      </c>
      <c r="F554" s="125" t="s">
        <v>37</v>
      </c>
      <c r="G554" s="126">
        <v>0.46111111111111114</v>
      </c>
      <c r="H554" s="128" t="s">
        <v>213</v>
      </c>
      <c r="I554" s="130" t="s">
        <v>1665</v>
      </c>
      <c r="J554" s="1" t="s">
        <v>196</v>
      </c>
      <c r="K554" s="104" t="s">
        <v>1666</v>
      </c>
      <c r="L554" s="375" t="s">
        <v>27</v>
      </c>
      <c r="M554" s="156">
        <v>20250517</v>
      </c>
      <c r="N554" s="375" t="s">
        <v>43</v>
      </c>
      <c r="O554" s="376"/>
      <c r="P554" s="377" t="s">
        <v>1667</v>
      </c>
      <c r="Q554" s="377"/>
      <c r="R554" s="378"/>
      <c r="S554" s="378"/>
      <c r="T554" s="378"/>
      <c r="U554" s="378"/>
      <c r="V554" s="378"/>
      <c r="W554" s="378"/>
      <c r="X554" s="378"/>
      <c r="Y554" s="378"/>
    </row>
    <row r="555" spans="1:25" ht="30.75">
      <c r="A555" s="137" t="s">
        <v>191</v>
      </c>
      <c r="B555" s="74">
        <v>3850</v>
      </c>
      <c r="C555" s="302" t="s">
        <v>1151</v>
      </c>
      <c r="D555" s="124">
        <v>45789</v>
      </c>
      <c r="E555" s="259" t="s">
        <v>1640</v>
      </c>
      <c r="F555" s="125" t="s">
        <v>37</v>
      </c>
      <c r="G555" s="126">
        <v>0.47291666666666665</v>
      </c>
      <c r="H555" s="128" t="s">
        <v>213</v>
      </c>
      <c r="I555" s="130" t="s">
        <v>1668</v>
      </c>
      <c r="J555" s="1" t="s">
        <v>196</v>
      </c>
      <c r="K555" s="104" t="s">
        <v>1669</v>
      </c>
      <c r="L555" s="375" t="s">
        <v>61</v>
      </c>
      <c r="M555" s="156">
        <v>20250517</v>
      </c>
      <c r="N555" s="375" t="s">
        <v>249</v>
      </c>
      <c r="O555" s="376"/>
      <c r="P555" s="320" t="s">
        <v>1514</v>
      </c>
      <c r="Q555" s="377"/>
      <c r="R555" s="378"/>
      <c r="S555" s="378"/>
      <c r="T555" s="378"/>
      <c r="U555" s="378"/>
      <c r="V555" s="378"/>
      <c r="W555" s="378"/>
      <c r="X555" s="378"/>
      <c r="Y555" s="378"/>
    </row>
    <row r="556" spans="1:25">
      <c r="A556" s="137" t="s">
        <v>191</v>
      </c>
      <c r="B556" s="74">
        <v>3850</v>
      </c>
      <c r="C556" s="302" t="s">
        <v>1151</v>
      </c>
      <c r="D556" s="124">
        <v>45789</v>
      </c>
      <c r="E556" s="259" t="s">
        <v>1640</v>
      </c>
      <c r="F556" s="125" t="s">
        <v>22</v>
      </c>
      <c r="G556" s="126">
        <v>0.48888888888888887</v>
      </c>
      <c r="H556" s="128" t="s">
        <v>213</v>
      </c>
      <c r="I556" s="130" t="s">
        <v>1670</v>
      </c>
      <c r="J556" s="1" t="s">
        <v>196</v>
      </c>
      <c r="K556" s="104" t="s">
        <v>1671</v>
      </c>
      <c r="L556" s="375" t="s">
        <v>198</v>
      </c>
      <c r="M556" s="156">
        <v>20250517</v>
      </c>
      <c r="N556" s="375" t="s">
        <v>43</v>
      </c>
      <c r="O556" s="376"/>
      <c r="P556" s="377" t="s">
        <v>1672</v>
      </c>
      <c r="Q556" s="377"/>
      <c r="R556" s="378"/>
      <c r="S556" s="378"/>
      <c r="T556" s="378"/>
      <c r="U556" s="378"/>
      <c r="V556" s="378"/>
      <c r="W556" s="378"/>
      <c r="X556" s="378"/>
      <c r="Y556" s="378"/>
    </row>
    <row r="557" spans="1:25">
      <c r="A557" s="137" t="s">
        <v>191</v>
      </c>
      <c r="B557" s="74">
        <v>3850</v>
      </c>
      <c r="C557" s="302" t="s">
        <v>1151</v>
      </c>
      <c r="D557" s="124">
        <v>45789</v>
      </c>
      <c r="E557" s="259" t="s">
        <v>1640</v>
      </c>
      <c r="F557" s="125" t="s">
        <v>37</v>
      </c>
      <c r="G557" s="126">
        <v>0.49236111111111114</v>
      </c>
      <c r="H557" s="128" t="s">
        <v>206</v>
      </c>
      <c r="I557" s="130" t="s">
        <v>1673</v>
      </c>
      <c r="J557" s="1" t="s">
        <v>196</v>
      </c>
      <c r="K557" s="104" t="s">
        <v>1674</v>
      </c>
      <c r="L557" s="375" t="s">
        <v>27</v>
      </c>
      <c r="M557" s="156">
        <v>20250514</v>
      </c>
      <c r="N557" s="375" t="s">
        <v>43</v>
      </c>
      <c r="O557" s="376"/>
      <c r="P557" s="377" t="s">
        <v>1675</v>
      </c>
      <c r="Q557" s="377"/>
      <c r="R557" s="378"/>
      <c r="S557" s="378"/>
      <c r="T557" s="378"/>
      <c r="U557" s="378"/>
      <c r="V557" s="378"/>
      <c r="W557" s="378"/>
      <c r="X557" s="378"/>
      <c r="Y557" s="378"/>
    </row>
    <row r="558" spans="1:25" ht="45.75">
      <c r="A558" s="137" t="s">
        <v>191</v>
      </c>
      <c r="B558" s="74">
        <v>3850</v>
      </c>
      <c r="C558" s="302" t="s">
        <v>1151</v>
      </c>
      <c r="D558" s="124">
        <v>45789</v>
      </c>
      <c r="E558" s="259" t="s">
        <v>1640</v>
      </c>
      <c r="F558" s="125" t="s">
        <v>22</v>
      </c>
      <c r="G558" s="126">
        <v>0.49722222222222223</v>
      </c>
      <c r="H558" s="128" t="s">
        <v>206</v>
      </c>
      <c r="I558" s="130" t="s">
        <v>1676</v>
      </c>
      <c r="J558" s="1" t="s">
        <v>196</v>
      </c>
      <c r="K558" s="104" t="s">
        <v>1677</v>
      </c>
      <c r="L558" s="375" t="s">
        <v>61</v>
      </c>
      <c r="M558" s="156">
        <v>202550519</v>
      </c>
      <c r="N558" s="375" t="s">
        <v>43</v>
      </c>
      <c r="O558" s="376"/>
      <c r="P558" s="377" t="s">
        <v>1678</v>
      </c>
      <c r="Q558" s="121" t="s">
        <v>1679</v>
      </c>
      <c r="R558" s="323" t="s">
        <v>1680</v>
      </c>
      <c r="S558" s="378"/>
      <c r="T558" s="378"/>
      <c r="U558" s="378"/>
      <c r="V558" s="378"/>
      <c r="W558" s="378"/>
      <c r="X558" s="378"/>
      <c r="Y558" s="378"/>
    </row>
    <row r="559" spans="1:25" ht="30.75">
      <c r="A559" s="137" t="s">
        <v>191</v>
      </c>
      <c r="B559" s="74">
        <v>3850</v>
      </c>
      <c r="C559" s="302" t="s">
        <v>1151</v>
      </c>
      <c r="D559" s="124">
        <v>45789</v>
      </c>
      <c r="E559" s="259" t="s">
        <v>1640</v>
      </c>
      <c r="F559" s="125" t="s">
        <v>22</v>
      </c>
      <c r="G559" s="126">
        <v>0.49791666666666667</v>
      </c>
      <c r="H559" s="128" t="s">
        <v>206</v>
      </c>
      <c r="I559" s="130" t="s">
        <v>1681</v>
      </c>
      <c r="J559" s="1" t="s">
        <v>196</v>
      </c>
      <c r="K559" s="104" t="s">
        <v>1682</v>
      </c>
      <c r="L559" s="375" t="s">
        <v>77</v>
      </c>
      <c r="M559" s="156">
        <v>20250519</v>
      </c>
      <c r="N559" s="375" t="s">
        <v>43</v>
      </c>
      <c r="O559" s="376"/>
      <c r="P559" s="377" t="s">
        <v>1683</v>
      </c>
      <c r="Q559" s="377"/>
      <c r="R559" s="378"/>
      <c r="S559" s="378"/>
      <c r="T559" s="378"/>
      <c r="U559" s="378"/>
      <c r="V559" s="378"/>
      <c r="W559" s="378"/>
      <c r="X559" s="378"/>
      <c r="Y559" s="378"/>
    </row>
    <row r="560" spans="1:25" ht="30.75">
      <c r="A560" s="137" t="s">
        <v>191</v>
      </c>
      <c r="B560" s="74">
        <v>3850</v>
      </c>
      <c r="C560" s="302" t="s">
        <v>217</v>
      </c>
      <c r="D560" s="124">
        <v>45789</v>
      </c>
      <c r="E560" s="259" t="s">
        <v>1640</v>
      </c>
      <c r="F560" s="125" t="s">
        <v>22</v>
      </c>
      <c r="G560" s="126">
        <v>0.6479166666666667</v>
      </c>
      <c r="H560" s="128" t="s">
        <v>213</v>
      </c>
      <c r="I560" s="130" t="s">
        <v>1684</v>
      </c>
      <c r="J560" s="1" t="s">
        <v>196</v>
      </c>
      <c r="K560" s="104" t="s">
        <v>1685</v>
      </c>
      <c r="L560" s="375" t="s">
        <v>27</v>
      </c>
      <c r="M560" s="376">
        <v>20250520</v>
      </c>
      <c r="N560" s="375" t="s">
        <v>43</v>
      </c>
      <c r="O560" s="376"/>
      <c r="P560" s="377" t="s">
        <v>1686</v>
      </c>
      <c r="Q560" s="377"/>
      <c r="R560" s="378"/>
      <c r="S560" s="378"/>
      <c r="T560" s="378"/>
      <c r="U560" s="378"/>
      <c r="V560" s="378"/>
      <c r="W560" s="378"/>
      <c r="X560" s="378"/>
      <c r="Y560" s="378"/>
    </row>
    <row r="561" spans="1:25" ht="30.75">
      <c r="A561" s="137" t="s">
        <v>191</v>
      </c>
      <c r="B561" s="74">
        <v>3850</v>
      </c>
      <c r="C561" s="302" t="s">
        <v>217</v>
      </c>
      <c r="D561" s="124">
        <v>45789</v>
      </c>
      <c r="E561" s="259" t="s">
        <v>1640</v>
      </c>
      <c r="F561" s="125" t="s">
        <v>22</v>
      </c>
      <c r="G561" s="126">
        <v>0.66388888888888886</v>
      </c>
      <c r="H561" s="128" t="s">
        <v>213</v>
      </c>
      <c r="I561" s="130" t="s">
        <v>1687</v>
      </c>
      <c r="J561" s="1" t="s">
        <v>196</v>
      </c>
      <c r="K561" s="104" t="s">
        <v>1688</v>
      </c>
      <c r="L561" s="375" t="s">
        <v>27</v>
      </c>
      <c r="M561" s="156">
        <v>20250514</v>
      </c>
      <c r="N561" s="375" t="s">
        <v>43</v>
      </c>
      <c r="O561" s="376"/>
      <c r="P561" s="377" t="s">
        <v>1689</v>
      </c>
      <c r="Q561" s="377"/>
      <c r="R561" s="378"/>
      <c r="S561" s="378"/>
      <c r="T561" s="378"/>
      <c r="U561" s="378"/>
      <c r="V561" s="378"/>
      <c r="W561" s="378"/>
      <c r="X561" s="378"/>
      <c r="Y561" s="378"/>
    </row>
    <row r="562" spans="1:25">
      <c r="A562" s="137" t="s">
        <v>191</v>
      </c>
      <c r="B562" s="74">
        <v>3850</v>
      </c>
      <c r="C562" s="302" t="s">
        <v>217</v>
      </c>
      <c r="D562" s="124">
        <v>45789</v>
      </c>
      <c r="E562" s="259" t="s">
        <v>1640</v>
      </c>
      <c r="F562" s="125" t="s">
        <v>22</v>
      </c>
      <c r="G562" s="126">
        <v>0.66666666666666663</v>
      </c>
      <c r="H562" s="128" t="s">
        <v>213</v>
      </c>
      <c r="I562" s="130" t="s">
        <v>1690</v>
      </c>
      <c r="J562" s="1" t="s">
        <v>196</v>
      </c>
      <c r="K562" s="104" t="s">
        <v>1691</v>
      </c>
      <c r="L562" s="375" t="s">
        <v>27</v>
      </c>
      <c r="M562" s="156">
        <v>20250517</v>
      </c>
      <c r="N562" s="375" t="s">
        <v>33</v>
      </c>
      <c r="O562" s="376" t="s">
        <v>362</v>
      </c>
      <c r="P562" s="377" t="s">
        <v>1692</v>
      </c>
      <c r="Q562" s="377"/>
      <c r="R562" s="378"/>
      <c r="S562" s="378"/>
      <c r="T562" s="378"/>
      <c r="U562" s="378"/>
      <c r="V562" s="378"/>
      <c r="W562" s="378"/>
      <c r="X562" s="378"/>
      <c r="Y562" s="378"/>
    </row>
    <row r="563" spans="1:25" ht="45.75">
      <c r="A563" s="137" t="s">
        <v>191</v>
      </c>
      <c r="B563" s="74">
        <v>3850</v>
      </c>
      <c r="C563" s="302" t="s">
        <v>217</v>
      </c>
      <c r="D563" s="124">
        <v>45789</v>
      </c>
      <c r="E563" s="259" t="s">
        <v>1640</v>
      </c>
      <c r="F563" s="125" t="s">
        <v>22</v>
      </c>
      <c r="G563" s="126">
        <v>0.66736111111111107</v>
      </c>
      <c r="H563" s="128" t="s">
        <v>213</v>
      </c>
      <c r="I563" s="130" t="s">
        <v>1693</v>
      </c>
      <c r="J563" s="1" t="s">
        <v>196</v>
      </c>
      <c r="K563" s="121" t="s">
        <v>1694</v>
      </c>
      <c r="L563" s="375" t="s">
        <v>27</v>
      </c>
      <c r="M563" s="376">
        <v>20250520</v>
      </c>
      <c r="N563" s="375" t="s">
        <v>43</v>
      </c>
      <c r="O563" s="376"/>
      <c r="P563" s="377" t="s">
        <v>1695</v>
      </c>
      <c r="Q563" s="377"/>
      <c r="R563" s="378"/>
      <c r="S563" s="378"/>
      <c r="T563" s="378"/>
      <c r="U563" s="378"/>
      <c r="V563" s="378"/>
      <c r="W563" s="378"/>
      <c r="X563" s="378"/>
      <c r="Y563" s="378"/>
    </row>
    <row r="564" spans="1:25">
      <c r="A564" s="137" t="s">
        <v>191</v>
      </c>
      <c r="B564" s="74">
        <v>3850</v>
      </c>
      <c r="C564" s="302" t="s">
        <v>217</v>
      </c>
      <c r="D564" s="124">
        <v>45789</v>
      </c>
      <c r="E564" s="259" t="s">
        <v>1640</v>
      </c>
      <c r="F564" s="125" t="s">
        <v>37</v>
      </c>
      <c r="G564" s="126">
        <v>0.66874999999999996</v>
      </c>
      <c r="H564" s="128" t="s">
        <v>213</v>
      </c>
      <c r="I564" s="130" t="s">
        <v>1696</v>
      </c>
      <c r="J564" s="1" t="s">
        <v>196</v>
      </c>
      <c r="K564" s="104" t="s">
        <v>1697</v>
      </c>
      <c r="L564" s="375" t="s">
        <v>27</v>
      </c>
      <c r="M564" s="156">
        <v>20250521</v>
      </c>
      <c r="N564" s="375" t="s">
        <v>33</v>
      </c>
      <c r="O564" s="376" t="s">
        <v>1698</v>
      </c>
      <c r="P564" s="377" t="s">
        <v>1699</v>
      </c>
      <c r="Q564" s="377"/>
      <c r="R564" s="378"/>
      <c r="S564" s="378"/>
      <c r="T564" s="378"/>
      <c r="U564" s="378"/>
      <c r="V564" s="378"/>
      <c r="W564" s="378"/>
      <c r="X564" s="378"/>
      <c r="Y564" s="378"/>
    </row>
    <row r="565" spans="1:25" ht="45.75">
      <c r="A565" s="137" t="s">
        <v>191</v>
      </c>
      <c r="B565" s="74">
        <v>3850</v>
      </c>
      <c r="C565" s="302" t="s">
        <v>217</v>
      </c>
      <c r="D565" s="124">
        <v>45789</v>
      </c>
      <c r="E565" s="259" t="s">
        <v>1640</v>
      </c>
      <c r="F565" s="125" t="s">
        <v>22</v>
      </c>
      <c r="G565" s="126">
        <v>0.67986111111111114</v>
      </c>
      <c r="H565" s="128" t="s">
        <v>194</v>
      </c>
      <c r="I565" s="130" t="s">
        <v>1700</v>
      </c>
      <c r="J565" s="1" t="s">
        <v>196</v>
      </c>
      <c r="K565" s="104" t="s">
        <v>1701</v>
      </c>
      <c r="L565" s="375" t="s">
        <v>27</v>
      </c>
      <c r="M565" s="156">
        <v>20250521</v>
      </c>
      <c r="N565" s="375" t="s">
        <v>249</v>
      </c>
      <c r="O565" s="376"/>
      <c r="P565" s="377" t="s">
        <v>1702</v>
      </c>
      <c r="Q565" s="377"/>
      <c r="R565" s="378"/>
      <c r="S565" s="378"/>
      <c r="T565" s="378"/>
      <c r="U565" s="378"/>
      <c r="V565" s="378"/>
      <c r="W565" s="378"/>
      <c r="X565" s="378"/>
      <c r="Y565" s="378"/>
    </row>
    <row r="566" spans="1:25" ht="45.75">
      <c r="A566" s="137" t="s">
        <v>191</v>
      </c>
      <c r="B566" s="74">
        <v>3850</v>
      </c>
      <c r="C566" s="302" t="s">
        <v>217</v>
      </c>
      <c r="D566" s="124">
        <v>45789</v>
      </c>
      <c r="E566" s="259" t="s">
        <v>1640</v>
      </c>
      <c r="F566" s="125" t="s">
        <v>37</v>
      </c>
      <c r="G566" s="126">
        <v>0.68125000000000002</v>
      </c>
      <c r="H566" s="128" t="s">
        <v>194</v>
      </c>
      <c r="I566" s="130" t="s">
        <v>1703</v>
      </c>
      <c r="J566" s="1" t="s">
        <v>196</v>
      </c>
      <c r="K566" s="104" t="s">
        <v>1704</v>
      </c>
      <c r="L566" s="375" t="s">
        <v>27</v>
      </c>
      <c r="M566" s="156">
        <v>20250514</v>
      </c>
      <c r="N566" s="375" t="s">
        <v>43</v>
      </c>
      <c r="O566" s="376"/>
      <c r="P566" s="377" t="s">
        <v>1705</v>
      </c>
      <c r="Q566" s="377"/>
      <c r="R566" s="378"/>
      <c r="S566" s="378"/>
      <c r="T566" s="378"/>
      <c r="U566" s="378"/>
      <c r="V566" s="378"/>
      <c r="W566" s="378"/>
      <c r="X566" s="378"/>
      <c r="Y566" s="378"/>
    </row>
    <row r="567" spans="1:25" ht="30.75">
      <c r="A567" s="137" t="s">
        <v>191</v>
      </c>
      <c r="B567" s="74">
        <v>3850</v>
      </c>
      <c r="C567" s="302" t="s">
        <v>217</v>
      </c>
      <c r="D567" s="124">
        <v>45789</v>
      </c>
      <c r="E567" s="259" t="s">
        <v>1640</v>
      </c>
      <c r="F567" s="125" t="s">
        <v>37</v>
      </c>
      <c r="G567" s="126">
        <v>0.68472222222222223</v>
      </c>
      <c r="H567" s="128" t="s">
        <v>194</v>
      </c>
      <c r="I567" s="130" t="s">
        <v>1706</v>
      </c>
      <c r="J567" s="1" t="s">
        <v>196</v>
      </c>
      <c r="K567" s="104" t="s">
        <v>1707</v>
      </c>
      <c r="L567" s="375" t="s">
        <v>27</v>
      </c>
      <c r="M567" s="156">
        <v>20250514</v>
      </c>
      <c r="N567" s="375" t="s">
        <v>43</v>
      </c>
      <c r="O567" s="376"/>
      <c r="P567" s="377" t="s">
        <v>1708</v>
      </c>
      <c r="Q567" s="377"/>
      <c r="R567" s="378"/>
      <c r="S567" s="378"/>
      <c r="T567" s="378"/>
      <c r="U567" s="378"/>
      <c r="V567" s="378"/>
      <c r="W567" s="378"/>
      <c r="X567" s="378"/>
      <c r="Y567" s="378"/>
    </row>
    <row r="568" spans="1:25">
      <c r="A568" s="137" t="s">
        <v>191</v>
      </c>
      <c r="B568" s="74">
        <v>3850</v>
      </c>
      <c r="C568" s="302" t="s">
        <v>217</v>
      </c>
      <c r="D568" s="124">
        <v>45789</v>
      </c>
      <c r="E568" s="259" t="s">
        <v>1640</v>
      </c>
      <c r="F568" s="125" t="s">
        <v>37</v>
      </c>
      <c r="G568" s="126">
        <v>0.68819444444444444</v>
      </c>
      <c r="H568" s="128" t="s">
        <v>194</v>
      </c>
      <c r="I568" s="130" t="s">
        <v>1709</v>
      </c>
      <c r="J568" s="1" t="s">
        <v>196</v>
      </c>
      <c r="K568" s="104" t="s">
        <v>1710</v>
      </c>
      <c r="L568" s="375" t="s">
        <v>27</v>
      </c>
      <c r="M568" s="156">
        <v>20250521</v>
      </c>
      <c r="N568" s="375" t="s">
        <v>33</v>
      </c>
      <c r="O568" s="376" t="s">
        <v>808</v>
      </c>
      <c r="P568" s="377" t="s">
        <v>1711</v>
      </c>
      <c r="Q568" s="377"/>
      <c r="R568" s="378"/>
      <c r="S568" s="378"/>
      <c r="T568" s="378"/>
      <c r="U568" s="378"/>
      <c r="V568" s="378"/>
      <c r="W568" s="378"/>
      <c r="X568" s="378"/>
      <c r="Y568" s="378"/>
    </row>
    <row r="569" spans="1:25" ht="30.75">
      <c r="A569" s="137" t="s">
        <v>191</v>
      </c>
      <c r="B569" s="74">
        <v>3850</v>
      </c>
      <c r="C569" s="302" t="s">
        <v>217</v>
      </c>
      <c r="D569" s="124">
        <v>45789</v>
      </c>
      <c r="E569" s="259" t="s">
        <v>1640</v>
      </c>
      <c r="F569" s="125" t="s">
        <v>37</v>
      </c>
      <c r="G569" s="126">
        <v>0.79236111111111107</v>
      </c>
      <c r="H569" s="128" t="s">
        <v>213</v>
      </c>
      <c r="I569" s="130" t="s">
        <v>1712</v>
      </c>
      <c r="J569" s="1" t="s">
        <v>196</v>
      </c>
      <c r="K569" s="104" t="s">
        <v>1713</v>
      </c>
      <c r="L569" s="375" t="s">
        <v>27</v>
      </c>
      <c r="M569" s="156">
        <v>20250513</v>
      </c>
      <c r="N569" s="375" t="s">
        <v>33</v>
      </c>
      <c r="O569" s="386" t="s">
        <v>1714</v>
      </c>
      <c r="P569" s="377" t="s">
        <v>1715</v>
      </c>
      <c r="Q569" s="377"/>
      <c r="R569" s="378"/>
      <c r="S569" s="378"/>
      <c r="T569" s="378"/>
      <c r="U569" s="378"/>
      <c r="V569" s="378"/>
      <c r="W569" s="378"/>
      <c r="X569" s="378"/>
      <c r="Y569" s="378"/>
    </row>
    <row r="570" spans="1:25" ht="45.75">
      <c r="A570" s="137" t="s">
        <v>191</v>
      </c>
      <c r="B570" s="74">
        <v>8805</v>
      </c>
      <c r="C570" s="302" t="s">
        <v>51</v>
      </c>
      <c r="D570" s="124">
        <v>45789</v>
      </c>
      <c r="E570" s="259" t="s">
        <v>1716</v>
      </c>
      <c r="F570" s="125" t="s">
        <v>37</v>
      </c>
      <c r="G570" s="126">
        <v>0.36875000000000002</v>
      </c>
      <c r="H570" s="128" t="s">
        <v>206</v>
      </c>
      <c r="I570" s="130" t="s">
        <v>1717</v>
      </c>
      <c r="J570" s="1" t="s">
        <v>196</v>
      </c>
      <c r="K570" s="104" t="s">
        <v>1718</v>
      </c>
      <c r="L570" s="375" t="s">
        <v>61</v>
      </c>
      <c r="M570" s="156">
        <v>202550519</v>
      </c>
      <c r="N570" s="375" t="s">
        <v>43</v>
      </c>
      <c r="O570" s="376"/>
      <c r="P570" s="377" t="s">
        <v>1719</v>
      </c>
      <c r="Q570" s="377"/>
      <c r="R570" s="378"/>
      <c r="S570" s="378"/>
      <c r="T570" s="378"/>
      <c r="U570" s="378"/>
      <c r="V570" s="378"/>
      <c r="W570" s="378"/>
      <c r="X570" s="378"/>
      <c r="Y570" s="378"/>
    </row>
    <row r="571" spans="1:25" ht="45.75">
      <c r="A571" s="137" t="s">
        <v>191</v>
      </c>
      <c r="B571" s="74">
        <v>8805</v>
      </c>
      <c r="C571" s="302" t="s">
        <v>51</v>
      </c>
      <c r="D571" s="124">
        <v>45789</v>
      </c>
      <c r="E571" s="259" t="s">
        <v>1716</v>
      </c>
      <c r="F571" s="125" t="s">
        <v>37</v>
      </c>
      <c r="G571" s="126">
        <v>0.37916666666666665</v>
      </c>
      <c r="H571" s="128" t="s">
        <v>206</v>
      </c>
      <c r="I571" s="130" t="s">
        <v>1720</v>
      </c>
      <c r="J571" s="1" t="s">
        <v>196</v>
      </c>
      <c r="K571" s="104" t="s">
        <v>1721</v>
      </c>
      <c r="L571" s="375" t="s">
        <v>61</v>
      </c>
      <c r="M571" s="156">
        <v>202550519</v>
      </c>
      <c r="N571" s="375" t="s">
        <v>43</v>
      </c>
      <c r="O571" s="376"/>
      <c r="P571" s="14" t="s">
        <v>1719</v>
      </c>
      <c r="Q571" s="14" t="s">
        <v>1722</v>
      </c>
      <c r="R571" s="319"/>
      <c r="S571" s="378"/>
      <c r="T571" s="378"/>
      <c r="U571" s="378"/>
      <c r="V571" s="378"/>
      <c r="W571" s="378"/>
      <c r="X571" s="378"/>
      <c r="Y571" s="378"/>
    </row>
    <row r="572" spans="1:25" ht="30.75">
      <c r="A572" s="137" t="s">
        <v>191</v>
      </c>
      <c r="B572" s="74">
        <v>8805</v>
      </c>
      <c r="C572" s="302" t="s">
        <v>51</v>
      </c>
      <c r="D572" s="124">
        <v>45789</v>
      </c>
      <c r="E572" s="259" t="s">
        <v>1716</v>
      </c>
      <c r="F572" s="125" t="s">
        <v>37</v>
      </c>
      <c r="G572" s="126">
        <v>0.3840277777777778</v>
      </c>
      <c r="H572" s="128" t="s">
        <v>206</v>
      </c>
      <c r="I572" s="130" t="s">
        <v>1723</v>
      </c>
      <c r="J572" s="1" t="s">
        <v>196</v>
      </c>
      <c r="K572" s="383"/>
      <c r="L572" s="375" t="s">
        <v>27</v>
      </c>
      <c r="M572" s="156">
        <v>20250514</v>
      </c>
      <c r="N572" s="375" t="s">
        <v>43</v>
      </c>
      <c r="O572" s="376"/>
      <c r="P572" s="377" t="s">
        <v>1724</v>
      </c>
      <c r="Q572" s="377"/>
      <c r="R572" s="378"/>
      <c r="S572" s="378"/>
      <c r="T572" s="378"/>
      <c r="U572" s="378"/>
      <c r="V572" s="378"/>
      <c r="W572" s="378"/>
      <c r="X572" s="378"/>
      <c r="Y572" s="378"/>
    </row>
    <row r="573" spans="1:25" ht="30.75">
      <c r="A573" s="137" t="s">
        <v>191</v>
      </c>
      <c r="B573" s="74">
        <v>8805</v>
      </c>
      <c r="C573" s="302" t="s">
        <v>51</v>
      </c>
      <c r="D573" s="124">
        <v>45789</v>
      </c>
      <c r="E573" s="259" t="s">
        <v>1716</v>
      </c>
      <c r="F573" s="125" t="s">
        <v>37</v>
      </c>
      <c r="G573" s="126">
        <v>0.39374999999999999</v>
      </c>
      <c r="H573" s="128" t="s">
        <v>206</v>
      </c>
      <c r="I573" s="130" t="s">
        <v>1725</v>
      </c>
      <c r="J573" s="1" t="s">
        <v>196</v>
      </c>
      <c r="K573" s="383"/>
      <c r="L573" s="375" t="s">
        <v>27</v>
      </c>
      <c r="M573" s="156"/>
      <c r="N573" s="375" t="s">
        <v>43</v>
      </c>
      <c r="O573" s="376"/>
      <c r="P573" s="377" t="s">
        <v>1726</v>
      </c>
      <c r="Q573" s="377"/>
      <c r="R573" s="378"/>
      <c r="S573" s="378"/>
      <c r="T573" s="378"/>
      <c r="U573" s="378"/>
      <c r="V573" s="378"/>
      <c r="W573" s="378"/>
      <c r="X573" s="378"/>
      <c r="Y573" s="378"/>
    </row>
    <row r="574" spans="1:25" ht="45.75">
      <c r="A574" s="137" t="s">
        <v>191</v>
      </c>
      <c r="B574" s="74">
        <v>8805</v>
      </c>
      <c r="C574" s="302" t="s">
        <v>51</v>
      </c>
      <c r="D574" s="124">
        <v>45789</v>
      </c>
      <c r="E574" s="259" t="s">
        <v>1716</v>
      </c>
      <c r="F574" s="125" t="s">
        <v>37</v>
      </c>
      <c r="G574" s="126">
        <v>0.39652777777777776</v>
      </c>
      <c r="H574" s="128" t="s">
        <v>194</v>
      </c>
      <c r="I574" s="130" t="s">
        <v>1727</v>
      </c>
      <c r="J574" s="1" t="s">
        <v>196</v>
      </c>
      <c r="K574" s="104" t="s">
        <v>1728</v>
      </c>
      <c r="L574" s="375" t="s">
        <v>198</v>
      </c>
      <c r="M574" s="156">
        <v>20250517</v>
      </c>
      <c r="N574" s="375" t="s">
        <v>33</v>
      </c>
      <c r="O574" s="376" t="s">
        <v>1729</v>
      </c>
      <c r="P574" s="377" t="s">
        <v>1730</v>
      </c>
      <c r="Q574" s="322"/>
      <c r="R574" s="378"/>
      <c r="S574" s="378"/>
      <c r="T574" s="378"/>
      <c r="U574" s="378"/>
      <c r="V574" s="378"/>
      <c r="W574" s="378"/>
      <c r="X574" s="378"/>
      <c r="Y574" s="378"/>
    </row>
    <row r="575" spans="1:25" ht="30.75">
      <c r="A575" s="137" t="s">
        <v>191</v>
      </c>
      <c r="B575" s="74">
        <v>8805</v>
      </c>
      <c r="C575" s="302" t="s">
        <v>51</v>
      </c>
      <c r="D575" s="124">
        <v>45789</v>
      </c>
      <c r="E575" s="259" t="s">
        <v>1716</v>
      </c>
      <c r="F575" s="125" t="s">
        <v>37</v>
      </c>
      <c r="G575" s="126">
        <v>0.41111111111111109</v>
      </c>
      <c r="H575" s="128" t="s">
        <v>194</v>
      </c>
      <c r="I575" s="130" t="s">
        <v>1731</v>
      </c>
      <c r="J575" s="1" t="s">
        <v>196</v>
      </c>
      <c r="K575" s="104" t="s">
        <v>1732</v>
      </c>
      <c r="L575" s="375" t="s">
        <v>198</v>
      </c>
      <c r="M575" s="156">
        <v>20250519</v>
      </c>
      <c r="N575" s="375" t="s">
        <v>33</v>
      </c>
      <c r="O575" s="376" t="s">
        <v>342</v>
      </c>
      <c r="P575" s="377" t="s">
        <v>1733</v>
      </c>
      <c r="Q575" s="377"/>
      <c r="R575" s="378"/>
      <c r="S575" s="378"/>
      <c r="T575" s="378"/>
      <c r="U575" s="378"/>
      <c r="V575" s="378"/>
      <c r="W575" s="378"/>
      <c r="X575" s="378"/>
      <c r="Y575" s="378"/>
    </row>
    <row r="576" spans="1:25" ht="60.75">
      <c r="A576" s="137" t="s">
        <v>191</v>
      </c>
      <c r="B576" s="74">
        <v>8805</v>
      </c>
      <c r="C576" s="302" t="s">
        <v>51</v>
      </c>
      <c r="D576" s="124">
        <v>45789</v>
      </c>
      <c r="E576" s="259" t="s">
        <v>1716</v>
      </c>
      <c r="F576" s="125" t="s">
        <v>37</v>
      </c>
      <c r="G576" s="126">
        <v>0.42430555555555555</v>
      </c>
      <c r="H576" s="128" t="s">
        <v>206</v>
      </c>
      <c r="I576" s="130" t="s">
        <v>1734</v>
      </c>
      <c r="J576" s="1" t="s">
        <v>196</v>
      </c>
      <c r="K576" s="104" t="s">
        <v>1735</v>
      </c>
      <c r="L576" s="375" t="s">
        <v>61</v>
      </c>
      <c r="M576" s="156">
        <v>202550519</v>
      </c>
      <c r="N576" s="375" t="s">
        <v>43</v>
      </c>
      <c r="O576" s="376"/>
      <c r="P576" s="377" t="s">
        <v>1736</v>
      </c>
      <c r="Q576" s="377"/>
      <c r="R576" s="378"/>
      <c r="S576" s="378"/>
      <c r="T576" s="378"/>
      <c r="U576" s="378"/>
      <c r="V576" s="378"/>
      <c r="W576" s="378"/>
      <c r="X576" s="378"/>
      <c r="Y576" s="378"/>
    </row>
    <row r="577" spans="1:25">
      <c r="A577" s="137" t="s">
        <v>191</v>
      </c>
      <c r="B577" s="74">
        <v>8805</v>
      </c>
      <c r="C577" s="302" t="s">
        <v>51</v>
      </c>
      <c r="D577" s="124">
        <v>45789</v>
      </c>
      <c r="E577" s="259" t="s">
        <v>1716</v>
      </c>
      <c r="F577" s="125" t="s">
        <v>22</v>
      </c>
      <c r="G577" s="126">
        <v>0.43402777777777779</v>
      </c>
      <c r="H577" s="128" t="s">
        <v>194</v>
      </c>
      <c r="I577" s="130" t="s">
        <v>1737</v>
      </c>
      <c r="J577" s="1" t="s">
        <v>196</v>
      </c>
      <c r="K577" s="104" t="s">
        <v>1738</v>
      </c>
      <c r="L577" s="375" t="s">
        <v>198</v>
      </c>
      <c r="M577" s="156">
        <v>20250519</v>
      </c>
      <c r="N577" s="375" t="s">
        <v>43</v>
      </c>
      <c r="O577" s="376"/>
      <c r="P577" s="377" t="s">
        <v>1739</v>
      </c>
      <c r="Q577" s="377"/>
      <c r="R577" s="378"/>
      <c r="S577" s="378"/>
      <c r="T577" s="378"/>
      <c r="U577" s="378"/>
      <c r="V577" s="378"/>
      <c r="W577" s="378"/>
      <c r="X577" s="378"/>
      <c r="Y577" s="378"/>
    </row>
    <row r="578" spans="1:25" ht="30.75">
      <c r="A578" s="137" t="s">
        <v>191</v>
      </c>
      <c r="B578" s="74">
        <v>8805</v>
      </c>
      <c r="C578" s="302" t="s">
        <v>51</v>
      </c>
      <c r="D578" s="124">
        <v>45789</v>
      </c>
      <c r="E578" s="259" t="s">
        <v>1716</v>
      </c>
      <c r="F578" s="125" t="s">
        <v>22</v>
      </c>
      <c r="G578" s="126">
        <v>0.4375</v>
      </c>
      <c r="H578" s="128" t="s">
        <v>194</v>
      </c>
      <c r="I578" s="130" t="s">
        <v>1740</v>
      </c>
      <c r="J578" s="1" t="s">
        <v>196</v>
      </c>
      <c r="K578" s="104" t="s">
        <v>1741</v>
      </c>
      <c r="L578" s="375" t="s">
        <v>61</v>
      </c>
      <c r="M578" s="156">
        <v>202550519</v>
      </c>
      <c r="N578" s="375" t="s">
        <v>90</v>
      </c>
      <c r="O578" s="376"/>
      <c r="P578" s="387" t="s">
        <v>1742</v>
      </c>
      <c r="Q578" s="121" t="s">
        <v>1743</v>
      </c>
      <c r="R578" s="378"/>
      <c r="S578" s="378"/>
      <c r="T578" s="378"/>
      <c r="U578" s="378"/>
      <c r="V578" s="378"/>
      <c r="W578" s="378"/>
      <c r="X578" s="378"/>
      <c r="Y578" s="378"/>
    </row>
    <row r="579" spans="1:25" ht="30.75">
      <c r="A579" s="137" t="s">
        <v>191</v>
      </c>
      <c r="B579" s="74">
        <v>8805</v>
      </c>
      <c r="C579" s="302" t="s">
        <v>51</v>
      </c>
      <c r="D579" s="124">
        <v>45789</v>
      </c>
      <c r="E579" s="259" t="s">
        <v>1716</v>
      </c>
      <c r="F579" s="125" t="s">
        <v>37</v>
      </c>
      <c r="G579" s="126">
        <v>0.46111111111111114</v>
      </c>
      <c r="H579" s="128" t="s">
        <v>194</v>
      </c>
      <c r="I579" s="130" t="s">
        <v>1744</v>
      </c>
      <c r="J579" s="1" t="s">
        <v>196</v>
      </c>
      <c r="K579" s="104" t="s">
        <v>1745</v>
      </c>
      <c r="L579" s="375" t="s">
        <v>101</v>
      </c>
      <c r="M579" s="156">
        <v>20250519</v>
      </c>
      <c r="N579" s="375" t="s">
        <v>43</v>
      </c>
      <c r="O579" s="376"/>
      <c r="P579" s="377" t="s">
        <v>1746</v>
      </c>
      <c r="Q579" s="377"/>
      <c r="R579" s="378"/>
      <c r="S579" s="378"/>
      <c r="T579" s="378"/>
      <c r="U579" s="378"/>
      <c r="V579" s="378"/>
      <c r="W579" s="378"/>
      <c r="X579" s="378"/>
      <c r="Y579" s="378"/>
    </row>
    <row r="580" spans="1:25" ht="30.75">
      <c r="A580" s="138" t="s">
        <v>191</v>
      </c>
      <c r="B580" s="97">
        <v>8805</v>
      </c>
      <c r="C580" s="303" t="s">
        <v>51</v>
      </c>
      <c r="D580" s="132">
        <v>45789</v>
      </c>
      <c r="E580" s="260" t="s">
        <v>1716</v>
      </c>
      <c r="F580" s="133" t="s">
        <v>37</v>
      </c>
      <c r="G580" s="134">
        <v>0.46458333333333335</v>
      </c>
      <c r="H580" s="135" t="s">
        <v>194</v>
      </c>
      <c r="I580" s="139" t="s">
        <v>1747</v>
      </c>
      <c r="J580" s="1" t="s">
        <v>196</v>
      </c>
      <c r="K580" s="118" t="s">
        <v>1748</v>
      </c>
      <c r="L580" s="384" t="s">
        <v>198</v>
      </c>
      <c r="M580" s="156">
        <v>20250519</v>
      </c>
      <c r="N580" s="1" t="s">
        <v>43</v>
      </c>
      <c r="O580" s="388"/>
      <c r="P580" s="379" t="s">
        <v>1749</v>
      </c>
      <c r="Q580" s="379"/>
      <c r="R580" s="378"/>
      <c r="S580" s="378"/>
      <c r="T580" s="378"/>
      <c r="U580" s="378"/>
      <c r="V580" s="378"/>
      <c r="W580" s="378"/>
      <c r="X580" s="378"/>
      <c r="Y580" s="378"/>
    </row>
    <row r="581" spans="1:25" ht="30.75">
      <c r="A581" s="143" t="s">
        <v>191</v>
      </c>
      <c r="B581" s="74">
        <v>8805</v>
      </c>
      <c r="C581" s="304" t="s">
        <v>36</v>
      </c>
      <c r="D581" s="123">
        <v>45789</v>
      </c>
      <c r="E581" s="259" t="s">
        <v>1640</v>
      </c>
      <c r="F581" s="125" t="s">
        <v>37</v>
      </c>
      <c r="G581" s="184">
        <v>0.61736111111111114</v>
      </c>
      <c r="H581" s="127" t="s">
        <v>112</v>
      </c>
      <c r="I581" s="129" t="s">
        <v>1750</v>
      </c>
      <c r="J581" s="375" t="s">
        <v>75</v>
      </c>
      <c r="K581" s="104" t="s">
        <v>1751</v>
      </c>
      <c r="L581" s="375" t="s">
        <v>61</v>
      </c>
      <c r="M581" s="156">
        <v>20250516</v>
      </c>
      <c r="N581" s="375" t="s">
        <v>249</v>
      </c>
      <c r="O581" s="376"/>
      <c r="P581" s="377" t="s">
        <v>1752</v>
      </c>
      <c r="Q581" s="377"/>
      <c r="R581" s="378"/>
      <c r="S581" s="378"/>
      <c r="T581" s="378"/>
      <c r="U581" s="378"/>
      <c r="V581" s="378"/>
      <c r="W581" s="378"/>
      <c r="X581" s="378"/>
      <c r="Y581" s="378"/>
    </row>
    <row r="582" spans="1:25" ht="30.75">
      <c r="A582" s="137" t="s">
        <v>191</v>
      </c>
      <c r="B582" s="74">
        <v>8805</v>
      </c>
      <c r="C582" s="302" t="s">
        <v>36</v>
      </c>
      <c r="D582" s="124">
        <v>45789</v>
      </c>
      <c r="E582" s="259" t="s">
        <v>1640</v>
      </c>
      <c r="F582" s="125" t="s">
        <v>37</v>
      </c>
      <c r="G582" s="126">
        <v>0.61041666666666672</v>
      </c>
      <c r="H582" s="128" t="s">
        <v>112</v>
      </c>
      <c r="I582" s="130" t="s">
        <v>1753</v>
      </c>
      <c r="J582" s="375" t="s">
        <v>75</v>
      </c>
      <c r="K582" s="104" t="s">
        <v>1754</v>
      </c>
      <c r="L582" s="375" t="s">
        <v>61</v>
      </c>
      <c r="M582" s="156">
        <v>20250517</v>
      </c>
      <c r="N582" s="375" t="s">
        <v>43</v>
      </c>
      <c r="O582" s="376"/>
      <c r="P582" s="377" t="s">
        <v>1755</v>
      </c>
      <c r="Q582" s="377"/>
      <c r="R582" s="378"/>
      <c r="S582" s="378"/>
      <c r="T582" s="378"/>
      <c r="U582" s="378"/>
      <c r="V582" s="378"/>
      <c r="W582" s="378"/>
      <c r="X582" s="378"/>
      <c r="Y582" s="378"/>
    </row>
    <row r="583" spans="1:25" ht="30.75">
      <c r="A583" s="137" t="s">
        <v>191</v>
      </c>
      <c r="B583" s="74">
        <v>8805</v>
      </c>
      <c r="C583" s="302" t="s">
        <v>36</v>
      </c>
      <c r="D583" s="124">
        <v>45789</v>
      </c>
      <c r="E583" s="259" t="s">
        <v>1640</v>
      </c>
      <c r="F583" s="125" t="s">
        <v>37</v>
      </c>
      <c r="G583" s="126">
        <v>0.71111111111111114</v>
      </c>
      <c r="H583" s="128" t="s">
        <v>128</v>
      </c>
      <c r="I583" s="130" t="s">
        <v>1756</v>
      </c>
      <c r="J583" s="375" t="s">
        <v>75</v>
      </c>
      <c r="K583" s="104" t="s">
        <v>1757</v>
      </c>
      <c r="L583" s="375" t="s">
        <v>27</v>
      </c>
      <c r="M583" s="156">
        <v>20250514</v>
      </c>
      <c r="N583" s="375" t="s">
        <v>43</v>
      </c>
      <c r="O583" s="376"/>
      <c r="P583" s="377" t="s">
        <v>1758</v>
      </c>
      <c r="Q583" s="377"/>
      <c r="R583" s="378"/>
      <c r="S583" s="378"/>
      <c r="T583" s="378"/>
      <c r="U583" s="378"/>
      <c r="V583" s="378"/>
      <c r="W583" s="378"/>
      <c r="X583" s="378"/>
      <c r="Y583" s="378"/>
    </row>
    <row r="584" spans="1:25" ht="30.75">
      <c r="A584" s="137" t="s">
        <v>191</v>
      </c>
      <c r="B584" s="74">
        <v>8805</v>
      </c>
      <c r="C584" s="302" t="s">
        <v>36</v>
      </c>
      <c r="D584" s="124">
        <v>45789</v>
      </c>
      <c r="E584" s="259" t="s">
        <v>1640</v>
      </c>
      <c r="F584" s="125" t="s">
        <v>37</v>
      </c>
      <c r="G584" s="126">
        <v>0.73124999999999996</v>
      </c>
      <c r="H584" s="128" t="s">
        <v>112</v>
      </c>
      <c r="I584" s="130" t="s">
        <v>1759</v>
      </c>
      <c r="J584" s="375" t="s">
        <v>75</v>
      </c>
      <c r="K584" s="104" t="s">
        <v>1760</v>
      </c>
      <c r="L584" s="375" t="s">
        <v>61</v>
      </c>
      <c r="M584" s="156">
        <v>202550519</v>
      </c>
      <c r="N584" s="375" t="s">
        <v>33</v>
      </c>
      <c r="O584" s="23" t="s">
        <v>153</v>
      </c>
      <c r="P584" s="377" t="s">
        <v>1761</v>
      </c>
      <c r="Q584" s="377"/>
      <c r="R584" s="378"/>
      <c r="S584" s="378"/>
      <c r="T584" s="378"/>
      <c r="U584" s="378"/>
      <c r="V584" s="378"/>
      <c r="W584" s="378"/>
      <c r="X584" s="378"/>
      <c r="Y584" s="378"/>
    </row>
    <row r="585" spans="1:25" ht="30.75">
      <c r="A585" s="140" t="s">
        <v>191</v>
      </c>
      <c r="B585" s="74">
        <v>8805</v>
      </c>
      <c r="C585" s="305" t="s">
        <v>36</v>
      </c>
      <c r="D585" s="124">
        <v>45789</v>
      </c>
      <c r="E585" s="259" t="s">
        <v>1640</v>
      </c>
      <c r="F585" s="125" t="s">
        <v>37</v>
      </c>
      <c r="G585" s="183">
        <v>0.80555555555555558</v>
      </c>
      <c r="H585" s="141" t="s">
        <v>128</v>
      </c>
      <c r="I585" s="142" t="s">
        <v>1762</v>
      </c>
      <c r="J585" s="375" t="s">
        <v>75</v>
      </c>
      <c r="K585" s="104" t="s">
        <v>1763</v>
      </c>
      <c r="L585" s="375" t="s">
        <v>27</v>
      </c>
      <c r="M585" s="156">
        <v>20250514</v>
      </c>
      <c r="N585" s="375" t="s">
        <v>43</v>
      </c>
      <c r="O585" s="376"/>
      <c r="P585" s="377" t="s">
        <v>1764</v>
      </c>
      <c r="Q585" s="377"/>
      <c r="R585" s="378"/>
      <c r="S585" s="378"/>
      <c r="T585" s="378"/>
      <c r="U585" s="378"/>
      <c r="V585" s="378"/>
      <c r="W585" s="378"/>
      <c r="X585" s="378"/>
      <c r="Y585" s="378"/>
    </row>
    <row r="586" spans="1:25" ht="30.75">
      <c r="A586" s="137" t="s">
        <v>191</v>
      </c>
      <c r="B586" s="74">
        <v>3850</v>
      </c>
      <c r="C586" s="302" t="s">
        <v>1151</v>
      </c>
      <c r="D586" s="124">
        <v>45789</v>
      </c>
      <c r="E586" s="259" t="s">
        <v>1640</v>
      </c>
      <c r="F586" s="125" t="s">
        <v>22</v>
      </c>
      <c r="G586" s="126">
        <v>0.31180555555555556</v>
      </c>
      <c r="H586" s="128" t="s">
        <v>112</v>
      </c>
      <c r="I586" s="130" t="s">
        <v>1765</v>
      </c>
      <c r="J586" s="375" t="s">
        <v>75</v>
      </c>
      <c r="K586" s="104" t="s">
        <v>1766</v>
      </c>
      <c r="L586" s="375" t="s">
        <v>61</v>
      </c>
      <c r="M586" s="156">
        <v>20250516</v>
      </c>
      <c r="N586" s="375" t="s">
        <v>33</v>
      </c>
      <c r="O586" s="376" t="s">
        <v>153</v>
      </c>
      <c r="P586" s="377" t="s">
        <v>1767</v>
      </c>
      <c r="Q586" s="377"/>
      <c r="R586" s="378"/>
      <c r="S586" s="378"/>
      <c r="T586" s="378"/>
      <c r="U586" s="378"/>
      <c r="V586" s="378"/>
      <c r="W586" s="378"/>
      <c r="X586" s="378"/>
      <c r="Y586" s="378"/>
    </row>
    <row r="587" spans="1:25" ht="30.75">
      <c r="A587" s="137" t="s">
        <v>191</v>
      </c>
      <c r="B587" s="74">
        <v>3850</v>
      </c>
      <c r="C587" s="302" t="s">
        <v>1151</v>
      </c>
      <c r="D587" s="124">
        <v>45789</v>
      </c>
      <c r="E587" s="259" t="s">
        <v>1640</v>
      </c>
      <c r="F587" s="125" t="s">
        <v>37</v>
      </c>
      <c r="G587" s="126">
        <v>0.33402777777777776</v>
      </c>
      <c r="H587" s="128" t="s">
        <v>73</v>
      </c>
      <c r="I587" s="130" t="s">
        <v>1768</v>
      </c>
      <c r="J587" s="375" t="s">
        <v>75</v>
      </c>
      <c r="K587" s="104" t="s">
        <v>1769</v>
      </c>
      <c r="L587" s="375" t="s">
        <v>27</v>
      </c>
      <c r="M587" s="156">
        <v>20250514</v>
      </c>
      <c r="N587" s="375" t="s">
        <v>43</v>
      </c>
      <c r="O587" s="376"/>
      <c r="P587" s="377" t="s">
        <v>1770</v>
      </c>
      <c r="Q587" s="377"/>
      <c r="R587" s="378"/>
      <c r="S587" s="378"/>
      <c r="T587" s="378"/>
      <c r="U587" s="378"/>
      <c r="V587" s="378"/>
      <c r="W587" s="378"/>
      <c r="X587" s="378"/>
      <c r="Y587" s="378"/>
    </row>
    <row r="588" spans="1:25">
      <c r="A588" s="137" t="s">
        <v>191</v>
      </c>
      <c r="B588" s="74">
        <v>3850</v>
      </c>
      <c r="C588" s="302" t="s">
        <v>1151</v>
      </c>
      <c r="D588" s="124">
        <v>45789</v>
      </c>
      <c r="E588" s="259" t="s">
        <v>1640</v>
      </c>
      <c r="F588" s="125" t="s">
        <v>37</v>
      </c>
      <c r="G588" s="126">
        <v>0.34027777777777779</v>
      </c>
      <c r="H588" s="128" t="s">
        <v>273</v>
      </c>
      <c r="I588" s="130" t="s">
        <v>1771</v>
      </c>
      <c r="J588" s="375" t="s">
        <v>75</v>
      </c>
      <c r="K588" s="104" t="s">
        <v>1772</v>
      </c>
      <c r="L588" s="375" t="s">
        <v>77</v>
      </c>
      <c r="M588" s="156">
        <v>20250519</v>
      </c>
      <c r="N588" s="375" t="s">
        <v>43</v>
      </c>
      <c r="O588" s="376"/>
      <c r="P588" s="377" t="s">
        <v>1773</v>
      </c>
      <c r="Q588" s="377"/>
      <c r="R588" s="378"/>
      <c r="S588" s="378"/>
      <c r="T588" s="378"/>
      <c r="U588" s="378"/>
      <c r="V588" s="378"/>
      <c r="W588" s="378"/>
      <c r="X588" s="378"/>
      <c r="Y588" s="378"/>
    </row>
    <row r="589" spans="1:25" ht="30.75">
      <c r="A589" s="137" t="s">
        <v>191</v>
      </c>
      <c r="B589" s="74">
        <v>3850</v>
      </c>
      <c r="C589" s="302" t="s">
        <v>1151</v>
      </c>
      <c r="D589" s="124">
        <v>45789</v>
      </c>
      <c r="E589" s="259" t="s">
        <v>1640</v>
      </c>
      <c r="F589" s="125" t="s">
        <v>37</v>
      </c>
      <c r="G589" s="126">
        <v>0.30138888888888887</v>
      </c>
      <c r="H589" s="128" t="s">
        <v>273</v>
      </c>
      <c r="I589" s="130" t="s">
        <v>1774</v>
      </c>
      <c r="J589" s="375" t="s">
        <v>75</v>
      </c>
      <c r="K589" s="104" t="s">
        <v>1775</v>
      </c>
      <c r="L589" s="375" t="s">
        <v>77</v>
      </c>
      <c r="M589" s="156">
        <v>20250519</v>
      </c>
      <c r="N589" s="375" t="s">
        <v>43</v>
      </c>
      <c r="O589" s="376"/>
      <c r="P589" s="377" t="s">
        <v>1776</v>
      </c>
      <c r="Q589" s="377"/>
      <c r="R589" s="378"/>
      <c r="S589" s="378"/>
      <c r="T589" s="378"/>
      <c r="U589" s="378"/>
      <c r="V589" s="378"/>
      <c r="W589" s="378"/>
      <c r="X589" s="378"/>
      <c r="Y589" s="378"/>
    </row>
    <row r="590" spans="1:25" ht="30.75">
      <c r="A590" s="137" t="s">
        <v>191</v>
      </c>
      <c r="B590" s="74">
        <v>3850</v>
      </c>
      <c r="C590" s="302" t="s">
        <v>1151</v>
      </c>
      <c r="D590" s="124">
        <v>45789</v>
      </c>
      <c r="E590" s="259" t="s">
        <v>1640</v>
      </c>
      <c r="F590" s="125" t="s">
        <v>37</v>
      </c>
      <c r="G590" s="126">
        <v>0.46319444444444446</v>
      </c>
      <c r="H590" s="128" t="s">
        <v>112</v>
      </c>
      <c r="I590" s="130" t="s">
        <v>267</v>
      </c>
      <c r="J590" s="375" t="s">
        <v>75</v>
      </c>
      <c r="K590" s="104" t="s">
        <v>1777</v>
      </c>
      <c r="L590" s="375" t="s">
        <v>61</v>
      </c>
      <c r="M590" s="156">
        <v>20250516</v>
      </c>
      <c r="N590" s="375" t="s">
        <v>33</v>
      </c>
      <c r="O590" s="376" t="s">
        <v>153</v>
      </c>
      <c r="P590" s="377" t="s">
        <v>1778</v>
      </c>
      <c r="Q590" s="377"/>
      <c r="R590" s="378"/>
      <c r="S590" s="378"/>
      <c r="T590" s="378"/>
      <c r="U590" s="378"/>
      <c r="V590" s="378"/>
      <c r="W590" s="378"/>
      <c r="X590" s="378"/>
      <c r="Y590" s="378"/>
    </row>
    <row r="591" spans="1:25" ht="30.75">
      <c r="A591" s="137" t="s">
        <v>191</v>
      </c>
      <c r="B591" s="74">
        <v>3850</v>
      </c>
      <c r="C591" s="302" t="s">
        <v>1151</v>
      </c>
      <c r="D591" s="124">
        <v>45789</v>
      </c>
      <c r="E591" s="259" t="s">
        <v>1640</v>
      </c>
      <c r="F591" s="125" t="s">
        <v>37</v>
      </c>
      <c r="G591" s="126">
        <v>0.46875</v>
      </c>
      <c r="H591" s="128" t="s">
        <v>82</v>
      </c>
      <c r="I591" s="130" t="s">
        <v>1779</v>
      </c>
      <c r="J591" s="375" t="s">
        <v>75</v>
      </c>
      <c r="K591" s="104" t="s">
        <v>1780</v>
      </c>
      <c r="L591" s="375" t="s">
        <v>61</v>
      </c>
      <c r="M591" s="156">
        <v>20250517</v>
      </c>
      <c r="N591" s="375" t="s">
        <v>33</v>
      </c>
      <c r="O591" s="376" t="s">
        <v>153</v>
      </c>
      <c r="P591" s="377" t="s">
        <v>1781</v>
      </c>
      <c r="Q591" s="121" t="s">
        <v>1782</v>
      </c>
      <c r="R591" s="378"/>
      <c r="S591" s="378"/>
      <c r="T591" s="378"/>
      <c r="U591" s="378"/>
      <c r="V591" s="378"/>
      <c r="W591" s="378"/>
      <c r="X591" s="378"/>
      <c r="Y591" s="378"/>
    </row>
    <row r="592" spans="1:25" ht="30.75">
      <c r="A592" s="137" t="s">
        <v>191</v>
      </c>
      <c r="B592" s="74">
        <v>3850</v>
      </c>
      <c r="C592" s="302" t="s">
        <v>1151</v>
      </c>
      <c r="D592" s="124">
        <v>45789</v>
      </c>
      <c r="E592" s="259" t="s">
        <v>1640</v>
      </c>
      <c r="F592" s="125" t="s">
        <v>37</v>
      </c>
      <c r="G592" s="126">
        <v>0.4909722222222222</v>
      </c>
      <c r="H592" s="128" t="s">
        <v>112</v>
      </c>
      <c r="I592" s="130" t="s">
        <v>267</v>
      </c>
      <c r="J592" s="375" t="s">
        <v>75</v>
      </c>
      <c r="K592" s="104" t="s">
        <v>1783</v>
      </c>
      <c r="L592" s="375" t="s">
        <v>61</v>
      </c>
      <c r="M592" s="156">
        <v>20250516</v>
      </c>
      <c r="N592" s="375" t="s">
        <v>33</v>
      </c>
      <c r="O592" s="376" t="s">
        <v>153</v>
      </c>
      <c r="P592" s="377" t="s">
        <v>1784</v>
      </c>
      <c r="Q592" s="377"/>
      <c r="R592" s="378"/>
      <c r="S592" s="378"/>
      <c r="T592" s="378"/>
      <c r="U592" s="378"/>
      <c r="V592" s="378"/>
      <c r="W592" s="378"/>
      <c r="X592" s="378"/>
      <c r="Y592" s="378"/>
    </row>
    <row r="593" spans="1:25">
      <c r="A593" s="140" t="s">
        <v>191</v>
      </c>
      <c r="B593" s="74">
        <v>3850</v>
      </c>
      <c r="C593" s="302" t="s">
        <v>1151</v>
      </c>
      <c r="D593" s="124">
        <v>45789</v>
      </c>
      <c r="E593" s="259" t="s">
        <v>1640</v>
      </c>
      <c r="F593" s="125" t="s">
        <v>37</v>
      </c>
      <c r="G593" s="183">
        <v>0.56041666666666667</v>
      </c>
      <c r="H593" s="141" t="s">
        <v>273</v>
      </c>
      <c r="I593" s="142" t="s">
        <v>1785</v>
      </c>
      <c r="J593" s="375" t="s">
        <v>75</v>
      </c>
      <c r="K593" s="104" t="s">
        <v>1786</v>
      </c>
      <c r="L593" s="375" t="s">
        <v>77</v>
      </c>
      <c r="M593" s="156">
        <v>20250519</v>
      </c>
      <c r="N593" s="375" t="s">
        <v>43</v>
      </c>
      <c r="O593" s="376"/>
      <c r="P593" s="377" t="s">
        <v>1787</v>
      </c>
      <c r="Q593" s="377"/>
      <c r="R593" s="378"/>
      <c r="S593" s="378"/>
      <c r="T593" s="378"/>
      <c r="U593" s="378"/>
      <c r="V593" s="378"/>
      <c r="W593" s="378"/>
      <c r="X593" s="378"/>
      <c r="Y593" s="378"/>
    </row>
    <row r="594" spans="1:25">
      <c r="A594" s="137" t="s">
        <v>191</v>
      </c>
      <c r="B594" s="74">
        <v>3850</v>
      </c>
      <c r="C594" s="302" t="s">
        <v>217</v>
      </c>
      <c r="D594" s="124">
        <v>45789</v>
      </c>
      <c r="E594" s="259" t="s">
        <v>1640</v>
      </c>
      <c r="F594" s="125" t="s">
        <v>22</v>
      </c>
      <c r="G594" s="126">
        <v>0.69097222222222221</v>
      </c>
      <c r="H594" s="128" t="s">
        <v>273</v>
      </c>
      <c r="I594" s="130" t="s">
        <v>1788</v>
      </c>
      <c r="J594" s="375" t="s">
        <v>75</v>
      </c>
      <c r="K594" s="104" t="s">
        <v>1789</v>
      </c>
      <c r="L594" s="375" t="s">
        <v>27</v>
      </c>
      <c r="M594" s="156">
        <v>20250516</v>
      </c>
      <c r="N594" s="375" t="s">
        <v>43</v>
      </c>
      <c r="O594" s="376"/>
      <c r="P594" s="377" t="s">
        <v>1790</v>
      </c>
      <c r="Q594" s="377"/>
      <c r="R594" s="378"/>
      <c r="S594" s="378"/>
      <c r="T594" s="378"/>
      <c r="U594" s="378"/>
      <c r="V594" s="378"/>
      <c r="W594" s="378"/>
      <c r="X594" s="378"/>
      <c r="Y594" s="378"/>
    </row>
    <row r="595" spans="1:25" ht="76.5">
      <c r="A595" s="137" t="s">
        <v>191</v>
      </c>
      <c r="B595" s="74">
        <v>3850</v>
      </c>
      <c r="C595" s="302" t="s">
        <v>217</v>
      </c>
      <c r="D595" s="124">
        <v>45789</v>
      </c>
      <c r="E595" s="259" t="s">
        <v>1640</v>
      </c>
      <c r="F595" s="125" t="s">
        <v>37</v>
      </c>
      <c r="G595" s="126">
        <v>0.69097222222222221</v>
      </c>
      <c r="H595" s="128" t="s">
        <v>273</v>
      </c>
      <c r="I595" s="130" t="s">
        <v>1791</v>
      </c>
      <c r="J595" s="375" t="s">
        <v>75</v>
      </c>
      <c r="K595" s="104" t="s">
        <v>1792</v>
      </c>
      <c r="L595" s="375" t="s">
        <v>61</v>
      </c>
      <c r="M595" s="156">
        <v>202550519</v>
      </c>
      <c r="N595" s="375" t="s">
        <v>43</v>
      </c>
      <c r="O595" s="376"/>
      <c r="P595" s="377" t="s">
        <v>1793</v>
      </c>
      <c r="Q595" s="377"/>
      <c r="R595" s="378"/>
      <c r="S595" s="378"/>
      <c r="T595" s="378"/>
      <c r="U595" s="378"/>
      <c r="V595" s="378"/>
      <c r="W595" s="378"/>
      <c r="X595" s="378"/>
      <c r="Y595" s="378"/>
    </row>
    <row r="596" spans="1:25">
      <c r="A596" s="137" t="s">
        <v>191</v>
      </c>
      <c r="B596" s="74">
        <v>3850</v>
      </c>
      <c r="C596" s="302" t="s">
        <v>217</v>
      </c>
      <c r="D596" s="124">
        <v>45789</v>
      </c>
      <c r="E596" s="259" t="s">
        <v>1640</v>
      </c>
      <c r="F596" s="125" t="s">
        <v>37</v>
      </c>
      <c r="G596" s="126">
        <v>0.69791666666666663</v>
      </c>
      <c r="H596" s="128" t="s">
        <v>112</v>
      </c>
      <c r="I596" s="130" t="s">
        <v>1794</v>
      </c>
      <c r="J596" s="375" t="s">
        <v>75</v>
      </c>
      <c r="K596" s="383"/>
      <c r="L596" s="375" t="s">
        <v>27</v>
      </c>
      <c r="M596" s="376">
        <v>20250514</v>
      </c>
      <c r="N596" s="375" t="s">
        <v>90</v>
      </c>
      <c r="O596" s="376"/>
      <c r="P596" s="377" t="s">
        <v>1795</v>
      </c>
      <c r="Q596" s="377"/>
      <c r="R596" s="378"/>
      <c r="S596" s="378"/>
      <c r="T596" s="378"/>
      <c r="U596" s="378"/>
      <c r="V596" s="378"/>
      <c r="W596" s="378"/>
      <c r="X596" s="378"/>
      <c r="Y596" s="378"/>
    </row>
    <row r="597" spans="1:25">
      <c r="A597" s="137" t="s">
        <v>191</v>
      </c>
      <c r="B597" s="74">
        <v>3850</v>
      </c>
      <c r="C597" s="302" t="s">
        <v>217</v>
      </c>
      <c r="D597" s="124">
        <v>45789</v>
      </c>
      <c r="E597" s="259" t="s">
        <v>1640</v>
      </c>
      <c r="F597" s="125" t="s">
        <v>37</v>
      </c>
      <c r="G597" s="126">
        <v>0.73611111111111116</v>
      </c>
      <c r="H597" s="128" t="s">
        <v>273</v>
      </c>
      <c r="I597" s="130" t="s">
        <v>1796</v>
      </c>
      <c r="J597" s="375" t="s">
        <v>75</v>
      </c>
      <c r="K597" s="383"/>
      <c r="L597" s="375" t="s">
        <v>27</v>
      </c>
      <c r="M597" s="376">
        <v>20250516</v>
      </c>
      <c r="N597" s="375" t="s">
        <v>90</v>
      </c>
      <c r="O597" s="376"/>
      <c r="P597" s="377" t="s">
        <v>1797</v>
      </c>
      <c r="Q597" s="377"/>
      <c r="R597" s="378"/>
      <c r="S597" s="378"/>
      <c r="T597" s="378"/>
      <c r="U597" s="378"/>
      <c r="V597" s="378"/>
      <c r="W597" s="378"/>
      <c r="X597" s="378"/>
      <c r="Y597" s="378"/>
    </row>
    <row r="598" spans="1:25">
      <c r="A598" s="137" t="s">
        <v>191</v>
      </c>
      <c r="B598" s="74">
        <v>3850</v>
      </c>
      <c r="C598" s="302" t="s">
        <v>217</v>
      </c>
      <c r="D598" s="124">
        <v>45789</v>
      </c>
      <c r="E598" s="259" t="s">
        <v>1640</v>
      </c>
      <c r="F598" s="125" t="s">
        <v>37</v>
      </c>
      <c r="G598" s="126">
        <v>0.73819444444444449</v>
      </c>
      <c r="H598" s="128" t="s">
        <v>273</v>
      </c>
      <c r="I598" s="130" t="s">
        <v>1798</v>
      </c>
      <c r="J598" s="375" t="s">
        <v>75</v>
      </c>
      <c r="K598" s="383"/>
      <c r="L598" s="375" t="s">
        <v>27</v>
      </c>
      <c r="M598" s="376">
        <v>20250516</v>
      </c>
      <c r="N598" s="375" t="s">
        <v>90</v>
      </c>
      <c r="O598" s="376"/>
      <c r="P598" s="377" t="s">
        <v>1797</v>
      </c>
      <c r="Q598" s="377"/>
      <c r="R598" s="378"/>
      <c r="S598" s="378"/>
      <c r="T598" s="378"/>
      <c r="U598" s="378"/>
      <c r="V598" s="378"/>
      <c r="W598" s="378"/>
      <c r="X598" s="378"/>
      <c r="Y598" s="378"/>
    </row>
    <row r="599" spans="1:25">
      <c r="A599" s="137" t="s">
        <v>191</v>
      </c>
      <c r="B599" s="74">
        <v>3850</v>
      </c>
      <c r="C599" s="302" t="s">
        <v>217</v>
      </c>
      <c r="D599" s="124">
        <v>45789</v>
      </c>
      <c r="E599" s="259" t="s">
        <v>1640</v>
      </c>
      <c r="F599" s="125" t="s">
        <v>22</v>
      </c>
      <c r="G599" s="126">
        <v>0.82499999999999996</v>
      </c>
      <c r="H599" s="128" t="s">
        <v>434</v>
      </c>
      <c r="I599" s="130" t="s">
        <v>1799</v>
      </c>
      <c r="J599" s="375" t="s">
        <v>75</v>
      </c>
      <c r="K599" s="104" t="s">
        <v>1800</v>
      </c>
      <c r="L599" s="375" t="s">
        <v>27</v>
      </c>
      <c r="M599" s="376">
        <v>20250515</v>
      </c>
      <c r="N599" s="375" t="s">
        <v>33</v>
      </c>
      <c r="O599" s="376" t="s">
        <v>646</v>
      </c>
      <c r="P599" s="377" t="s">
        <v>1801</v>
      </c>
      <c r="Q599" s="377"/>
      <c r="R599" s="378"/>
      <c r="S599" s="378"/>
      <c r="T599" s="378"/>
      <c r="U599" s="378"/>
      <c r="V599" s="378"/>
      <c r="W599" s="378"/>
      <c r="X599" s="378"/>
      <c r="Y599" s="378"/>
    </row>
    <row r="600" spans="1:25">
      <c r="A600" s="138" t="s">
        <v>191</v>
      </c>
      <c r="B600" s="97">
        <v>3850</v>
      </c>
      <c r="C600" s="303" t="s">
        <v>217</v>
      </c>
      <c r="D600" s="132">
        <v>45789</v>
      </c>
      <c r="E600" s="260" t="s">
        <v>1640</v>
      </c>
      <c r="F600" s="133" t="s">
        <v>37</v>
      </c>
      <c r="G600" s="134">
        <v>0.87916666666666665</v>
      </c>
      <c r="H600" s="135" t="s">
        <v>73</v>
      </c>
      <c r="I600" s="139" t="s">
        <v>1802</v>
      </c>
      <c r="J600" s="375" t="s">
        <v>75</v>
      </c>
      <c r="K600" s="118" t="s">
        <v>1803</v>
      </c>
      <c r="L600" s="384" t="s">
        <v>77</v>
      </c>
      <c r="M600" s="156">
        <v>20250515</v>
      </c>
      <c r="N600" s="384" t="s">
        <v>28</v>
      </c>
      <c r="O600" s="388"/>
      <c r="P600" s="379" t="s">
        <v>1804</v>
      </c>
      <c r="Q600" s="379"/>
      <c r="R600" s="378"/>
      <c r="S600" s="378"/>
      <c r="T600" s="378"/>
      <c r="U600" s="378"/>
      <c r="V600" s="378"/>
      <c r="W600" s="378"/>
      <c r="X600" s="378"/>
      <c r="Y600" s="378"/>
    </row>
    <row r="601" spans="1:25">
      <c r="A601" s="147" t="s">
        <v>191</v>
      </c>
      <c r="B601" s="97">
        <v>3850</v>
      </c>
      <c r="C601" s="315" t="s">
        <v>217</v>
      </c>
      <c r="D601" s="136">
        <v>45789</v>
      </c>
      <c r="E601" s="260" t="s">
        <v>1640</v>
      </c>
      <c r="F601" s="133" t="s">
        <v>37</v>
      </c>
      <c r="G601" s="266">
        <v>0.64097222222222228</v>
      </c>
      <c r="H601" s="267" t="s">
        <v>23</v>
      </c>
      <c r="I601" s="268" t="s">
        <v>1805</v>
      </c>
      <c r="J601" s="384" t="s">
        <v>25</v>
      </c>
      <c r="K601" s="118" t="s">
        <v>1806</v>
      </c>
      <c r="L601" s="375" t="s">
        <v>61</v>
      </c>
      <c r="M601" s="156">
        <v>20250517</v>
      </c>
      <c r="N601" s="384" t="s">
        <v>90</v>
      </c>
      <c r="O601" s="388"/>
      <c r="P601" s="379" t="s">
        <v>1807</v>
      </c>
      <c r="Q601" s="379"/>
      <c r="R601" s="378"/>
      <c r="S601" s="378"/>
      <c r="T601" s="378"/>
      <c r="U601" s="378"/>
      <c r="V601" s="378"/>
      <c r="W601" s="378"/>
      <c r="X601" s="378"/>
      <c r="Y601" s="378"/>
    </row>
    <row r="602" spans="1:25">
      <c r="A602" s="143" t="s">
        <v>191</v>
      </c>
      <c r="B602" s="74">
        <v>3850</v>
      </c>
      <c r="C602" s="304" t="s">
        <v>217</v>
      </c>
      <c r="D602" s="123">
        <v>45790</v>
      </c>
      <c r="E602" s="259" t="s">
        <v>1640</v>
      </c>
      <c r="F602" s="125" t="s">
        <v>37</v>
      </c>
      <c r="G602" s="184">
        <v>2.0833333333333333E-3</v>
      </c>
      <c r="H602" s="127" t="s">
        <v>213</v>
      </c>
      <c r="I602" s="129" t="s">
        <v>1808</v>
      </c>
      <c r="J602" s="375" t="s">
        <v>196</v>
      </c>
      <c r="K602" s="383"/>
      <c r="L602" s="375" t="s">
        <v>27</v>
      </c>
      <c r="M602" s="376">
        <v>20250514</v>
      </c>
      <c r="N602" s="375" t="s">
        <v>249</v>
      </c>
      <c r="O602" s="376"/>
      <c r="P602" s="14" t="s">
        <v>599</v>
      </c>
      <c r="Q602" s="377"/>
      <c r="R602" s="378"/>
      <c r="S602" s="378"/>
      <c r="T602" s="378"/>
      <c r="U602" s="378"/>
      <c r="V602" s="378"/>
      <c r="W602" s="378"/>
      <c r="X602" s="378"/>
      <c r="Y602" s="378"/>
    </row>
    <row r="603" spans="1:25">
      <c r="A603" s="140" t="s">
        <v>191</v>
      </c>
      <c r="B603" s="74">
        <v>3850</v>
      </c>
      <c r="C603" s="305" t="s">
        <v>217</v>
      </c>
      <c r="D603" s="124">
        <v>45790</v>
      </c>
      <c r="E603" s="259" t="s">
        <v>1640</v>
      </c>
      <c r="F603" s="125" t="s">
        <v>37</v>
      </c>
      <c r="G603" s="183">
        <v>9.7222222222222224E-3</v>
      </c>
      <c r="H603" s="141" t="s">
        <v>213</v>
      </c>
      <c r="I603" s="142" t="s">
        <v>1808</v>
      </c>
      <c r="J603" s="375" t="s">
        <v>196</v>
      </c>
      <c r="K603" s="383"/>
      <c r="L603" s="375" t="s">
        <v>27</v>
      </c>
      <c r="M603" s="376">
        <v>20250514</v>
      </c>
      <c r="N603" s="375" t="s">
        <v>249</v>
      </c>
      <c r="O603" s="376"/>
      <c r="P603" s="14" t="s">
        <v>599</v>
      </c>
      <c r="Q603" s="377"/>
      <c r="R603" s="378"/>
      <c r="S603" s="378"/>
      <c r="T603" s="378"/>
      <c r="U603" s="378"/>
      <c r="V603" s="378"/>
      <c r="W603" s="378"/>
      <c r="X603" s="378"/>
      <c r="Y603" s="378"/>
    </row>
    <row r="604" spans="1:25">
      <c r="A604" s="137" t="s">
        <v>191</v>
      </c>
      <c r="B604" s="74">
        <v>8805</v>
      </c>
      <c r="C604" s="302" t="s">
        <v>51</v>
      </c>
      <c r="D604" s="124">
        <v>45790</v>
      </c>
      <c r="E604" s="191" t="s">
        <v>1716</v>
      </c>
      <c r="F604" s="125" t="s">
        <v>37</v>
      </c>
      <c r="G604" s="126">
        <v>0.28402777777777777</v>
      </c>
      <c r="H604" s="128" t="s">
        <v>194</v>
      </c>
      <c r="I604" s="130" t="s">
        <v>1809</v>
      </c>
      <c r="J604" s="375" t="s">
        <v>196</v>
      </c>
      <c r="K604" s="104" t="s">
        <v>1810</v>
      </c>
      <c r="L604" s="375" t="s">
        <v>198</v>
      </c>
      <c r="M604" s="156">
        <v>20250519</v>
      </c>
      <c r="N604" s="375" t="s">
        <v>33</v>
      </c>
      <c r="O604" s="376" t="s">
        <v>342</v>
      </c>
      <c r="P604" s="377" t="s">
        <v>1811</v>
      </c>
      <c r="Q604" s="377"/>
      <c r="R604" s="378"/>
      <c r="S604" s="378"/>
      <c r="T604" s="378"/>
      <c r="U604" s="378"/>
      <c r="V604" s="378"/>
      <c r="W604" s="378"/>
      <c r="X604" s="378"/>
      <c r="Y604" s="378"/>
    </row>
    <row r="605" spans="1:25" ht="30.75">
      <c r="A605" s="137" t="s">
        <v>191</v>
      </c>
      <c r="B605" s="74">
        <v>8805</v>
      </c>
      <c r="C605" s="302" t="s">
        <v>51</v>
      </c>
      <c r="D605" s="124">
        <v>45790</v>
      </c>
      <c r="E605" s="191" t="s">
        <v>1716</v>
      </c>
      <c r="F605" s="125" t="s">
        <v>37</v>
      </c>
      <c r="G605" s="126">
        <v>0.28749999999999998</v>
      </c>
      <c r="H605" s="128" t="s">
        <v>194</v>
      </c>
      <c r="I605" s="130" t="s">
        <v>1812</v>
      </c>
      <c r="J605" s="375" t="s">
        <v>196</v>
      </c>
      <c r="K605" s="104" t="s">
        <v>1813</v>
      </c>
      <c r="L605" s="375" t="s">
        <v>101</v>
      </c>
      <c r="M605" s="376">
        <v>20250519</v>
      </c>
      <c r="N605" s="375" t="s">
        <v>43</v>
      </c>
      <c r="O605" s="376"/>
      <c r="P605" s="377" t="s">
        <v>1814</v>
      </c>
      <c r="Q605" s="377"/>
      <c r="R605" s="378"/>
      <c r="S605" s="378"/>
      <c r="T605" s="378"/>
      <c r="U605" s="378"/>
      <c r="V605" s="378"/>
      <c r="W605" s="378"/>
      <c r="X605" s="378"/>
      <c r="Y605" s="378"/>
    </row>
    <row r="606" spans="1:25" ht="30.75">
      <c r="A606" s="137" t="s">
        <v>191</v>
      </c>
      <c r="B606" s="74">
        <v>8805</v>
      </c>
      <c r="C606" s="302" t="s">
        <v>51</v>
      </c>
      <c r="D606" s="124">
        <v>45790</v>
      </c>
      <c r="E606" s="191" t="s">
        <v>1716</v>
      </c>
      <c r="F606" s="125" t="s">
        <v>37</v>
      </c>
      <c r="G606" s="126">
        <v>0.34027777777777779</v>
      </c>
      <c r="H606" s="128" t="s">
        <v>194</v>
      </c>
      <c r="I606" s="130" t="s">
        <v>1815</v>
      </c>
      <c r="J606" s="375" t="s">
        <v>196</v>
      </c>
      <c r="K606" s="104" t="s">
        <v>1816</v>
      </c>
      <c r="L606" s="375" t="s">
        <v>27</v>
      </c>
      <c r="M606" s="376">
        <v>20250515</v>
      </c>
      <c r="N606" s="375" t="s">
        <v>33</v>
      </c>
      <c r="O606" s="376" t="s">
        <v>1140</v>
      </c>
      <c r="P606" s="377" t="s">
        <v>1817</v>
      </c>
      <c r="Q606" s="377"/>
      <c r="R606" s="378"/>
      <c r="S606" s="378"/>
      <c r="T606" s="378"/>
      <c r="U606" s="378"/>
      <c r="V606" s="378"/>
      <c r="W606" s="378"/>
      <c r="X606" s="378"/>
      <c r="Y606" s="378"/>
    </row>
    <row r="607" spans="1:25" ht="76.5">
      <c r="A607" s="137" t="s">
        <v>191</v>
      </c>
      <c r="B607" s="74">
        <v>8805</v>
      </c>
      <c r="C607" s="302" t="s">
        <v>51</v>
      </c>
      <c r="D607" s="124">
        <v>45790</v>
      </c>
      <c r="E607" s="191" t="s">
        <v>1716</v>
      </c>
      <c r="F607" s="125" t="s">
        <v>37</v>
      </c>
      <c r="G607" s="126">
        <v>0.35138888888888886</v>
      </c>
      <c r="H607" s="128" t="s">
        <v>194</v>
      </c>
      <c r="I607" s="130" t="s">
        <v>1818</v>
      </c>
      <c r="J607" s="375" t="s">
        <v>196</v>
      </c>
      <c r="K607" s="383"/>
      <c r="L607" s="375" t="s">
        <v>198</v>
      </c>
      <c r="M607" s="156">
        <v>20250519</v>
      </c>
      <c r="N607" s="375" t="s">
        <v>249</v>
      </c>
      <c r="O607" s="376"/>
      <c r="P607" s="235" t="s">
        <v>1819</v>
      </c>
      <c r="Q607" s="377"/>
      <c r="R607" s="378"/>
      <c r="S607" s="378"/>
      <c r="T607" s="378"/>
      <c r="U607" s="378"/>
      <c r="V607" s="378"/>
      <c r="W607" s="378"/>
      <c r="X607" s="378"/>
      <c r="Y607" s="378"/>
    </row>
    <row r="608" spans="1:25">
      <c r="A608" s="137" t="s">
        <v>191</v>
      </c>
      <c r="B608" s="74">
        <v>8805</v>
      </c>
      <c r="C608" s="302" t="s">
        <v>51</v>
      </c>
      <c r="D608" s="124">
        <v>45790</v>
      </c>
      <c r="E608" s="191" t="s">
        <v>1716</v>
      </c>
      <c r="F608" s="125" t="s">
        <v>37</v>
      </c>
      <c r="G608" s="126">
        <v>0.47083333333333333</v>
      </c>
      <c r="H608" s="128" t="s">
        <v>194</v>
      </c>
      <c r="I608" s="130" t="s">
        <v>1820</v>
      </c>
      <c r="J608" s="375" t="s">
        <v>196</v>
      </c>
      <c r="K608" s="104" t="s">
        <v>1821</v>
      </c>
      <c r="L608" s="375" t="s">
        <v>101</v>
      </c>
      <c r="M608" s="376">
        <v>20250519</v>
      </c>
      <c r="N608" s="375" t="s">
        <v>33</v>
      </c>
      <c r="O608" s="376" t="s">
        <v>602</v>
      </c>
      <c r="P608" s="377" t="s">
        <v>1822</v>
      </c>
      <c r="Q608" s="377"/>
      <c r="R608" s="378"/>
      <c r="S608" s="378"/>
      <c r="T608" s="378"/>
      <c r="U608" s="378"/>
      <c r="V608" s="378"/>
      <c r="W608" s="378"/>
      <c r="X608" s="378"/>
      <c r="Y608" s="378"/>
    </row>
    <row r="609" spans="1:25" ht="45.75">
      <c r="A609" s="137" t="s">
        <v>191</v>
      </c>
      <c r="B609" s="74">
        <v>8805</v>
      </c>
      <c r="C609" s="302" t="s">
        <v>51</v>
      </c>
      <c r="D609" s="124">
        <v>45790</v>
      </c>
      <c r="E609" s="191" t="s">
        <v>1716</v>
      </c>
      <c r="F609" s="125" t="s">
        <v>37</v>
      </c>
      <c r="G609" s="126">
        <v>0.48402777777777778</v>
      </c>
      <c r="H609" s="128" t="s">
        <v>206</v>
      </c>
      <c r="I609" s="130" t="s">
        <v>1823</v>
      </c>
      <c r="J609" s="375" t="s">
        <v>196</v>
      </c>
      <c r="K609" s="104" t="s">
        <v>1824</v>
      </c>
      <c r="L609" s="375" t="s">
        <v>61</v>
      </c>
      <c r="M609" s="156">
        <v>202550519</v>
      </c>
      <c r="N609" s="375" t="s">
        <v>43</v>
      </c>
      <c r="O609" s="376"/>
      <c r="P609" s="377" t="s">
        <v>1825</v>
      </c>
      <c r="Q609" s="377"/>
      <c r="R609" s="378"/>
      <c r="S609" s="378"/>
      <c r="T609" s="378"/>
      <c r="U609" s="378"/>
      <c r="V609" s="378"/>
      <c r="W609" s="378"/>
      <c r="X609" s="378"/>
      <c r="Y609" s="378"/>
    </row>
    <row r="610" spans="1:25">
      <c r="A610" s="137" t="s">
        <v>191</v>
      </c>
      <c r="B610" s="74">
        <v>8805</v>
      </c>
      <c r="C610" s="302" t="s">
        <v>51</v>
      </c>
      <c r="D610" s="124">
        <v>45790</v>
      </c>
      <c r="E610" s="191" t="s">
        <v>1716</v>
      </c>
      <c r="F610" s="125" t="s">
        <v>37</v>
      </c>
      <c r="G610" s="126">
        <v>0.48541666666666666</v>
      </c>
      <c r="H610" s="128" t="s">
        <v>194</v>
      </c>
      <c r="I610" s="130" t="s">
        <v>1826</v>
      </c>
      <c r="J610" s="375" t="s">
        <v>196</v>
      </c>
      <c r="K610" s="104" t="s">
        <v>1827</v>
      </c>
      <c r="L610" s="375" t="s">
        <v>198</v>
      </c>
      <c r="M610" s="376">
        <v>20250515</v>
      </c>
      <c r="N610" s="375" t="s">
        <v>33</v>
      </c>
      <c r="O610" s="376" t="s">
        <v>1828</v>
      </c>
      <c r="P610" s="377" t="s">
        <v>1829</v>
      </c>
      <c r="Q610" s="377"/>
      <c r="R610" s="378"/>
      <c r="S610" s="378"/>
      <c r="T610" s="378"/>
      <c r="U610" s="378"/>
      <c r="V610" s="378"/>
      <c r="W610" s="378"/>
      <c r="X610" s="378"/>
      <c r="Y610" s="378"/>
    </row>
    <row r="611" spans="1:25">
      <c r="A611" s="137" t="s">
        <v>191</v>
      </c>
      <c r="B611" s="74">
        <v>8805</v>
      </c>
      <c r="C611" s="302" t="s">
        <v>51</v>
      </c>
      <c r="D611" s="124">
        <v>45790</v>
      </c>
      <c r="E611" s="191" t="s">
        <v>1716</v>
      </c>
      <c r="F611" s="125" t="s">
        <v>37</v>
      </c>
      <c r="G611" s="126">
        <v>0.49236111111111114</v>
      </c>
      <c r="H611" s="128" t="s">
        <v>194</v>
      </c>
      <c r="I611" s="130" t="s">
        <v>1830</v>
      </c>
      <c r="J611" s="375" t="s">
        <v>196</v>
      </c>
      <c r="K611" s="104" t="s">
        <v>1831</v>
      </c>
      <c r="L611" s="375" t="s">
        <v>198</v>
      </c>
      <c r="M611" s="376">
        <v>20250515</v>
      </c>
      <c r="N611" s="375" t="s">
        <v>33</v>
      </c>
      <c r="O611" s="376" t="s">
        <v>808</v>
      </c>
      <c r="P611" s="377" t="s">
        <v>1832</v>
      </c>
      <c r="Q611" s="377"/>
      <c r="R611" s="378"/>
      <c r="S611" s="378"/>
      <c r="T611" s="378"/>
      <c r="U611" s="378"/>
      <c r="V611" s="378"/>
      <c r="W611" s="378"/>
      <c r="X611" s="378"/>
      <c r="Y611" s="378"/>
    </row>
    <row r="612" spans="1:25" ht="45.75">
      <c r="A612" s="140" t="s">
        <v>191</v>
      </c>
      <c r="B612" s="74">
        <v>8805</v>
      </c>
      <c r="C612" s="305" t="s">
        <v>51</v>
      </c>
      <c r="D612" s="124">
        <v>45790</v>
      </c>
      <c r="E612" s="191" t="s">
        <v>1716</v>
      </c>
      <c r="F612" s="125" t="s">
        <v>37</v>
      </c>
      <c r="G612" s="183">
        <v>0.50277777777777777</v>
      </c>
      <c r="H612" s="141" t="s">
        <v>213</v>
      </c>
      <c r="I612" s="142" t="s">
        <v>1833</v>
      </c>
      <c r="J612" s="375" t="s">
        <v>196</v>
      </c>
      <c r="K612" s="104" t="s">
        <v>1834</v>
      </c>
      <c r="L612" s="375" t="s">
        <v>27</v>
      </c>
      <c r="M612" s="376">
        <v>20250515</v>
      </c>
      <c r="N612" s="375" t="s">
        <v>33</v>
      </c>
      <c r="O612" s="376" t="s">
        <v>382</v>
      </c>
      <c r="P612" s="377" t="s">
        <v>1835</v>
      </c>
      <c r="Q612" s="377"/>
      <c r="R612" s="378"/>
      <c r="S612" s="378"/>
      <c r="T612" s="378"/>
      <c r="U612" s="378"/>
      <c r="V612" s="378"/>
      <c r="W612" s="378"/>
      <c r="X612" s="378"/>
      <c r="Y612" s="378"/>
    </row>
    <row r="613" spans="1:25" ht="45.75">
      <c r="A613" s="137" t="s">
        <v>191</v>
      </c>
      <c r="B613" s="74">
        <v>8805</v>
      </c>
      <c r="C613" s="302" t="s">
        <v>30</v>
      </c>
      <c r="D613" s="124">
        <v>45790</v>
      </c>
      <c r="E613" s="191" t="s">
        <v>1716</v>
      </c>
      <c r="F613" s="125" t="s">
        <v>37</v>
      </c>
      <c r="G613" s="126">
        <v>0.63611111111111107</v>
      </c>
      <c r="H613" s="128" t="s">
        <v>206</v>
      </c>
      <c r="I613" s="130" t="s">
        <v>1836</v>
      </c>
      <c r="J613" s="375" t="s">
        <v>196</v>
      </c>
      <c r="K613" s="104" t="s">
        <v>1837</v>
      </c>
      <c r="L613" s="375" t="s">
        <v>198</v>
      </c>
      <c r="M613" s="376">
        <v>20250519</v>
      </c>
      <c r="N613" s="375" t="s">
        <v>43</v>
      </c>
      <c r="O613" s="376"/>
      <c r="P613" s="377" t="s">
        <v>1838</v>
      </c>
      <c r="Q613" s="377"/>
      <c r="R613" s="378"/>
      <c r="S613" s="378"/>
      <c r="T613" s="378"/>
      <c r="U613" s="378"/>
      <c r="V613" s="378"/>
      <c r="W613" s="378"/>
      <c r="X613" s="378"/>
      <c r="Y613" s="378"/>
    </row>
    <row r="614" spans="1:25" ht="45.75">
      <c r="A614" s="137" t="s">
        <v>191</v>
      </c>
      <c r="B614" s="74">
        <v>8805</v>
      </c>
      <c r="C614" s="302" t="s">
        <v>30</v>
      </c>
      <c r="D614" s="124">
        <v>45790</v>
      </c>
      <c r="E614" s="191" t="s">
        <v>1716</v>
      </c>
      <c r="F614" s="125" t="s">
        <v>37</v>
      </c>
      <c r="G614" s="126">
        <v>0.63749999999999996</v>
      </c>
      <c r="H614" s="128" t="s">
        <v>206</v>
      </c>
      <c r="I614" s="130" t="s">
        <v>1839</v>
      </c>
      <c r="J614" s="375" t="s">
        <v>196</v>
      </c>
      <c r="K614" s="104" t="s">
        <v>1840</v>
      </c>
      <c r="L614" s="375" t="s">
        <v>61</v>
      </c>
      <c r="M614" s="156">
        <v>202550519</v>
      </c>
      <c r="N614" s="375" t="s">
        <v>43</v>
      </c>
      <c r="O614" s="376"/>
      <c r="P614" s="377" t="s">
        <v>1841</v>
      </c>
      <c r="Q614" s="377"/>
      <c r="R614" s="378"/>
      <c r="S614" s="378"/>
      <c r="T614" s="378"/>
      <c r="U614" s="378"/>
      <c r="V614" s="378"/>
      <c r="W614" s="378"/>
      <c r="X614" s="378"/>
      <c r="Y614" s="378"/>
    </row>
    <row r="615" spans="1:25" ht="30.75">
      <c r="A615" s="137" t="s">
        <v>191</v>
      </c>
      <c r="B615" s="74">
        <v>8805</v>
      </c>
      <c r="C615" s="302" t="s">
        <v>30</v>
      </c>
      <c r="D615" s="124">
        <v>45790</v>
      </c>
      <c r="E615" s="191" t="s">
        <v>1716</v>
      </c>
      <c r="F615" s="125" t="s">
        <v>37</v>
      </c>
      <c r="G615" s="126">
        <v>0.64930555555555558</v>
      </c>
      <c r="H615" s="128" t="s">
        <v>206</v>
      </c>
      <c r="I615" s="130" t="s">
        <v>1842</v>
      </c>
      <c r="J615" s="375" t="s">
        <v>196</v>
      </c>
      <c r="K615" s="104" t="s">
        <v>1843</v>
      </c>
      <c r="L615" s="375" t="s">
        <v>27</v>
      </c>
      <c r="M615" s="376">
        <v>20250515</v>
      </c>
      <c r="N615" s="375" t="s">
        <v>43</v>
      </c>
      <c r="O615" s="376"/>
      <c r="P615" s="377" t="s">
        <v>1844</v>
      </c>
      <c r="Q615" s="377"/>
      <c r="R615" s="378"/>
      <c r="S615" s="378"/>
      <c r="T615" s="378"/>
      <c r="U615" s="378"/>
      <c r="V615" s="378"/>
      <c r="W615" s="378"/>
      <c r="X615" s="378"/>
      <c r="Y615" s="378"/>
    </row>
    <row r="616" spans="1:25" ht="30.75">
      <c r="A616" s="137" t="s">
        <v>191</v>
      </c>
      <c r="B616" s="74">
        <v>8805</v>
      </c>
      <c r="C616" s="302" t="s">
        <v>30</v>
      </c>
      <c r="D616" s="124">
        <v>45790</v>
      </c>
      <c r="E616" s="191" t="s">
        <v>1716</v>
      </c>
      <c r="F616" s="125" t="s">
        <v>37</v>
      </c>
      <c r="G616" s="126">
        <v>0.65</v>
      </c>
      <c r="H616" s="128" t="s">
        <v>206</v>
      </c>
      <c r="I616" s="130" t="s">
        <v>1845</v>
      </c>
      <c r="J616" s="375" t="s">
        <v>196</v>
      </c>
      <c r="K616" s="104" t="s">
        <v>1846</v>
      </c>
      <c r="L616" s="375" t="s">
        <v>27</v>
      </c>
      <c r="M616" s="376">
        <v>20250515</v>
      </c>
      <c r="N616" s="375" t="s">
        <v>43</v>
      </c>
      <c r="O616" s="376"/>
      <c r="P616" s="377" t="s">
        <v>1847</v>
      </c>
      <c r="Q616" s="377"/>
      <c r="R616" s="378"/>
      <c r="S616" s="378"/>
      <c r="T616" s="378"/>
      <c r="U616" s="378"/>
      <c r="V616" s="378"/>
      <c r="W616" s="378"/>
      <c r="X616" s="378"/>
      <c r="Y616" s="378"/>
    </row>
    <row r="617" spans="1:25" ht="30.75">
      <c r="A617" s="137" t="s">
        <v>191</v>
      </c>
      <c r="B617" s="74">
        <v>3850</v>
      </c>
      <c r="C617" s="302" t="s">
        <v>730</v>
      </c>
      <c r="D617" s="124">
        <v>45790</v>
      </c>
      <c r="E617" s="191" t="s">
        <v>1640</v>
      </c>
      <c r="F617" s="125" t="s">
        <v>22</v>
      </c>
      <c r="G617" s="126">
        <v>0.4548611111111111</v>
      </c>
      <c r="H617" s="128" t="s">
        <v>213</v>
      </c>
      <c r="I617" s="130" t="s">
        <v>1658</v>
      </c>
      <c r="J617" s="375" t="s">
        <v>196</v>
      </c>
      <c r="K617" s="104" t="s">
        <v>1848</v>
      </c>
      <c r="L617" s="375" t="s">
        <v>198</v>
      </c>
      <c r="M617" s="376">
        <v>20250517</v>
      </c>
      <c r="N617" s="375" t="s">
        <v>43</v>
      </c>
      <c r="O617" s="376"/>
      <c r="P617" s="377" t="s">
        <v>1849</v>
      </c>
      <c r="Q617" s="377"/>
      <c r="R617" s="378"/>
      <c r="S617" s="378"/>
      <c r="T617" s="378"/>
      <c r="U617" s="378"/>
      <c r="V617" s="378"/>
      <c r="W617" s="378"/>
      <c r="X617" s="378"/>
      <c r="Y617" s="378"/>
    </row>
    <row r="618" spans="1:25" ht="30.75">
      <c r="A618" s="137" t="s">
        <v>191</v>
      </c>
      <c r="B618" s="74">
        <v>3850</v>
      </c>
      <c r="C618" s="302" t="s">
        <v>730</v>
      </c>
      <c r="D618" s="124">
        <v>45790</v>
      </c>
      <c r="E618" s="191" t="s">
        <v>1640</v>
      </c>
      <c r="F618" s="125" t="s">
        <v>22</v>
      </c>
      <c r="G618" s="126">
        <v>0.45763888888888887</v>
      </c>
      <c r="H618" s="128" t="s">
        <v>194</v>
      </c>
      <c r="I618" s="130" t="s">
        <v>1850</v>
      </c>
      <c r="J618" s="375" t="s">
        <v>196</v>
      </c>
      <c r="K618" s="104" t="s">
        <v>1851</v>
      </c>
      <c r="L618" s="375" t="s">
        <v>77</v>
      </c>
      <c r="M618" s="156">
        <v>20250519</v>
      </c>
      <c r="N618" s="375" t="s">
        <v>43</v>
      </c>
      <c r="O618" s="376"/>
      <c r="P618" s="377" t="s">
        <v>1852</v>
      </c>
      <c r="Q618" s="377"/>
      <c r="R618" s="378"/>
      <c r="S618" s="378"/>
      <c r="T618" s="378"/>
      <c r="U618" s="378"/>
      <c r="V618" s="378"/>
      <c r="W618" s="378"/>
      <c r="X618" s="378"/>
      <c r="Y618" s="378"/>
    </row>
    <row r="619" spans="1:25" ht="30.75">
      <c r="A619" s="137" t="s">
        <v>191</v>
      </c>
      <c r="B619" s="74">
        <v>3850</v>
      </c>
      <c r="C619" s="302" t="s">
        <v>730</v>
      </c>
      <c r="D619" s="124">
        <v>45790</v>
      </c>
      <c r="E619" s="191" t="s">
        <v>1640</v>
      </c>
      <c r="F619" s="125" t="s">
        <v>22</v>
      </c>
      <c r="G619" s="126">
        <v>0.45902777777777776</v>
      </c>
      <c r="H619" s="128" t="s">
        <v>213</v>
      </c>
      <c r="I619" s="130" t="s">
        <v>1853</v>
      </c>
      <c r="J619" s="375" t="s">
        <v>196</v>
      </c>
      <c r="K619" s="104" t="s">
        <v>1854</v>
      </c>
      <c r="L619" s="375" t="s">
        <v>27</v>
      </c>
      <c r="M619" s="376">
        <v>20250519</v>
      </c>
      <c r="N619" s="375" t="s">
        <v>33</v>
      </c>
      <c r="O619" s="376" t="s">
        <v>362</v>
      </c>
      <c r="P619" s="377" t="s">
        <v>1855</v>
      </c>
      <c r="Q619" s="377"/>
      <c r="R619" s="378"/>
      <c r="S619" s="378"/>
      <c r="T619" s="378"/>
      <c r="U619" s="378"/>
      <c r="V619" s="378"/>
      <c r="W619" s="378"/>
      <c r="X619" s="378"/>
      <c r="Y619" s="378"/>
    </row>
    <row r="620" spans="1:25">
      <c r="A620" s="137" t="s">
        <v>191</v>
      </c>
      <c r="B620" s="74">
        <v>3850</v>
      </c>
      <c r="C620" s="302" t="s">
        <v>730</v>
      </c>
      <c r="D620" s="124">
        <v>45790</v>
      </c>
      <c r="E620" s="191" t="s">
        <v>1640</v>
      </c>
      <c r="F620" s="125" t="s">
        <v>22</v>
      </c>
      <c r="G620" s="126">
        <v>0.46736111111111112</v>
      </c>
      <c r="H620" s="128" t="s">
        <v>213</v>
      </c>
      <c r="I620" s="130" t="s">
        <v>1856</v>
      </c>
      <c r="J620" s="375" t="s">
        <v>196</v>
      </c>
      <c r="K620" s="383"/>
      <c r="L620" s="375" t="s">
        <v>27</v>
      </c>
      <c r="M620" s="376"/>
      <c r="N620" s="375" t="s">
        <v>33</v>
      </c>
      <c r="O620" s="376" t="s">
        <v>762</v>
      </c>
      <c r="P620" s="377" t="s">
        <v>1857</v>
      </c>
      <c r="Q620" s="377"/>
      <c r="R620" s="378"/>
      <c r="S620" s="378"/>
      <c r="T620" s="378"/>
      <c r="U620" s="378"/>
      <c r="V620" s="378"/>
      <c r="W620" s="378"/>
      <c r="X620" s="378"/>
      <c r="Y620" s="378"/>
    </row>
    <row r="621" spans="1:25" ht="30.75">
      <c r="A621" s="137" t="s">
        <v>191</v>
      </c>
      <c r="B621" s="74">
        <v>3850</v>
      </c>
      <c r="C621" s="302" t="s">
        <v>730</v>
      </c>
      <c r="D621" s="124">
        <v>45790</v>
      </c>
      <c r="E621" s="191" t="s">
        <v>1640</v>
      </c>
      <c r="F621" s="125" t="s">
        <v>22</v>
      </c>
      <c r="G621" s="126">
        <v>0.47083333333333333</v>
      </c>
      <c r="H621" s="128" t="s">
        <v>213</v>
      </c>
      <c r="I621" s="130" t="s">
        <v>1858</v>
      </c>
      <c r="J621" s="375" t="s">
        <v>196</v>
      </c>
      <c r="K621" s="104" t="s">
        <v>1859</v>
      </c>
      <c r="L621" s="375" t="s">
        <v>27</v>
      </c>
      <c r="M621" s="156">
        <v>20250517</v>
      </c>
      <c r="N621" s="375" t="s">
        <v>33</v>
      </c>
      <c r="O621" s="376" t="s">
        <v>362</v>
      </c>
      <c r="P621" s="377" t="s">
        <v>1860</v>
      </c>
      <c r="Q621" s="377"/>
      <c r="R621" s="378"/>
      <c r="S621" s="378"/>
      <c r="T621" s="378"/>
      <c r="U621" s="378"/>
      <c r="V621" s="378"/>
      <c r="W621" s="378"/>
      <c r="X621" s="378"/>
      <c r="Y621" s="378"/>
    </row>
    <row r="622" spans="1:25">
      <c r="A622" s="137" t="s">
        <v>191</v>
      </c>
      <c r="B622" s="74">
        <v>3850</v>
      </c>
      <c r="C622" s="302" t="s">
        <v>730</v>
      </c>
      <c r="D622" s="124">
        <v>45790</v>
      </c>
      <c r="E622" s="191" t="s">
        <v>1640</v>
      </c>
      <c r="F622" s="125" t="s">
        <v>22</v>
      </c>
      <c r="G622" s="126">
        <v>0.47569444444444442</v>
      </c>
      <c r="H622" s="128" t="s">
        <v>213</v>
      </c>
      <c r="I622" s="130" t="s">
        <v>1861</v>
      </c>
      <c r="J622" s="375" t="s">
        <v>196</v>
      </c>
      <c r="K622" s="104" t="s">
        <v>1862</v>
      </c>
      <c r="L622" s="375" t="s">
        <v>27</v>
      </c>
      <c r="M622" s="376">
        <v>20250520</v>
      </c>
      <c r="N622" s="375" t="s">
        <v>43</v>
      </c>
      <c r="O622" s="376"/>
      <c r="P622" s="377" t="s">
        <v>1863</v>
      </c>
      <c r="Q622" s="377"/>
      <c r="R622" s="378"/>
      <c r="S622" s="378"/>
      <c r="T622" s="378"/>
      <c r="U622" s="378"/>
      <c r="V622" s="378"/>
      <c r="W622" s="378"/>
      <c r="X622" s="378"/>
      <c r="Y622" s="378"/>
    </row>
    <row r="623" spans="1:25">
      <c r="A623" s="137" t="s">
        <v>191</v>
      </c>
      <c r="B623" s="74">
        <v>3850</v>
      </c>
      <c r="C623" s="302" t="s">
        <v>730</v>
      </c>
      <c r="D623" s="124">
        <v>45790</v>
      </c>
      <c r="E623" s="191" t="s">
        <v>1640</v>
      </c>
      <c r="F623" s="125" t="s">
        <v>22</v>
      </c>
      <c r="G623" s="126">
        <v>0.47638888888888886</v>
      </c>
      <c r="H623" s="128" t="s">
        <v>213</v>
      </c>
      <c r="I623" s="130" t="s">
        <v>1864</v>
      </c>
      <c r="J623" s="375" t="s">
        <v>196</v>
      </c>
      <c r="K623" s="104" t="s">
        <v>1865</v>
      </c>
      <c r="L623" s="375" t="s">
        <v>101</v>
      </c>
      <c r="M623" s="376">
        <v>20250520</v>
      </c>
      <c r="N623" s="375" t="s">
        <v>43</v>
      </c>
      <c r="O623" s="376" t="s">
        <v>1866</v>
      </c>
      <c r="P623" s="377" t="s">
        <v>1867</v>
      </c>
      <c r="Q623" s="377"/>
      <c r="R623" s="378" t="s">
        <v>1866</v>
      </c>
      <c r="S623" s="378"/>
      <c r="T623" s="378"/>
      <c r="U623" s="378"/>
      <c r="V623" s="378"/>
      <c r="W623" s="378"/>
      <c r="X623" s="378"/>
      <c r="Y623" s="378"/>
    </row>
    <row r="624" spans="1:25" ht="30.75">
      <c r="A624" s="137" t="s">
        <v>191</v>
      </c>
      <c r="B624" s="74">
        <v>3850</v>
      </c>
      <c r="C624" s="302" t="s">
        <v>730</v>
      </c>
      <c r="D624" s="124">
        <v>45790</v>
      </c>
      <c r="E624" s="191" t="s">
        <v>1640</v>
      </c>
      <c r="F624" s="125" t="s">
        <v>22</v>
      </c>
      <c r="G624" s="126">
        <v>0.6430555555555556</v>
      </c>
      <c r="H624" s="128" t="s">
        <v>213</v>
      </c>
      <c r="I624" s="130" t="s">
        <v>1868</v>
      </c>
      <c r="J624" s="375" t="s">
        <v>196</v>
      </c>
      <c r="K624" s="104" t="s">
        <v>1869</v>
      </c>
      <c r="L624" s="375" t="s">
        <v>198</v>
      </c>
      <c r="M624" s="156">
        <v>20250519</v>
      </c>
      <c r="N624" s="375" t="s">
        <v>43</v>
      </c>
      <c r="O624" s="376"/>
      <c r="P624" s="377" t="s">
        <v>1870</v>
      </c>
      <c r="Q624" s="377"/>
      <c r="R624" s="378"/>
      <c r="S624" s="378"/>
      <c r="T624" s="378"/>
      <c r="U624" s="378"/>
      <c r="V624" s="378"/>
      <c r="W624" s="378"/>
      <c r="X624" s="378"/>
      <c r="Y624" s="378"/>
    </row>
    <row r="625" spans="1:25" ht="30.75">
      <c r="A625" s="137" t="s">
        <v>191</v>
      </c>
      <c r="B625" s="74">
        <v>3850</v>
      </c>
      <c r="C625" s="302" t="s">
        <v>730</v>
      </c>
      <c r="D625" s="124">
        <v>45790</v>
      </c>
      <c r="E625" s="191" t="s">
        <v>1640</v>
      </c>
      <c r="F625" s="125" t="s">
        <v>22</v>
      </c>
      <c r="G625" s="126">
        <v>0.65416666666666667</v>
      </c>
      <c r="H625" s="128" t="s">
        <v>213</v>
      </c>
      <c r="I625" s="130" t="s">
        <v>1871</v>
      </c>
      <c r="J625" s="375" t="s">
        <v>196</v>
      </c>
      <c r="K625" s="104" t="s">
        <v>1872</v>
      </c>
      <c r="L625" s="375" t="s">
        <v>61</v>
      </c>
      <c r="M625" s="156">
        <v>202550519</v>
      </c>
      <c r="N625" s="375" t="s">
        <v>33</v>
      </c>
      <c r="O625" s="376" t="s">
        <v>250</v>
      </c>
      <c r="P625" s="377" t="s">
        <v>1873</v>
      </c>
      <c r="Q625" s="377"/>
      <c r="R625" s="378"/>
      <c r="S625" s="378"/>
      <c r="T625" s="378"/>
      <c r="U625" s="378"/>
      <c r="V625" s="378"/>
      <c r="W625" s="378"/>
      <c r="X625" s="378"/>
      <c r="Y625" s="378"/>
    </row>
    <row r="626" spans="1:25" ht="30.75">
      <c r="A626" s="137" t="s">
        <v>191</v>
      </c>
      <c r="B626" s="74">
        <v>3850</v>
      </c>
      <c r="C626" s="302" t="s">
        <v>730</v>
      </c>
      <c r="D626" s="124">
        <v>45790</v>
      </c>
      <c r="E626" s="191" t="s">
        <v>1640</v>
      </c>
      <c r="F626" s="125" t="s">
        <v>22</v>
      </c>
      <c r="G626" s="126">
        <v>0.6791666666666667</v>
      </c>
      <c r="H626" s="128" t="s">
        <v>213</v>
      </c>
      <c r="I626" s="130" t="s">
        <v>1874</v>
      </c>
      <c r="J626" s="375" t="s">
        <v>196</v>
      </c>
      <c r="K626" s="104" t="s">
        <v>1875</v>
      </c>
      <c r="L626" s="375" t="s">
        <v>27</v>
      </c>
      <c r="M626" s="156">
        <v>20250519</v>
      </c>
      <c r="N626" s="375" t="s">
        <v>43</v>
      </c>
      <c r="O626" s="376"/>
      <c r="P626" s="377" t="s">
        <v>1876</v>
      </c>
      <c r="Q626" s="377"/>
      <c r="R626" s="378"/>
      <c r="S626" s="378"/>
      <c r="T626" s="378"/>
      <c r="U626" s="378"/>
      <c r="V626" s="378"/>
      <c r="W626" s="378"/>
      <c r="X626" s="378"/>
      <c r="Y626" s="378"/>
    </row>
    <row r="627" spans="1:25" ht="30.75">
      <c r="A627" s="137" t="s">
        <v>191</v>
      </c>
      <c r="B627" s="74">
        <v>3850</v>
      </c>
      <c r="C627" s="302" t="s">
        <v>730</v>
      </c>
      <c r="D627" s="124">
        <v>45790</v>
      </c>
      <c r="E627" s="191" t="s">
        <v>1640</v>
      </c>
      <c r="F627" s="125" t="s">
        <v>22</v>
      </c>
      <c r="G627" s="126">
        <v>0.68333333333333335</v>
      </c>
      <c r="H627" s="128" t="s">
        <v>213</v>
      </c>
      <c r="I627" s="130" t="s">
        <v>1864</v>
      </c>
      <c r="J627" s="375" t="s">
        <v>196</v>
      </c>
      <c r="K627" s="104" t="s">
        <v>1877</v>
      </c>
      <c r="L627" s="375" t="s">
        <v>27</v>
      </c>
      <c r="M627" s="156">
        <v>20250519</v>
      </c>
      <c r="N627" s="380" t="s">
        <v>43</v>
      </c>
      <c r="O627" s="376"/>
      <c r="P627" s="377" t="s">
        <v>1878</v>
      </c>
      <c r="Q627" s="377"/>
      <c r="R627" s="378"/>
      <c r="S627" s="378"/>
      <c r="T627" s="378"/>
      <c r="U627" s="378"/>
      <c r="V627" s="378"/>
      <c r="W627" s="378"/>
      <c r="X627" s="378"/>
      <c r="Y627" s="378"/>
    </row>
    <row r="628" spans="1:25">
      <c r="A628" s="137" t="s">
        <v>191</v>
      </c>
      <c r="B628" s="74">
        <v>3850</v>
      </c>
      <c r="C628" s="302" t="s">
        <v>730</v>
      </c>
      <c r="D628" s="124">
        <v>45790</v>
      </c>
      <c r="E628" s="191" t="s">
        <v>1640</v>
      </c>
      <c r="F628" s="125" t="s">
        <v>22</v>
      </c>
      <c r="G628" s="126">
        <v>0.71458333333333335</v>
      </c>
      <c r="H628" s="128" t="s">
        <v>213</v>
      </c>
      <c r="I628" s="130" t="s">
        <v>1864</v>
      </c>
      <c r="J628" s="375" t="s">
        <v>196</v>
      </c>
      <c r="K628" s="104" t="s">
        <v>1879</v>
      </c>
      <c r="L628" s="375" t="s">
        <v>61</v>
      </c>
      <c r="M628" s="156">
        <v>202550519</v>
      </c>
      <c r="N628" s="375" t="s">
        <v>33</v>
      </c>
      <c r="O628" s="25" t="s">
        <v>602</v>
      </c>
      <c r="P628" s="15" t="s">
        <v>1880</v>
      </c>
      <c r="Q628" s="377"/>
      <c r="R628" s="378"/>
      <c r="S628" s="378"/>
      <c r="T628" s="378"/>
      <c r="U628" s="378"/>
      <c r="V628" s="378"/>
      <c r="W628" s="378"/>
      <c r="X628" s="378"/>
      <c r="Y628" s="378"/>
    </row>
    <row r="629" spans="1:25" ht="30.75">
      <c r="A629" s="137" t="s">
        <v>191</v>
      </c>
      <c r="B629" s="74">
        <v>3850</v>
      </c>
      <c r="C629" s="302" t="s">
        <v>730</v>
      </c>
      <c r="D629" s="124">
        <v>45790</v>
      </c>
      <c r="E629" s="191" t="s">
        <v>1640</v>
      </c>
      <c r="F629" s="125" t="s">
        <v>22</v>
      </c>
      <c r="G629" s="126">
        <v>0.71527777777777779</v>
      </c>
      <c r="H629" s="128" t="s">
        <v>213</v>
      </c>
      <c r="I629" s="130" t="s">
        <v>1881</v>
      </c>
      <c r="J629" s="375" t="s">
        <v>196</v>
      </c>
      <c r="K629" s="104" t="s">
        <v>1879</v>
      </c>
      <c r="L629" s="375" t="s">
        <v>27</v>
      </c>
      <c r="M629" s="376">
        <v>20250514</v>
      </c>
      <c r="N629" s="375" t="s">
        <v>43</v>
      </c>
      <c r="O629" s="376"/>
      <c r="P629" s="377" t="s">
        <v>1882</v>
      </c>
      <c r="Q629" s="377"/>
      <c r="R629" s="378"/>
      <c r="S629" s="378"/>
      <c r="T629" s="378"/>
      <c r="U629" s="378"/>
      <c r="V629" s="378"/>
      <c r="W629" s="378"/>
      <c r="X629" s="378"/>
      <c r="Y629" s="378"/>
    </row>
    <row r="630" spans="1:25" ht="45.75">
      <c r="A630" s="138" t="s">
        <v>191</v>
      </c>
      <c r="B630" s="97">
        <v>3850</v>
      </c>
      <c r="C630" s="303" t="s">
        <v>730</v>
      </c>
      <c r="D630" s="132">
        <v>45790</v>
      </c>
      <c r="E630" s="192" t="s">
        <v>1640</v>
      </c>
      <c r="F630" s="133" t="s">
        <v>22</v>
      </c>
      <c r="G630" s="134">
        <v>0.71944444444444444</v>
      </c>
      <c r="H630" s="135" t="s">
        <v>213</v>
      </c>
      <c r="I630" s="139" t="s">
        <v>1883</v>
      </c>
      <c r="J630" s="1" t="s">
        <v>196</v>
      </c>
      <c r="K630" s="104" t="s">
        <v>1884</v>
      </c>
      <c r="L630" s="384" t="s">
        <v>27</v>
      </c>
      <c r="M630" s="388"/>
      <c r="N630" s="384" t="s">
        <v>33</v>
      </c>
      <c r="O630" s="402" t="s">
        <v>1885</v>
      </c>
      <c r="P630" s="379" t="s">
        <v>1886</v>
      </c>
      <c r="Q630" s="379"/>
      <c r="R630" s="378"/>
      <c r="S630" s="378"/>
      <c r="T630" s="378"/>
      <c r="U630" s="378"/>
      <c r="V630" s="378"/>
      <c r="W630" s="378"/>
      <c r="X630" s="378"/>
      <c r="Y630" s="378"/>
    </row>
    <row r="631" spans="1:25">
      <c r="A631" s="143" t="s">
        <v>191</v>
      </c>
      <c r="B631" s="74">
        <v>8805</v>
      </c>
      <c r="C631" s="304" t="s">
        <v>30</v>
      </c>
      <c r="D631" s="123">
        <v>45790</v>
      </c>
      <c r="E631" s="191" t="s">
        <v>1716</v>
      </c>
      <c r="F631" s="125" t="s">
        <v>37</v>
      </c>
      <c r="G631" s="184">
        <v>0.65902777777777777</v>
      </c>
      <c r="H631" s="127" t="s">
        <v>160</v>
      </c>
      <c r="I631" s="129" t="s">
        <v>1887</v>
      </c>
      <c r="J631" s="375" t="s">
        <v>75</v>
      </c>
      <c r="K631" s="104" t="s">
        <v>1888</v>
      </c>
      <c r="L631" s="375" t="s">
        <v>77</v>
      </c>
      <c r="M631" s="156">
        <v>20250519</v>
      </c>
      <c r="N631" s="375" t="s">
        <v>43</v>
      </c>
      <c r="O631" s="376"/>
      <c r="P631" s="377" t="s">
        <v>1889</v>
      </c>
      <c r="Q631" s="377"/>
      <c r="R631" s="378"/>
      <c r="S631" s="378"/>
      <c r="T631" s="378"/>
      <c r="U631" s="378"/>
      <c r="V631" s="378"/>
      <c r="W631" s="378"/>
      <c r="X631" s="378"/>
      <c r="Y631" s="378"/>
    </row>
    <row r="632" spans="1:25" ht="30.75">
      <c r="A632" s="137" t="s">
        <v>191</v>
      </c>
      <c r="B632" s="74">
        <v>8805</v>
      </c>
      <c r="C632" s="302" t="s">
        <v>30</v>
      </c>
      <c r="D632" s="124">
        <v>45790</v>
      </c>
      <c r="E632" s="191" t="s">
        <v>1716</v>
      </c>
      <c r="F632" s="125" t="s">
        <v>22</v>
      </c>
      <c r="G632" s="126">
        <v>0.69097222222222221</v>
      </c>
      <c r="H632" s="128" t="s">
        <v>128</v>
      </c>
      <c r="I632" s="130" t="s">
        <v>1890</v>
      </c>
      <c r="J632" s="375" t="s">
        <v>75</v>
      </c>
      <c r="K632" s="104" t="s">
        <v>1891</v>
      </c>
      <c r="L632" s="375" t="s">
        <v>77</v>
      </c>
      <c r="M632" s="156">
        <v>20250519</v>
      </c>
      <c r="N632" s="375" t="s">
        <v>43</v>
      </c>
      <c r="O632" s="376"/>
      <c r="P632" s="377" t="s">
        <v>1892</v>
      </c>
      <c r="Q632" s="377"/>
      <c r="R632" s="378"/>
      <c r="S632" s="378"/>
      <c r="T632" s="378"/>
      <c r="U632" s="378"/>
      <c r="V632" s="378"/>
      <c r="W632" s="378"/>
      <c r="X632" s="378"/>
      <c r="Y632" s="378"/>
    </row>
    <row r="633" spans="1:25" ht="30.75">
      <c r="A633" s="137" t="s">
        <v>191</v>
      </c>
      <c r="B633" s="74">
        <v>8805</v>
      </c>
      <c r="C633" s="302" t="s">
        <v>30</v>
      </c>
      <c r="D633" s="124">
        <v>45790</v>
      </c>
      <c r="E633" s="191" t="s">
        <v>1716</v>
      </c>
      <c r="F633" s="125" t="s">
        <v>22</v>
      </c>
      <c r="G633" s="126">
        <v>0.73263888888888884</v>
      </c>
      <c r="H633" s="128" t="s">
        <v>128</v>
      </c>
      <c r="I633" s="130" t="s">
        <v>1890</v>
      </c>
      <c r="J633" s="375" t="s">
        <v>75</v>
      </c>
      <c r="K633" s="104" t="s">
        <v>1893</v>
      </c>
      <c r="L633" s="375" t="s">
        <v>77</v>
      </c>
      <c r="M633" s="156">
        <v>20250519</v>
      </c>
      <c r="N633" s="375" t="s">
        <v>43</v>
      </c>
      <c r="O633" s="376"/>
      <c r="P633" s="377" t="s">
        <v>1894</v>
      </c>
      <c r="Q633" s="377"/>
      <c r="R633" s="378"/>
      <c r="S633" s="378"/>
      <c r="T633" s="378"/>
      <c r="U633" s="378"/>
      <c r="V633" s="378"/>
      <c r="W633" s="378"/>
      <c r="X633" s="378"/>
      <c r="Y633" s="378"/>
    </row>
    <row r="634" spans="1:25" ht="30.75">
      <c r="A634" s="137" t="s">
        <v>191</v>
      </c>
      <c r="B634" s="74">
        <v>8805</v>
      </c>
      <c r="C634" s="302" t="s">
        <v>30</v>
      </c>
      <c r="D634" s="124">
        <v>45790</v>
      </c>
      <c r="E634" s="191" t="s">
        <v>1716</v>
      </c>
      <c r="F634" s="125" t="s">
        <v>22</v>
      </c>
      <c r="G634" s="126">
        <v>0.85555555555555551</v>
      </c>
      <c r="H634" s="128" t="s">
        <v>128</v>
      </c>
      <c r="I634" s="130" t="s">
        <v>1890</v>
      </c>
      <c r="J634" s="375" t="s">
        <v>75</v>
      </c>
      <c r="K634" s="104" t="s">
        <v>1895</v>
      </c>
      <c r="L634" s="375" t="s">
        <v>77</v>
      </c>
      <c r="M634" s="156">
        <v>20250520</v>
      </c>
      <c r="N634" s="375" t="s">
        <v>43</v>
      </c>
      <c r="O634" s="376"/>
      <c r="P634" s="377" t="s">
        <v>1896</v>
      </c>
      <c r="Q634" s="377"/>
      <c r="R634" s="378"/>
      <c r="S634" s="378"/>
      <c r="T634" s="378"/>
      <c r="U634" s="378"/>
      <c r="V634" s="378"/>
      <c r="W634" s="378"/>
      <c r="X634" s="378"/>
      <c r="Y634" s="378"/>
    </row>
    <row r="635" spans="1:25" ht="30.75">
      <c r="A635" s="137" t="s">
        <v>191</v>
      </c>
      <c r="B635" s="74">
        <v>8805</v>
      </c>
      <c r="C635" s="302" t="s">
        <v>30</v>
      </c>
      <c r="D635" s="124">
        <v>45790</v>
      </c>
      <c r="E635" s="191" t="s">
        <v>1716</v>
      </c>
      <c r="F635" s="125" t="s">
        <v>37</v>
      </c>
      <c r="G635" s="126">
        <v>0.86388888888888893</v>
      </c>
      <c r="H635" s="128" t="s">
        <v>82</v>
      </c>
      <c r="I635" s="130" t="s">
        <v>1897</v>
      </c>
      <c r="J635" s="375" t="s">
        <v>75</v>
      </c>
      <c r="K635" s="104" t="s">
        <v>1898</v>
      </c>
      <c r="L635" s="375" t="s">
        <v>61</v>
      </c>
      <c r="M635" s="376">
        <v>20250517</v>
      </c>
      <c r="N635" s="375" t="s">
        <v>33</v>
      </c>
      <c r="O635" s="23" t="s">
        <v>102</v>
      </c>
      <c r="P635" s="377" t="s">
        <v>1899</v>
      </c>
      <c r="Q635" s="377"/>
      <c r="R635" s="378"/>
      <c r="S635" s="378"/>
      <c r="T635" s="378"/>
      <c r="U635" s="378"/>
      <c r="V635" s="378"/>
      <c r="W635" s="378"/>
      <c r="X635" s="378"/>
      <c r="Y635" s="378"/>
    </row>
    <row r="636" spans="1:25" ht="30.75">
      <c r="A636" s="140" t="s">
        <v>191</v>
      </c>
      <c r="B636" s="74">
        <v>8805</v>
      </c>
      <c r="C636" s="305" t="s">
        <v>30</v>
      </c>
      <c r="D636" s="124">
        <v>45790</v>
      </c>
      <c r="E636" s="191" t="s">
        <v>1716</v>
      </c>
      <c r="F636" s="125" t="s">
        <v>37</v>
      </c>
      <c r="G636" s="183">
        <v>0.86458333333333337</v>
      </c>
      <c r="H636" s="141" t="s">
        <v>82</v>
      </c>
      <c r="I636" s="142" t="s">
        <v>1900</v>
      </c>
      <c r="J636" s="375" t="s">
        <v>75</v>
      </c>
      <c r="K636" s="104" t="s">
        <v>1901</v>
      </c>
      <c r="L636" s="375" t="s">
        <v>61</v>
      </c>
      <c r="M636" s="376">
        <v>20250517</v>
      </c>
      <c r="N636" s="375" t="s">
        <v>33</v>
      </c>
      <c r="O636" s="376" t="s">
        <v>153</v>
      </c>
      <c r="P636" s="377" t="s">
        <v>1902</v>
      </c>
      <c r="Q636" s="377"/>
      <c r="R636" s="378"/>
      <c r="S636" s="378"/>
      <c r="T636" s="378"/>
      <c r="U636" s="378"/>
      <c r="V636" s="378"/>
      <c r="W636" s="378"/>
      <c r="X636" s="378"/>
      <c r="Y636" s="378"/>
    </row>
    <row r="637" spans="1:25">
      <c r="A637" s="137" t="s">
        <v>191</v>
      </c>
      <c r="B637" s="74">
        <v>3850</v>
      </c>
      <c r="C637" s="302" t="s">
        <v>730</v>
      </c>
      <c r="D637" s="124">
        <v>45790</v>
      </c>
      <c r="E637" s="191" t="s">
        <v>1640</v>
      </c>
      <c r="F637" s="125" t="s">
        <v>37</v>
      </c>
      <c r="G637" s="126">
        <v>0.46875</v>
      </c>
      <c r="H637" s="128" t="s">
        <v>82</v>
      </c>
      <c r="I637" s="130" t="s">
        <v>267</v>
      </c>
      <c r="J637" s="375" t="s">
        <v>75</v>
      </c>
      <c r="K637" s="104" t="s">
        <v>1903</v>
      </c>
      <c r="L637" s="375" t="s">
        <v>61</v>
      </c>
      <c r="M637" s="376">
        <v>20250517</v>
      </c>
      <c r="N637" s="375" t="s">
        <v>90</v>
      </c>
      <c r="O637" s="376"/>
      <c r="P637" s="377" t="s">
        <v>1904</v>
      </c>
      <c r="Q637" s="377"/>
      <c r="R637" s="378"/>
      <c r="S637" s="378"/>
      <c r="T637" s="378"/>
      <c r="U637" s="378"/>
      <c r="V637" s="378"/>
      <c r="W637" s="378"/>
      <c r="X637" s="378"/>
      <c r="Y637" s="378"/>
    </row>
    <row r="638" spans="1:25">
      <c r="A638" s="137" t="s">
        <v>191</v>
      </c>
      <c r="B638" s="74">
        <v>3850</v>
      </c>
      <c r="C638" s="302" t="s">
        <v>730</v>
      </c>
      <c r="D638" s="124">
        <v>45790</v>
      </c>
      <c r="E638" s="191" t="s">
        <v>1640</v>
      </c>
      <c r="F638" s="125" t="s">
        <v>37</v>
      </c>
      <c r="G638" s="126">
        <v>0.63680555555555551</v>
      </c>
      <c r="H638" s="128" t="s">
        <v>160</v>
      </c>
      <c r="I638" s="130" t="s">
        <v>1343</v>
      </c>
      <c r="J638" s="375" t="s">
        <v>75</v>
      </c>
      <c r="K638" s="104" t="s">
        <v>1905</v>
      </c>
      <c r="L638" s="375" t="s">
        <v>77</v>
      </c>
      <c r="M638" s="156">
        <v>20250519</v>
      </c>
      <c r="N638" s="375" t="s">
        <v>43</v>
      </c>
      <c r="O638" s="376"/>
      <c r="P638" s="377" t="s">
        <v>1906</v>
      </c>
      <c r="Q638" s="377"/>
      <c r="R638" s="378"/>
      <c r="S638" s="378"/>
      <c r="T638" s="378"/>
      <c r="U638" s="378"/>
      <c r="V638" s="378"/>
      <c r="W638" s="378"/>
      <c r="X638" s="378"/>
      <c r="Y638" s="378"/>
    </row>
    <row r="639" spans="1:25" ht="30.75">
      <c r="A639" s="138" t="s">
        <v>191</v>
      </c>
      <c r="B639" s="97">
        <v>3850</v>
      </c>
      <c r="C639" s="303" t="s">
        <v>730</v>
      </c>
      <c r="D639" s="132">
        <v>45790</v>
      </c>
      <c r="E639" s="192" t="s">
        <v>1640</v>
      </c>
      <c r="F639" s="133" t="s">
        <v>37</v>
      </c>
      <c r="G639" s="134">
        <v>0.64236111111111116</v>
      </c>
      <c r="H639" s="135" t="s">
        <v>112</v>
      </c>
      <c r="I639" s="139" t="s">
        <v>1907</v>
      </c>
      <c r="J639" s="1" t="s">
        <v>75</v>
      </c>
      <c r="K639" s="118" t="s">
        <v>1908</v>
      </c>
      <c r="L639" s="384" t="s">
        <v>61</v>
      </c>
      <c r="M639" s="156">
        <v>20250517</v>
      </c>
      <c r="N639" s="1" t="s">
        <v>33</v>
      </c>
      <c r="O639" s="156" t="s">
        <v>153</v>
      </c>
      <c r="P639" s="14" t="s">
        <v>1909</v>
      </c>
      <c r="Q639" s="379"/>
      <c r="R639" s="378"/>
      <c r="S639" s="378"/>
      <c r="T639" s="378"/>
      <c r="U639" s="378"/>
      <c r="V639" s="378"/>
      <c r="W639" s="378"/>
      <c r="X639" s="378"/>
      <c r="Y639" s="378"/>
    </row>
    <row r="640" spans="1:25" ht="30.75">
      <c r="A640" s="143" t="s">
        <v>191</v>
      </c>
      <c r="B640" s="74">
        <v>8805</v>
      </c>
      <c r="C640" s="304" t="s">
        <v>87</v>
      </c>
      <c r="D640" s="123">
        <v>45791</v>
      </c>
      <c r="E640" s="191" t="s">
        <v>1716</v>
      </c>
      <c r="F640" s="125" t="s">
        <v>37</v>
      </c>
      <c r="G640" s="184">
        <v>0.26527777777777778</v>
      </c>
      <c r="H640" s="127" t="s">
        <v>194</v>
      </c>
      <c r="I640" s="129" t="s">
        <v>1910</v>
      </c>
      <c r="J640" s="1" t="s">
        <v>196</v>
      </c>
      <c r="K640" s="104" t="s">
        <v>1911</v>
      </c>
      <c r="L640" s="375" t="s">
        <v>61</v>
      </c>
      <c r="M640" s="156">
        <v>202550519</v>
      </c>
      <c r="N640" s="375" t="s">
        <v>33</v>
      </c>
      <c r="O640" s="23" t="s">
        <v>250</v>
      </c>
      <c r="P640" s="377" t="s">
        <v>1912</v>
      </c>
      <c r="Q640" s="121" t="s">
        <v>1913</v>
      </c>
      <c r="R640" s="378"/>
      <c r="S640" s="378"/>
      <c r="T640" s="378"/>
      <c r="U640" s="378"/>
      <c r="V640" s="378"/>
      <c r="W640" s="378"/>
      <c r="X640" s="378"/>
      <c r="Y640" s="378"/>
    </row>
    <row r="641" spans="1:25">
      <c r="A641" s="137" t="s">
        <v>191</v>
      </c>
      <c r="B641" s="74">
        <v>8805</v>
      </c>
      <c r="C641" s="302" t="s">
        <v>87</v>
      </c>
      <c r="D641" s="124">
        <v>45791</v>
      </c>
      <c r="E641" s="191" t="s">
        <v>1716</v>
      </c>
      <c r="F641" s="125" t="s">
        <v>37</v>
      </c>
      <c r="G641" s="126">
        <v>0.26666666666666666</v>
      </c>
      <c r="H641" s="128" t="s">
        <v>194</v>
      </c>
      <c r="I641" s="130" t="s">
        <v>1914</v>
      </c>
      <c r="J641" s="1" t="s">
        <v>196</v>
      </c>
      <c r="K641" s="104" t="s">
        <v>1915</v>
      </c>
      <c r="L641" s="375" t="s">
        <v>27</v>
      </c>
      <c r="M641" s="376">
        <v>20250519</v>
      </c>
      <c r="N641" s="375" t="s">
        <v>33</v>
      </c>
      <c r="O641" s="376" t="s">
        <v>1140</v>
      </c>
      <c r="P641" s="377" t="s">
        <v>1916</v>
      </c>
      <c r="Q641" s="377"/>
      <c r="R641" s="378"/>
      <c r="S641" s="378"/>
      <c r="T641" s="378"/>
      <c r="U641" s="378"/>
      <c r="V641" s="378"/>
      <c r="W641" s="378"/>
      <c r="X641" s="378"/>
      <c r="Y641" s="378"/>
    </row>
    <row r="642" spans="1:25">
      <c r="A642" s="137" t="s">
        <v>191</v>
      </c>
      <c r="B642" s="74">
        <v>8805</v>
      </c>
      <c r="C642" s="302" t="s">
        <v>87</v>
      </c>
      <c r="D642" s="124">
        <v>45791</v>
      </c>
      <c r="E642" s="191" t="s">
        <v>1716</v>
      </c>
      <c r="F642" s="125" t="s">
        <v>37</v>
      </c>
      <c r="G642" s="126">
        <v>0.32847222222222222</v>
      </c>
      <c r="H642" s="128" t="s">
        <v>194</v>
      </c>
      <c r="I642" s="130" t="s">
        <v>1917</v>
      </c>
      <c r="J642" s="1" t="s">
        <v>196</v>
      </c>
      <c r="K642" s="104" t="s">
        <v>1918</v>
      </c>
      <c r="L642" s="375" t="s">
        <v>27</v>
      </c>
      <c r="M642" s="376">
        <v>20250517</v>
      </c>
      <c r="N642" s="375" t="s">
        <v>33</v>
      </c>
      <c r="O642" s="376" t="s">
        <v>362</v>
      </c>
      <c r="P642" s="377" t="s">
        <v>1919</v>
      </c>
      <c r="Q642" s="377"/>
      <c r="R642" s="378"/>
      <c r="S642" s="378"/>
      <c r="T642" s="378"/>
      <c r="U642" s="378"/>
      <c r="V642" s="378"/>
      <c r="W642" s="378"/>
      <c r="X642" s="378"/>
      <c r="Y642" s="378"/>
    </row>
    <row r="643" spans="1:25">
      <c r="A643" s="137" t="s">
        <v>191</v>
      </c>
      <c r="B643" s="74">
        <v>8805</v>
      </c>
      <c r="C643" s="302" t="s">
        <v>87</v>
      </c>
      <c r="D643" s="124">
        <v>45791</v>
      </c>
      <c r="E643" s="191" t="s">
        <v>1716</v>
      </c>
      <c r="F643" s="125" t="s">
        <v>37</v>
      </c>
      <c r="G643" s="126">
        <v>0.33263888888888887</v>
      </c>
      <c r="H643" s="128" t="s">
        <v>194</v>
      </c>
      <c r="I643" s="130" t="s">
        <v>1920</v>
      </c>
      <c r="J643" s="1" t="s">
        <v>196</v>
      </c>
      <c r="K643" s="383"/>
      <c r="L643" s="375" t="s">
        <v>101</v>
      </c>
      <c r="M643" s="376">
        <v>20250520</v>
      </c>
      <c r="N643" s="375" t="s">
        <v>90</v>
      </c>
      <c r="O643" s="376"/>
      <c r="P643" s="377" t="s">
        <v>1921</v>
      </c>
      <c r="Q643" s="377"/>
      <c r="R643" s="378"/>
      <c r="S643" s="378"/>
      <c r="T643" s="378"/>
      <c r="U643" s="378"/>
      <c r="V643" s="378"/>
      <c r="W643" s="378"/>
      <c r="X643" s="378"/>
      <c r="Y643" s="378"/>
    </row>
    <row r="644" spans="1:25">
      <c r="A644" s="137" t="s">
        <v>191</v>
      </c>
      <c r="B644" s="74">
        <v>8805</v>
      </c>
      <c r="C644" s="302" t="s">
        <v>87</v>
      </c>
      <c r="D644" s="124">
        <v>45791</v>
      </c>
      <c r="E644" s="191" t="s">
        <v>1716</v>
      </c>
      <c r="F644" s="125" t="s">
        <v>37</v>
      </c>
      <c r="G644" s="126">
        <v>0.39930555555555558</v>
      </c>
      <c r="H644" s="128" t="s">
        <v>206</v>
      </c>
      <c r="I644" s="130" t="s">
        <v>1922</v>
      </c>
      <c r="J644" s="1" t="s">
        <v>196</v>
      </c>
      <c r="K644" s="104" t="s">
        <v>1923</v>
      </c>
      <c r="L644" s="375" t="s">
        <v>61</v>
      </c>
      <c r="M644" s="156">
        <v>202550519</v>
      </c>
      <c r="N644" s="375" t="s">
        <v>90</v>
      </c>
      <c r="O644" s="376"/>
      <c r="P644" s="377" t="s">
        <v>1924</v>
      </c>
      <c r="Q644" s="377"/>
      <c r="R644" s="378"/>
      <c r="S644" s="378"/>
      <c r="T644" s="378"/>
      <c r="U644" s="378"/>
      <c r="V644" s="378"/>
      <c r="W644" s="378"/>
      <c r="X644" s="378"/>
      <c r="Y644" s="378"/>
    </row>
    <row r="645" spans="1:25" ht="30.75">
      <c r="A645" s="137" t="s">
        <v>191</v>
      </c>
      <c r="B645" s="74">
        <v>8805</v>
      </c>
      <c r="C645" s="302" t="s">
        <v>87</v>
      </c>
      <c r="D645" s="124">
        <v>45791</v>
      </c>
      <c r="E645" s="191" t="s">
        <v>1716</v>
      </c>
      <c r="F645" s="125" t="s">
        <v>37</v>
      </c>
      <c r="G645" s="126">
        <v>0.45833333333333331</v>
      </c>
      <c r="H645" s="128" t="s">
        <v>206</v>
      </c>
      <c r="I645" s="130" t="s">
        <v>1925</v>
      </c>
      <c r="J645" s="1" t="s">
        <v>196</v>
      </c>
      <c r="K645" s="104" t="s">
        <v>1926</v>
      </c>
      <c r="L645" s="375" t="s">
        <v>61</v>
      </c>
      <c r="M645" s="156">
        <v>202550519</v>
      </c>
      <c r="N645" s="375" t="s">
        <v>43</v>
      </c>
      <c r="O645" s="376"/>
      <c r="P645" s="377" t="s">
        <v>1927</v>
      </c>
      <c r="Q645" s="121" t="s">
        <v>1928</v>
      </c>
      <c r="R645" s="378"/>
      <c r="S645" s="378"/>
      <c r="T645" s="378"/>
      <c r="U645" s="378"/>
      <c r="V645" s="378"/>
      <c r="W645" s="378"/>
      <c r="X645" s="378"/>
      <c r="Y645" s="378"/>
    </row>
    <row r="646" spans="1:25" ht="30.75">
      <c r="A646" s="140" t="s">
        <v>191</v>
      </c>
      <c r="B646" s="74">
        <v>8805</v>
      </c>
      <c r="C646" s="305" t="s">
        <v>87</v>
      </c>
      <c r="D646" s="124">
        <v>45791</v>
      </c>
      <c r="E646" s="191" t="s">
        <v>1716</v>
      </c>
      <c r="F646" s="125" t="s">
        <v>37</v>
      </c>
      <c r="G646" s="183">
        <v>0.46250000000000002</v>
      </c>
      <c r="H646" s="141" t="s">
        <v>194</v>
      </c>
      <c r="I646" s="142" t="s">
        <v>1929</v>
      </c>
      <c r="J646" s="1" t="s">
        <v>196</v>
      </c>
      <c r="K646" s="104" t="s">
        <v>1930</v>
      </c>
      <c r="L646" s="375" t="s">
        <v>27</v>
      </c>
      <c r="M646" s="376">
        <v>20250515</v>
      </c>
      <c r="N646" s="375" t="s">
        <v>33</v>
      </c>
      <c r="O646" s="376" t="s">
        <v>801</v>
      </c>
      <c r="P646" s="377" t="s">
        <v>1931</v>
      </c>
      <c r="Q646" s="377"/>
      <c r="R646" s="378"/>
      <c r="S646" s="378"/>
      <c r="T646" s="378"/>
      <c r="U646" s="378"/>
      <c r="V646" s="378"/>
      <c r="W646" s="378"/>
      <c r="X646" s="378"/>
      <c r="Y646" s="378"/>
    </row>
    <row r="647" spans="1:25" ht="30.75">
      <c r="A647" s="137" t="s">
        <v>191</v>
      </c>
      <c r="B647" s="74">
        <v>8805</v>
      </c>
      <c r="C647" s="302" t="s">
        <v>20</v>
      </c>
      <c r="D647" s="124">
        <v>45791</v>
      </c>
      <c r="E647" s="191" t="s">
        <v>1716</v>
      </c>
      <c r="F647" s="125" t="s">
        <v>22</v>
      </c>
      <c r="G647" s="126">
        <v>0.76597222222222228</v>
      </c>
      <c r="H647" s="128" t="s">
        <v>213</v>
      </c>
      <c r="I647" s="130" t="s">
        <v>1932</v>
      </c>
      <c r="J647" s="1" t="s">
        <v>196</v>
      </c>
      <c r="K647" s="104" t="s">
        <v>1933</v>
      </c>
      <c r="L647" s="375" t="s">
        <v>198</v>
      </c>
      <c r="M647" s="376">
        <v>20250519</v>
      </c>
      <c r="N647" s="375" t="s">
        <v>43</v>
      </c>
      <c r="O647" s="376"/>
      <c r="P647" s="377" t="s">
        <v>1934</v>
      </c>
      <c r="Q647" s="377"/>
      <c r="R647" s="378"/>
      <c r="S647" s="378"/>
      <c r="T647" s="378"/>
      <c r="U647" s="378"/>
      <c r="V647" s="378"/>
      <c r="W647" s="378"/>
      <c r="X647" s="378"/>
      <c r="Y647" s="378"/>
    </row>
    <row r="648" spans="1:25" ht="30.75">
      <c r="A648" s="137" t="s">
        <v>191</v>
      </c>
      <c r="B648" s="74">
        <v>8805</v>
      </c>
      <c r="C648" s="302" t="s">
        <v>20</v>
      </c>
      <c r="D648" s="124">
        <v>45791</v>
      </c>
      <c r="E648" s="191" t="s">
        <v>1716</v>
      </c>
      <c r="F648" s="125" t="s">
        <v>22</v>
      </c>
      <c r="G648" s="126">
        <v>0.80208333333333337</v>
      </c>
      <c r="H648" s="128" t="s">
        <v>213</v>
      </c>
      <c r="I648" s="130" t="s">
        <v>1935</v>
      </c>
      <c r="J648" s="1" t="s">
        <v>196</v>
      </c>
      <c r="K648" s="104" t="s">
        <v>1936</v>
      </c>
      <c r="L648" s="375" t="s">
        <v>198</v>
      </c>
      <c r="M648" s="376">
        <v>20250519</v>
      </c>
      <c r="N648" s="375" t="s">
        <v>43</v>
      </c>
      <c r="O648" s="376"/>
      <c r="P648" s="377" t="s">
        <v>1937</v>
      </c>
      <c r="Q648" s="377"/>
      <c r="R648" s="378"/>
      <c r="S648" s="378"/>
      <c r="T648" s="378"/>
      <c r="U648" s="378"/>
      <c r="V648" s="378"/>
      <c r="W648" s="378"/>
      <c r="X648" s="378"/>
      <c r="Y648" s="378"/>
    </row>
    <row r="649" spans="1:25" ht="76.5">
      <c r="A649" s="137" t="s">
        <v>191</v>
      </c>
      <c r="B649" s="74">
        <v>8805</v>
      </c>
      <c r="C649" s="302" t="s">
        <v>20</v>
      </c>
      <c r="D649" s="124">
        <v>45791</v>
      </c>
      <c r="E649" s="191" t="s">
        <v>1716</v>
      </c>
      <c r="F649" s="125" t="s">
        <v>22</v>
      </c>
      <c r="G649" s="126">
        <v>0.84652777777777777</v>
      </c>
      <c r="H649" s="128" t="s">
        <v>206</v>
      </c>
      <c r="I649" s="130" t="s">
        <v>1938</v>
      </c>
      <c r="J649" s="1" t="s">
        <v>196</v>
      </c>
      <c r="K649" s="104" t="s">
        <v>1939</v>
      </c>
      <c r="L649" s="375" t="s">
        <v>61</v>
      </c>
      <c r="M649" s="156">
        <v>202550519</v>
      </c>
      <c r="N649" s="375" t="s">
        <v>43</v>
      </c>
      <c r="O649" s="376"/>
      <c r="P649" s="387" t="s">
        <v>1940</v>
      </c>
      <c r="Q649" s="377"/>
      <c r="R649" s="378"/>
      <c r="S649" s="378"/>
      <c r="T649" s="378"/>
      <c r="U649" s="378"/>
      <c r="V649" s="378"/>
      <c r="W649" s="378"/>
      <c r="X649" s="378"/>
      <c r="Y649" s="378"/>
    </row>
    <row r="650" spans="1:25" ht="30.75">
      <c r="A650" s="137" t="s">
        <v>191</v>
      </c>
      <c r="B650" s="74">
        <v>8805</v>
      </c>
      <c r="C650" s="302" t="s">
        <v>20</v>
      </c>
      <c r="D650" s="124">
        <v>45791</v>
      </c>
      <c r="E650" s="191" t="s">
        <v>1716</v>
      </c>
      <c r="F650" s="125" t="s">
        <v>37</v>
      </c>
      <c r="G650" s="126">
        <v>0.86458333333333337</v>
      </c>
      <c r="H650" s="128" t="s">
        <v>206</v>
      </c>
      <c r="I650" s="130" t="s">
        <v>1941</v>
      </c>
      <c r="J650" s="1" t="s">
        <v>196</v>
      </c>
      <c r="K650" s="104" t="s">
        <v>1942</v>
      </c>
      <c r="L650" s="375" t="s">
        <v>198</v>
      </c>
      <c r="M650" s="376">
        <v>20250520</v>
      </c>
      <c r="N650" s="375" t="s">
        <v>43</v>
      </c>
      <c r="O650" s="376"/>
      <c r="P650" s="377" t="s">
        <v>1943</v>
      </c>
      <c r="Q650" s="377"/>
      <c r="R650" s="378"/>
      <c r="S650" s="378"/>
      <c r="T650" s="378"/>
      <c r="U650" s="378"/>
      <c r="V650" s="378"/>
      <c r="W650" s="378"/>
      <c r="X650" s="378"/>
      <c r="Y650" s="378"/>
    </row>
    <row r="651" spans="1:25">
      <c r="A651" s="137" t="s">
        <v>191</v>
      </c>
      <c r="B651" s="74">
        <v>8805</v>
      </c>
      <c r="C651" s="302" t="s">
        <v>20</v>
      </c>
      <c r="D651" s="124">
        <v>45791</v>
      </c>
      <c r="E651" s="191" t="s">
        <v>1716</v>
      </c>
      <c r="F651" s="125" t="s">
        <v>37</v>
      </c>
      <c r="G651" s="126">
        <v>0.86527777777777781</v>
      </c>
      <c r="H651" s="128" t="s">
        <v>322</v>
      </c>
      <c r="I651" s="130" t="s">
        <v>1944</v>
      </c>
      <c r="J651" s="1" t="s">
        <v>196</v>
      </c>
      <c r="K651" s="104" t="s">
        <v>1945</v>
      </c>
      <c r="L651" s="375" t="s">
        <v>27</v>
      </c>
      <c r="M651" s="376">
        <v>20250520</v>
      </c>
      <c r="N651" s="375" t="s">
        <v>33</v>
      </c>
      <c r="O651" s="156" t="s">
        <v>1946</v>
      </c>
      <c r="P651" s="377" t="s">
        <v>1947</v>
      </c>
      <c r="Q651" s="377"/>
      <c r="R651" s="378"/>
      <c r="S651" s="378"/>
      <c r="T651" s="378"/>
      <c r="U651" s="378"/>
      <c r="V651" s="378"/>
      <c r="W651" s="378"/>
      <c r="X651" s="378"/>
      <c r="Y651" s="378"/>
    </row>
    <row r="652" spans="1:25" ht="30.75">
      <c r="A652" s="137" t="s">
        <v>191</v>
      </c>
      <c r="B652" s="74">
        <v>8805</v>
      </c>
      <c r="C652" s="302" t="s">
        <v>20</v>
      </c>
      <c r="D652" s="124">
        <v>45791</v>
      </c>
      <c r="E652" s="191" t="s">
        <v>1716</v>
      </c>
      <c r="F652" s="125" t="s">
        <v>37</v>
      </c>
      <c r="G652" s="126">
        <v>0.86597222222222225</v>
      </c>
      <c r="H652" s="128" t="s">
        <v>322</v>
      </c>
      <c r="I652" s="130" t="s">
        <v>1948</v>
      </c>
      <c r="J652" s="1" t="s">
        <v>196</v>
      </c>
      <c r="K652" s="104" t="s">
        <v>1949</v>
      </c>
      <c r="L652" s="375" t="s">
        <v>27</v>
      </c>
      <c r="M652" s="376">
        <v>20250520</v>
      </c>
      <c r="N652" s="375" t="s">
        <v>43</v>
      </c>
      <c r="O652" s="376"/>
      <c r="P652" s="377" t="s">
        <v>1950</v>
      </c>
      <c r="Q652" s="377"/>
      <c r="R652" s="378"/>
      <c r="S652" s="378"/>
      <c r="T652" s="378"/>
      <c r="U652" s="378"/>
      <c r="V652" s="378"/>
      <c r="W652" s="378"/>
      <c r="X652" s="378"/>
      <c r="Y652" s="378"/>
    </row>
    <row r="653" spans="1:25" ht="30.75">
      <c r="A653" s="140" t="s">
        <v>191</v>
      </c>
      <c r="B653" s="74">
        <v>8805</v>
      </c>
      <c r="C653" s="305" t="s">
        <v>20</v>
      </c>
      <c r="D653" s="124">
        <v>45791</v>
      </c>
      <c r="E653" s="191" t="s">
        <v>1716</v>
      </c>
      <c r="F653" s="125" t="s">
        <v>22</v>
      </c>
      <c r="G653" s="183">
        <v>0.87013888888888891</v>
      </c>
      <c r="H653" s="141" t="s">
        <v>194</v>
      </c>
      <c r="I653" s="142" t="s">
        <v>1951</v>
      </c>
      <c r="J653" s="1" t="s">
        <v>196</v>
      </c>
      <c r="K653" s="104" t="s">
        <v>1952</v>
      </c>
      <c r="L653" s="375" t="s">
        <v>198</v>
      </c>
      <c r="M653" s="376">
        <v>20250520</v>
      </c>
      <c r="N653" s="375" t="s">
        <v>43</v>
      </c>
      <c r="O653" s="376"/>
      <c r="P653" s="377" t="s">
        <v>1953</v>
      </c>
      <c r="Q653" s="377"/>
      <c r="R653" s="378"/>
      <c r="S653" s="378"/>
      <c r="T653" s="378"/>
      <c r="U653" s="378"/>
      <c r="V653" s="378"/>
      <c r="W653" s="378"/>
      <c r="X653" s="378"/>
      <c r="Y653" s="378"/>
    </row>
    <row r="654" spans="1:25" ht="30.75">
      <c r="A654" s="137" t="s">
        <v>191</v>
      </c>
      <c r="B654" s="74">
        <v>3850</v>
      </c>
      <c r="C654" s="302" t="s">
        <v>730</v>
      </c>
      <c r="D654" s="124">
        <v>45791</v>
      </c>
      <c r="E654" s="191" t="s">
        <v>1716</v>
      </c>
      <c r="F654" s="125" t="s">
        <v>22</v>
      </c>
      <c r="G654" s="126">
        <v>0.31527777777777777</v>
      </c>
      <c r="H654" s="128" t="s">
        <v>208</v>
      </c>
      <c r="I654" s="130" t="s">
        <v>1954</v>
      </c>
      <c r="J654" s="1" t="s">
        <v>196</v>
      </c>
      <c r="K654" s="104" t="s">
        <v>1955</v>
      </c>
      <c r="L654" s="375" t="s">
        <v>198</v>
      </c>
      <c r="M654" s="376">
        <v>20250520</v>
      </c>
      <c r="N654" s="375" t="s">
        <v>43</v>
      </c>
      <c r="O654" s="376"/>
      <c r="P654" s="387" t="s">
        <v>1956</v>
      </c>
      <c r="Q654" s="377"/>
      <c r="R654" s="378"/>
      <c r="S654" s="378"/>
      <c r="T654" s="378"/>
      <c r="U654" s="378"/>
      <c r="V654" s="378"/>
      <c r="W654" s="378"/>
      <c r="X654" s="378"/>
      <c r="Y654" s="378"/>
    </row>
    <row r="655" spans="1:25" ht="30.75">
      <c r="A655" s="137" t="s">
        <v>191</v>
      </c>
      <c r="B655" s="74">
        <v>3850</v>
      </c>
      <c r="C655" s="302" t="s">
        <v>730</v>
      </c>
      <c r="D655" s="124">
        <v>45791</v>
      </c>
      <c r="E655" s="191" t="s">
        <v>1716</v>
      </c>
      <c r="F655" s="125" t="s">
        <v>37</v>
      </c>
      <c r="G655" s="126">
        <v>0.40694444444444444</v>
      </c>
      <c r="H655" s="128" t="s">
        <v>213</v>
      </c>
      <c r="I655" s="130" t="s">
        <v>1957</v>
      </c>
      <c r="J655" s="1" t="s">
        <v>196</v>
      </c>
      <c r="K655" s="383"/>
      <c r="L655" s="375" t="s">
        <v>61</v>
      </c>
      <c r="M655" s="376"/>
      <c r="N655" s="375" t="s">
        <v>249</v>
      </c>
      <c r="O655" s="376"/>
      <c r="P655" s="320" t="s">
        <v>1253</v>
      </c>
      <c r="Q655" s="377"/>
      <c r="R655" s="378"/>
      <c r="S655" s="378"/>
      <c r="T655" s="378"/>
      <c r="U655" s="378"/>
      <c r="V655" s="378"/>
      <c r="W655" s="378"/>
      <c r="X655" s="378"/>
      <c r="Y655" s="378"/>
    </row>
    <row r="656" spans="1:25" ht="45.75">
      <c r="A656" s="137" t="s">
        <v>191</v>
      </c>
      <c r="B656" s="74">
        <v>3850</v>
      </c>
      <c r="C656" s="302" t="s">
        <v>730</v>
      </c>
      <c r="D656" s="124">
        <v>45791</v>
      </c>
      <c r="E656" s="191" t="s">
        <v>1716</v>
      </c>
      <c r="F656" s="125" t="s">
        <v>22</v>
      </c>
      <c r="G656" s="126">
        <v>0.40763888888888888</v>
      </c>
      <c r="H656" s="128" t="s">
        <v>213</v>
      </c>
      <c r="I656" s="130" t="s">
        <v>1958</v>
      </c>
      <c r="J656" s="1" t="s">
        <v>196</v>
      </c>
      <c r="K656" s="104" t="s">
        <v>1959</v>
      </c>
      <c r="L656" s="375" t="s">
        <v>101</v>
      </c>
      <c r="M656" s="156">
        <v>20250520</v>
      </c>
      <c r="N656" s="375" t="s">
        <v>33</v>
      </c>
      <c r="O656" s="15" t="s">
        <v>1960</v>
      </c>
      <c r="P656" s="377" t="s">
        <v>1961</v>
      </c>
      <c r="Q656" s="377"/>
      <c r="R656" s="378"/>
      <c r="S656" s="378"/>
      <c r="T656" s="378"/>
      <c r="U656" s="378"/>
      <c r="V656" s="378"/>
      <c r="W656" s="378"/>
      <c r="X656" s="378"/>
      <c r="Y656" s="378"/>
    </row>
    <row r="657" spans="1:25" ht="30.75">
      <c r="A657" s="137" t="s">
        <v>191</v>
      </c>
      <c r="B657" s="74">
        <v>3850</v>
      </c>
      <c r="C657" s="302" t="s">
        <v>730</v>
      </c>
      <c r="D657" s="124">
        <v>45791</v>
      </c>
      <c r="E657" s="191" t="s">
        <v>1716</v>
      </c>
      <c r="F657" s="125" t="s">
        <v>22</v>
      </c>
      <c r="G657" s="126">
        <v>0.41041666666666665</v>
      </c>
      <c r="H657" s="128" t="s">
        <v>213</v>
      </c>
      <c r="I657" s="130" t="s">
        <v>1962</v>
      </c>
      <c r="J657" s="1" t="s">
        <v>196</v>
      </c>
      <c r="K657" s="104" t="s">
        <v>1963</v>
      </c>
      <c r="L657" s="375" t="s">
        <v>101</v>
      </c>
      <c r="M657" s="156">
        <v>20250520</v>
      </c>
      <c r="N657" s="375" t="s">
        <v>43</v>
      </c>
      <c r="O657" s="376"/>
      <c r="P657" s="377" t="s">
        <v>1964</v>
      </c>
      <c r="Q657" s="377"/>
      <c r="R657" s="378"/>
      <c r="S657" s="378"/>
      <c r="T657" s="378"/>
      <c r="U657" s="378"/>
      <c r="V657" s="378"/>
      <c r="W657" s="378"/>
      <c r="X657" s="378"/>
      <c r="Y657" s="378"/>
    </row>
    <row r="658" spans="1:25" ht="30.75">
      <c r="A658" s="137" t="s">
        <v>191</v>
      </c>
      <c r="B658" s="74">
        <v>3850</v>
      </c>
      <c r="C658" s="302" t="s">
        <v>730</v>
      </c>
      <c r="D658" s="124">
        <v>45791</v>
      </c>
      <c r="E658" s="191" t="s">
        <v>1716</v>
      </c>
      <c r="F658" s="125" t="s">
        <v>22</v>
      </c>
      <c r="G658" s="126">
        <v>0.41944444444444445</v>
      </c>
      <c r="H658" s="128" t="s">
        <v>213</v>
      </c>
      <c r="I658" s="130" t="s">
        <v>1965</v>
      </c>
      <c r="J658" s="1" t="s">
        <v>196</v>
      </c>
      <c r="K658" s="104" t="s">
        <v>1966</v>
      </c>
      <c r="L658" s="375" t="s">
        <v>198</v>
      </c>
      <c r="M658" s="376">
        <v>20250520</v>
      </c>
      <c r="N658" s="375" t="s">
        <v>43</v>
      </c>
      <c r="O658" s="376"/>
      <c r="P658" s="377" t="s">
        <v>1967</v>
      </c>
      <c r="Q658" s="377"/>
      <c r="R658" s="378"/>
      <c r="S658" s="378"/>
      <c r="T658" s="378"/>
      <c r="U658" s="378"/>
      <c r="V658" s="378"/>
      <c r="W658" s="378"/>
      <c r="X658" s="378"/>
      <c r="Y658" s="378"/>
    </row>
    <row r="659" spans="1:25" ht="30.75">
      <c r="A659" s="138" t="s">
        <v>191</v>
      </c>
      <c r="B659" s="97">
        <v>3850</v>
      </c>
      <c r="C659" s="303" t="s">
        <v>730</v>
      </c>
      <c r="D659" s="132">
        <v>45791</v>
      </c>
      <c r="E659" s="192" t="s">
        <v>1716</v>
      </c>
      <c r="F659" s="133" t="s">
        <v>22</v>
      </c>
      <c r="G659" s="134">
        <v>0.42708333333333331</v>
      </c>
      <c r="H659" s="135" t="s">
        <v>213</v>
      </c>
      <c r="I659" s="139" t="s">
        <v>1968</v>
      </c>
      <c r="J659" s="1" t="s">
        <v>196</v>
      </c>
      <c r="K659" s="118" t="s">
        <v>1969</v>
      </c>
      <c r="L659" s="384" t="s">
        <v>101</v>
      </c>
      <c r="M659" s="156">
        <v>20250520</v>
      </c>
      <c r="N659" s="384" t="s">
        <v>43</v>
      </c>
      <c r="O659" s="388"/>
      <c r="P659" s="379" t="s">
        <v>1970</v>
      </c>
      <c r="Q659" s="379"/>
      <c r="R659" s="378"/>
      <c r="S659" s="378"/>
      <c r="T659" s="378"/>
      <c r="U659" s="378"/>
      <c r="V659" s="378"/>
      <c r="W659" s="378"/>
      <c r="X659" s="378"/>
      <c r="Y659" s="378"/>
    </row>
    <row r="660" spans="1:25" ht="30.75">
      <c r="A660" s="143"/>
      <c r="B660" s="74"/>
      <c r="C660" s="304" t="s">
        <v>957</v>
      </c>
      <c r="D660" s="132">
        <v>45791</v>
      </c>
      <c r="E660" s="192" t="s">
        <v>1716</v>
      </c>
      <c r="F660" s="133" t="s">
        <v>22</v>
      </c>
      <c r="G660" s="184">
        <v>0.80972222222222223</v>
      </c>
      <c r="H660" s="127" t="s">
        <v>213</v>
      </c>
      <c r="I660" s="129" t="s">
        <v>1971</v>
      </c>
      <c r="J660" s="1" t="s">
        <v>196</v>
      </c>
      <c r="K660" s="383"/>
      <c r="L660" s="375" t="s">
        <v>27</v>
      </c>
      <c r="M660" s="376">
        <v>20250516</v>
      </c>
      <c r="N660" s="375" t="s">
        <v>33</v>
      </c>
      <c r="O660" s="376" t="s">
        <v>1972</v>
      </c>
      <c r="P660" s="377" t="s">
        <v>1973</v>
      </c>
      <c r="Q660" s="377"/>
      <c r="R660" s="378"/>
      <c r="S660" s="378"/>
      <c r="T660" s="378"/>
      <c r="U660" s="378"/>
      <c r="V660" s="378"/>
      <c r="W660" s="378"/>
      <c r="X660" s="378"/>
      <c r="Y660" s="378"/>
    </row>
    <row r="661" spans="1:25">
      <c r="A661" s="143" t="s">
        <v>191</v>
      </c>
      <c r="B661" s="74">
        <v>8805</v>
      </c>
      <c r="C661" s="304" t="s">
        <v>87</v>
      </c>
      <c r="D661" s="123">
        <v>45791</v>
      </c>
      <c r="E661" s="191" t="s">
        <v>1716</v>
      </c>
      <c r="F661" s="125" t="s">
        <v>37</v>
      </c>
      <c r="G661" s="184">
        <v>0.27638888888888891</v>
      </c>
      <c r="H661" s="127" t="s">
        <v>273</v>
      </c>
      <c r="I661" s="129" t="s">
        <v>1974</v>
      </c>
      <c r="J661" s="375" t="s">
        <v>75</v>
      </c>
      <c r="K661" s="104" t="s">
        <v>1975</v>
      </c>
      <c r="L661" s="375" t="s">
        <v>77</v>
      </c>
      <c r="M661" s="376">
        <v>20250519</v>
      </c>
      <c r="N661" s="375" t="s">
        <v>43</v>
      </c>
      <c r="O661" s="376"/>
      <c r="P661" s="377" t="s">
        <v>1976</v>
      </c>
      <c r="Q661" s="377"/>
      <c r="R661" s="378"/>
      <c r="S661" s="378"/>
      <c r="T661" s="378"/>
      <c r="U661" s="378"/>
      <c r="V661" s="378"/>
      <c r="W661" s="378"/>
      <c r="X661" s="378"/>
      <c r="Y661" s="378"/>
    </row>
    <row r="662" spans="1:25" ht="30.75">
      <c r="A662" s="137" t="s">
        <v>191</v>
      </c>
      <c r="B662" s="74">
        <v>8805</v>
      </c>
      <c r="C662" s="302" t="s">
        <v>20</v>
      </c>
      <c r="D662" s="124">
        <v>45791</v>
      </c>
      <c r="E662" s="191" t="s">
        <v>1716</v>
      </c>
      <c r="F662" s="125" t="s">
        <v>22</v>
      </c>
      <c r="G662" s="126">
        <v>0.65763888888888888</v>
      </c>
      <c r="H662" s="128" t="s">
        <v>128</v>
      </c>
      <c r="I662" s="130" t="s">
        <v>1977</v>
      </c>
      <c r="J662" s="375" t="s">
        <v>75</v>
      </c>
      <c r="K662" s="104" t="s">
        <v>1978</v>
      </c>
      <c r="L662" s="375" t="s">
        <v>77</v>
      </c>
      <c r="M662" s="376">
        <v>20250520</v>
      </c>
      <c r="N662" s="375" t="s">
        <v>43</v>
      </c>
      <c r="O662" s="376"/>
      <c r="P662" s="377" t="s">
        <v>1979</v>
      </c>
      <c r="Q662" s="377"/>
      <c r="R662" s="378"/>
      <c r="S662" s="378"/>
      <c r="T662" s="378"/>
      <c r="U662" s="378"/>
      <c r="V662" s="378"/>
      <c r="W662" s="378"/>
      <c r="X662" s="378"/>
      <c r="Y662" s="378"/>
    </row>
    <row r="663" spans="1:25" ht="30.75">
      <c r="A663" s="137" t="s">
        <v>191</v>
      </c>
      <c r="B663" s="74">
        <v>8805</v>
      </c>
      <c r="C663" s="302" t="s">
        <v>20</v>
      </c>
      <c r="D663" s="124">
        <v>45791</v>
      </c>
      <c r="E663" s="191" t="s">
        <v>1716</v>
      </c>
      <c r="F663" s="125" t="s">
        <v>22</v>
      </c>
      <c r="G663" s="126">
        <v>0.81111111111111112</v>
      </c>
      <c r="H663" s="128" t="s">
        <v>128</v>
      </c>
      <c r="I663" s="130" t="s">
        <v>1980</v>
      </c>
      <c r="J663" s="375" t="s">
        <v>75</v>
      </c>
      <c r="K663" s="104" t="s">
        <v>1981</v>
      </c>
      <c r="L663" s="375" t="s">
        <v>77</v>
      </c>
      <c r="M663" s="376">
        <v>20250520</v>
      </c>
      <c r="N663" s="375" t="s">
        <v>43</v>
      </c>
      <c r="O663" s="376"/>
      <c r="P663" s="377" t="s">
        <v>1982</v>
      </c>
      <c r="Q663" s="377"/>
      <c r="R663" s="378"/>
      <c r="S663" s="378"/>
      <c r="T663" s="378"/>
      <c r="U663" s="378"/>
      <c r="V663" s="378"/>
      <c r="W663" s="378"/>
      <c r="X663" s="378"/>
      <c r="Y663" s="378"/>
    </row>
    <row r="664" spans="1:25" ht="30.75">
      <c r="A664" s="137" t="s">
        <v>191</v>
      </c>
      <c r="B664" s="74">
        <v>3850</v>
      </c>
      <c r="C664" s="302" t="s">
        <v>730</v>
      </c>
      <c r="D664" s="124">
        <v>45791</v>
      </c>
      <c r="E664" s="191" t="s">
        <v>1716</v>
      </c>
      <c r="F664" s="125" t="s">
        <v>37</v>
      </c>
      <c r="G664" s="126">
        <v>0.31319444444444444</v>
      </c>
      <c r="H664" s="128" t="s">
        <v>112</v>
      </c>
      <c r="I664" s="130" t="s">
        <v>267</v>
      </c>
      <c r="J664" s="375" t="s">
        <v>75</v>
      </c>
      <c r="K664" s="104" t="s">
        <v>1983</v>
      </c>
      <c r="L664" s="375" t="s">
        <v>77</v>
      </c>
      <c r="M664" s="376">
        <v>20250521</v>
      </c>
      <c r="N664" s="375" t="s">
        <v>43</v>
      </c>
      <c r="O664" s="376"/>
      <c r="P664" s="377" t="s">
        <v>1984</v>
      </c>
      <c r="Q664" s="377"/>
      <c r="R664" s="378"/>
      <c r="S664" s="378"/>
      <c r="T664" s="378"/>
      <c r="U664" s="378"/>
      <c r="V664" s="378"/>
      <c r="W664" s="378"/>
      <c r="X664" s="378"/>
      <c r="Y664" s="378"/>
    </row>
    <row r="665" spans="1:25">
      <c r="A665" s="137" t="s">
        <v>191</v>
      </c>
      <c r="B665" s="74">
        <v>3850</v>
      </c>
      <c r="C665" s="302" t="s">
        <v>730</v>
      </c>
      <c r="D665" s="124">
        <v>45791</v>
      </c>
      <c r="E665" s="191" t="s">
        <v>1716</v>
      </c>
      <c r="F665" s="125" t="s">
        <v>37</v>
      </c>
      <c r="G665" s="126">
        <v>0.32291666666666669</v>
      </c>
      <c r="H665" s="128" t="s">
        <v>128</v>
      </c>
      <c r="I665" s="130" t="s">
        <v>1985</v>
      </c>
      <c r="J665" s="375" t="s">
        <v>75</v>
      </c>
      <c r="K665" s="104" t="s">
        <v>1986</v>
      </c>
      <c r="L665" s="375" t="s">
        <v>77</v>
      </c>
      <c r="M665" s="376">
        <v>20250519</v>
      </c>
      <c r="N665" s="375" t="s">
        <v>43</v>
      </c>
      <c r="O665" s="376"/>
      <c r="P665" s="377" t="s">
        <v>1987</v>
      </c>
      <c r="Q665" s="377"/>
      <c r="R665" s="378"/>
      <c r="S665" s="378"/>
      <c r="T665" s="378"/>
      <c r="U665" s="378"/>
      <c r="V665" s="378"/>
      <c r="W665" s="378"/>
      <c r="X665" s="378"/>
      <c r="Y665" s="378"/>
    </row>
    <row r="666" spans="1:25">
      <c r="A666" s="137" t="s">
        <v>191</v>
      </c>
      <c r="B666" s="74">
        <v>3850</v>
      </c>
      <c r="C666" s="302" t="s">
        <v>730</v>
      </c>
      <c r="D666" s="124">
        <v>45791</v>
      </c>
      <c r="E666" s="191" t="s">
        <v>1716</v>
      </c>
      <c r="F666" s="125" t="s">
        <v>37</v>
      </c>
      <c r="G666" s="126">
        <v>0.49583333333333335</v>
      </c>
      <c r="H666" s="128" t="s">
        <v>160</v>
      </c>
      <c r="I666" s="130" t="s">
        <v>1988</v>
      </c>
      <c r="J666" s="375" t="s">
        <v>75</v>
      </c>
      <c r="K666" s="104" t="s">
        <v>1989</v>
      </c>
      <c r="L666" s="375" t="s">
        <v>27</v>
      </c>
      <c r="M666" s="376">
        <v>20250515</v>
      </c>
      <c r="N666" s="375" t="s">
        <v>33</v>
      </c>
      <c r="O666" s="376" t="s">
        <v>539</v>
      </c>
      <c r="P666" s="377" t="s">
        <v>1990</v>
      </c>
      <c r="Q666" s="377"/>
      <c r="R666" s="378"/>
      <c r="S666" s="378"/>
      <c r="T666" s="378"/>
      <c r="U666" s="378"/>
      <c r="V666" s="378"/>
      <c r="W666" s="378"/>
      <c r="X666" s="378"/>
      <c r="Y666" s="378"/>
    </row>
    <row r="667" spans="1:25">
      <c r="A667" s="138" t="s">
        <v>191</v>
      </c>
      <c r="B667" s="97">
        <v>3850</v>
      </c>
      <c r="C667" s="303" t="s">
        <v>730</v>
      </c>
      <c r="D667" s="132">
        <v>45791</v>
      </c>
      <c r="E667" s="192" t="s">
        <v>1716</v>
      </c>
      <c r="F667" s="133" t="s">
        <v>37</v>
      </c>
      <c r="G667" s="134">
        <v>0.60624999999999996</v>
      </c>
      <c r="H667" s="135" t="s">
        <v>160</v>
      </c>
      <c r="I667" s="139" t="s">
        <v>1991</v>
      </c>
      <c r="J667" s="1" t="s">
        <v>75</v>
      </c>
      <c r="K667" s="118" t="s">
        <v>1992</v>
      </c>
      <c r="L667" s="384" t="s">
        <v>77</v>
      </c>
      <c r="M667" s="156">
        <v>20250519</v>
      </c>
      <c r="N667" s="384" t="s">
        <v>33</v>
      </c>
      <c r="O667" s="388" t="s">
        <v>419</v>
      </c>
      <c r="P667" s="379" t="s">
        <v>1993</v>
      </c>
      <c r="Q667" s="379"/>
      <c r="R667" s="378"/>
      <c r="S667" s="378"/>
      <c r="T667" s="378"/>
      <c r="U667" s="378"/>
      <c r="V667" s="378"/>
      <c r="W667" s="378"/>
      <c r="X667" s="378"/>
      <c r="Y667" s="378"/>
    </row>
    <row r="668" spans="1:25" ht="30.75">
      <c r="A668" s="147" t="s">
        <v>191</v>
      </c>
      <c r="B668" s="97">
        <v>3850</v>
      </c>
      <c r="C668" s="315" t="s">
        <v>730</v>
      </c>
      <c r="D668" s="136">
        <v>45791</v>
      </c>
      <c r="E668" s="192" t="s">
        <v>1716</v>
      </c>
      <c r="F668" s="133" t="s">
        <v>22</v>
      </c>
      <c r="G668" s="266">
        <v>0.3972222222222222</v>
      </c>
      <c r="H668" s="267" t="s">
        <v>23</v>
      </c>
      <c r="I668" s="268" t="s">
        <v>1994</v>
      </c>
      <c r="J668" s="384" t="s">
        <v>25</v>
      </c>
      <c r="K668" s="118" t="s">
        <v>1995</v>
      </c>
      <c r="L668" s="1" t="s">
        <v>61</v>
      </c>
      <c r="M668" s="156">
        <v>20250517</v>
      </c>
      <c r="N668" s="1" t="s">
        <v>33</v>
      </c>
      <c r="O668" s="200" t="s">
        <v>183</v>
      </c>
      <c r="P668" s="14" t="s">
        <v>1996</v>
      </c>
      <c r="Q668" s="379"/>
      <c r="R668" s="378"/>
      <c r="S668" s="378"/>
      <c r="T668" s="378"/>
      <c r="U668" s="378"/>
      <c r="V668" s="378"/>
      <c r="W668" s="378"/>
      <c r="X668" s="378"/>
      <c r="Y668" s="378"/>
    </row>
    <row r="669" spans="1:25" ht="30.75">
      <c r="A669" s="143" t="s">
        <v>191</v>
      </c>
      <c r="B669" s="74">
        <v>8805</v>
      </c>
      <c r="C669" s="304" t="s">
        <v>87</v>
      </c>
      <c r="D669" s="123">
        <v>45791</v>
      </c>
      <c r="E669" s="76" t="s">
        <v>1716</v>
      </c>
      <c r="F669" s="125" t="s">
        <v>37</v>
      </c>
      <c r="G669" s="184">
        <v>0.26527777777777778</v>
      </c>
      <c r="H669" s="127" t="s">
        <v>194</v>
      </c>
      <c r="I669" s="129" t="s">
        <v>1910</v>
      </c>
      <c r="J669" s="1" t="s">
        <v>196</v>
      </c>
      <c r="K669" s="104" t="s">
        <v>1997</v>
      </c>
      <c r="L669" s="375" t="s">
        <v>77</v>
      </c>
      <c r="M669" s="156">
        <v>20250520</v>
      </c>
      <c r="N669" s="375" t="s">
        <v>33</v>
      </c>
      <c r="O669" s="376" t="s">
        <v>762</v>
      </c>
      <c r="P669" s="377" t="s">
        <v>1998</v>
      </c>
      <c r="Q669" s="377"/>
      <c r="R669" s="378"/>
      <c r="S669" s="378"/>
      <c r="T669" s="378"/>
      <c r="U669" s="378"/>
      <c r="V669" s="378"/>
      <c r="W669" s="378"/>
      <c r="X669" s="378"/>
      <c r="Y669" s="378"/>
    </row>
    <row r="670" spans="1:25">
      <c r="A670" s="137" t="s">
        <v>191</v>
      </c>
      <c r="B670" s="74">
        <v>8805</v>
      </c>
      <c r="C670" s="302" t="s">
        <v>87</v>
      </c>
      <c r="D670" s="124">
        <v>45791</v>
      </c>
      <c r="E670" s="76" t="s">
        <v>1716</v>
      </c>
      <c r="F670" s="125" t="s">
        <v>37</v>
      </c>
      <c r="G670" s="126">
        <v>0.26666666666666666</v>
      </c>
      <c r="H670" s="128" t="s">
        <v>194</v>
      </c>
      <c r="I670" s="130" t="s">
        <v>1914</v>
      </c>
      <c r="J670" s="1" t="s">
        <v>196</v>
      </c>
      <c r="K670" s="104" t="s">
        <v>1915</v>
      </c>
      <c r="L670" s="375" t="s">
        <v>27</v>
      </c>
      <c r="M670" s="376">
        <v>20250519</v>
      </c>
      <c r="N670" s="375" t="s">
        <v>33</v>
      </c>
      <c r="O670" s="376" t="s">
        <v>1140</v>
      </c>
      <c r="P670" s="377" t="s">
        <v>1916</v>
      </c>
      <c r="Q670" s="377"/>
      <c r="R670" s="378"/>
      <c r="S670" s="378"/>
      <c r="T670" s="378"/>
      <c r="U670" s="378"/>
      <c r="V670" s="378"/>
      <c r="W670" s="378"/>
      <c r="X670" s="378"/>
      <c r="Y670" s="378"/>
    </row>
    <row r="671" spans="1:25">
      <c r="A671" s="137" t="s">
        <v>191</v>
      </c>
      <c r="B671" s="74">
        <v>8805</v>
      </c>
      <c r="C671" s="302" t="s">
        <v>87</v>
      </c>
      <c r="D671" s="124">
        <v>45791</v>
      </c>
      <c r="E671" s="76" t="s">
        <v>1716</v>
      </c>
      <c r="F671" s="125" t="s">
        <v>37</v>
      </c>
      <c r="G671" s="126">
        <v>0.32847222222222222</v>
      </c>
      <c r="H671" s="128" t="s">
        <v>194</v>
      </c>
      <c r="I671" s="130" t="s">
        <v>1917</v>
      </c>
      <c r="J671" s="1" t="s">
        <v>196</v>
      </c>
      <c r="K671" s="104" t="s">
        <v>1918</v>
      </c>
      <c r="L671" s="375" t="s">
        <v>27</v>
      </c>
      <c r="M671" s="376">
        <v>20250516</v>
      </c>
      <c r="N671" s="375" t="s">
        <v>33</v>
      </c>
      <c r="O671" s="376" t="s">
        <v>362</v>
      </c>
      <c r="P671" s="377" t="s">
        <v>1999</v>
      </c>
      <c r="Q671" s="377"/>
      <c r="R671" s="378"/>
      <c r="S671" s="378"/>
      <c r="T671" s="378"/>
      <c r="U671" s="378"/>
      <c r="V671" s="378"/>
      <c r="W671" s="378"/>
      <c r="X671" s="378"/>
      <c r="Y671" s="378"/>
    </row>
    <row r="672" spans="1:25">
      <c r="A672" s="137" t="s">
        <v>191</v>
      </c>
      <c r="B672" s="74">
        <v>8805</v>
      </c>
      <c r="C672" s="302" t="s">
        <v>87</v>
      </c>
      <c r="D672" s="124">
        <v>45791</v>
      </c>
      <c r="E672" s="76" t="s">
        <v>1716</v>
      </c>
      <c r="F672" s="125" t="s">
        <v>37</v>
      </c>
      <c r="G672" s="126">
        <v>0.33263888888888887</v>
      </c>
      <c r="H672" s="128" t="s">
        <v>194</v>
      </c>
      <c r="I672" s="130" t="s">
        <v>1920</v>
      </c>
      <c r="J672" s="1" t="s">
        <v>196</v>
      </c>
      <c r="K672" s="104" t="s">
        <v>2000</v>
      </c>
      <c r="L672" s="375" t="s">
        <v>198</v>
      </c>
      <c r="M672" s="156">
        <v>20250520</v>
      </c>
      <c r="N672" s="375" t="s">
        <v>90</v>
      </c>
      <c r="O672" s="376"/>
      <c r="P672" s="377" t="s">
        <v>2001</v>
      </c>
      <c r="Q672" s="377"/>
      <c r="R672" s="378"/>
      <c r="S672" s="378"/>
      <c r="T672" s="378"/>
      <c r="U672" s="378"/>
      <c r="V672" s="378"/>
      <c r="W672" s="378"/>
      <c r="X672" s="378"/>
      <c r="Y672" s="378"/>
    </row>
    <row r="673" spans="1:25">
      <c r="A673" s="137" t="s">
        <v>191</v>
      </c>
      <c r="B673" s="74">
        <v>8805</v>
      </c>
      <c r="C673" s="302" t="s">
        <v>87</v>
      </c>
      <c r="D673" s="124">
        <v>45791</v>
      </c>
      <c r="E673" s="76" t="s">
        <v>1716</v>
      </c>
      <c r="F673" s="125" t="s">
        <v>37</v>
      </c>
      <c r="G673" s="126">
        <v>0.39930555555555558</v>
      </c>
      <c r="H673" s="128" t="s">
        <v>206</v>
      </c>
      <c r="I673" s="130" t="s">
        <v>1922</v>
      </c>
      <c r="J673" s="1" t="s">
        <v>196</v>
      </c>
      <c r="K673" s="104" t="s">
        <v>1923</v>
      </c>
      <c r="L673" s="375" t="s">
        <v>77</v>
      </c>
      <c r="M673" s="156">
        <v>20250521</v>
      </c>
      <c r="N673" s="375" t="s">
        <v>43</v>
      </c>
      <c r="O673" s="376"/>
      <c r="P673" s="377" t="s">
        <v>2002</v>
      </c>
      <c r="Q673" s="377"/>
      <c r="R673" s="378"/>
      <c r="S673" s="378"/>
      <c r="T673" s="378"/>
      <c r="U673" s="378"/>
      <c r="V673" s="378"/>
      <c r="W673" s="378"/>
      <c r="X673" s="378"/>
      <c r="Y673" s="378"/>
    </row>
    <row r="674" spans="1:25">
      <c r="A674" s="137" t="s">
        <v>191</v>
      </c>
      <c r="B674" s="74">
        <v>8805</v>
      </c>
      <c r="C674" s="302" t="s">
        <v>87</v>
      </c>
      <c r="D674" s="124">
        <v>45791</v>
      </c>
      <c r="E674" s="76" t="s">
        <v>1716</v>
      </c>
      <c r="F674" s="125" t="s">
        <v>37</v>
      </c>
      <c r="G674" s="126">
        <v>0.45833333333333331</v>
      </c>
      <c r="H674" s="128" t="s">
        <v>206</v>
      </c>
      <c r="I674" s="130" t="s">
        <v>1925</v>
      </c>
      <c r="J674" s="1" t="s">
        <v>196</v>
      </c>
      <c r="K674" s="104" t="s">
        <v>2003</v>
      </c>
      <c r="L674" s="375" t="s">
        <v>77</v>
      </c>
      <c r="M674" s="156">
        <v>20250521</v>
      </c>
      <c r="N674" s="375" t="s">
        <v>43</v>
      </c>
      <c r="O674" s="376"/>
      <c r="P674" s="377" t="s">
        <v>2004</v>
      </c>
      <c r="Q674" s="377"/>
      <c r="R674" s="378"/>
      <c r="S674" s="378"/>
      <c r="T674" s="378"/>
      <c r="U674" s="378"/>
      <c r="V674" s="378"/>
      <c r="W674" s="378"/>
      <c r="X674" s="378"/>
      <c r="Y674" s="378"/>
    </row>
    <row r="675" spans="1:25">
      <c r="A675" s="140" t="s">
        <v>191</v>
      </c>
      <c r="B675" s="74">
        <v>8805</v>
      </c>
      <c r="C675" s="305" t="s">
        <v>87</v>
      </c>
      <c r="D675" s="124">
        <v>45791</v>
      </c>
      <c r="E675" s="76" t="s">
        <v>1716</v>
      </c>
      <c r="F675" s="125" t="s">
        <v>37</v>
      </c>
      <c r="G675" s="183">
        <v>0.46250000000000002</v>
      </c>
      <c r="H675" s="141" t="s">
        <v>194</v>
      </c>
      <c r="I675" s="142" t="s">
        <v>1929</v>
      </c>
      <c r="J675" s="1" t="s">
        <v>196</v>
      </c>
      <c r="K675" s="383"/>
      <c r="L675" s="375" t="s">
        <v>27</v>
      </c>
      <c r="M675" s="376">
        <v>20250516</v>
      </c>
      <c r="N675" s="375" t="s">
        <v>90</v>
      </c>
      <c r="O675" s="376"/>
      <c r="P675" s="377" t="s">
        <v>862</v>
      </c>
      <c r="Q675" s="377"/>
      <c r="R675" s="378"/>
      <c r="S675" s="378"/>
      <c r="T675" s="378"/>
      <c r="U675" s="378"/>
      <c r="V675" s="378"/>
      <c r="W675" s="378"/>
      <c r="X675" s="378"/>
      <c r="Y675" s="378"/>
    </row>
    <row r="676" spans="1:25" ht="30.75">
      <c r="A676" s="137" t="s">
        <v>191</v>
      </c>
      <c r="B676" s="74">
        <v>8805</v>
      </c>
      <c r="C676" s="302" t="s">
        <v>20</v>
      </c>
      <c r="D676" s="124">
        <v>45791</v>
      </c>
      <c r="E676" s="76" t="s">
        <v>1716</v>
      </c>
      <c r="F676" s="125" t="s">
        <v>22</v>
      </c>
      <c r="G676" s="126">
        <v>0.76597222222222228</v>
      </c>
      <c r="H676" s="128" t="s">
        <v>213</v>
      </c>
      <c r="I676" s="130" t="s">
        <v>1932</v>
      </c>
      <c r="J676" s="1" t="s">
        <v>196</v>
      </c>
      <c r="K676" s="104" t="s">
        <v>2005</v>
      </c>
      <c r="L676" s="375" t="s">
        <v>198</v>
      </c>
      <c r="M676" s="376">
        <v>20250520</v>
      </c>
      <c r="N676" s="375" t="s">
        <v>43</v>
      </c>
      <c r="O676" s="376"/>
      <c r="P676" s="377" t="s">
        <v>2006</v>
      </c>
      <c r="Q676" s="377"/>
      <c r="R676" s="378"/>
      <c r="S676" s="378"/>
      <c r="T676" s="378"/>
      <c r="U676" s="378"/>
      <c r="V676" s="378"/>
      <c r="W676" s="378"/>
      <c r="X676" s="378"/>
      <c r="Y676" s="378"/>
    </row>
    <row r="677" spans="1:25" ht="30.75">
      <c r="A677" s="137" t="s">
        <v>191</v>
      </c>
      <c r="B677" s="74">
        <v>8805</v>
      </c>
      <c r="C677" s="302" t="s">
        <v>20</v>
      </c>
      <c r="D677" s="124">
        <v>45791</v>
      </c>
      <c r="E677" s="76" t="s">
        <v>1716</v>
      </c>
      <c r="F677" s="125" t="s">
        <v>22</v>
      </c>
      <c r="G677" s="126">
        <v>0.80208333333333337</v>
      </c>
      <c r="H677" s="128" t="s">
        <v>213</v>
      </c>
      <c r="I677" s="130" t="s">
        <v>1935</v>
      </c>
      <c r="J677" s="1" t="s">
        <v>196</v>
      </c>
      <c r="K677" s="104" t="s">
        <v>1936</v>
      </c>
      <c r="L677" s="375" t="s">
        <v>198</v>
      </c>
      <c r="M677" s="376">
        <v>20250520</v>
      </c>
      <c r="N677" s="375" t="s">
        <v>43</v>
      </c>
      <c r="O677" s="376"/>
      <c r="P677" s="377" t="s">
        <v>2007</v>
      </c>
      <c r="Q677" s="377"/>
      <c r="R677" s="378"/>
      <c r="S677" s="378"/>
      <c r="T677" s="378"/>
      <c r="U677" s="378"/>
      <c r="V677" s="378"/>
      <c r="W677" s="378"/>
      <c r="X677" s="378"/>
      <c r="Y677" s="378"/>
    </row>
    <row r="678" spans="1:25" ht="30.75">
      <c r="A678" s="137" t="s">
        <v>191</v>
      </c>
      <c r="B678" s="74">
        <v>8805</v>
      </c>
      <c r="C678" s="302" t="s">
        <v>20</v>
      </c>
      <c r="D678" s="124">
        <v>45791</v>
      </c>
      <c r="E678" s="76" t="s">
        <v>1716</v>
      </c>
      <c r="F678" s="125" t="s">
        <v>22</v>
      </c>
      <c r="G678" s="126">
        <v>0.84652777777777777</v>
      </c>
      <c r="H678" s="128" t="s">
        <v>206</v>
      </c>
      <c r="I678" s="130" t="s">
        <v>1938</v>
      </c>
      <c r="J678" s="1" t="s">
        <v>196</v>
      </c>
      <c r="K678" s="104" t="s">
        <v>2008</v>
      </c>
      <c r="L678" s="375" t="s">
        <v>198</v>
      </c>
      <c r="M678" s="376">
        <v>20250520</v>
      </c>
      <c r="N678" s="375" t="s">
        <v>43</v>
      </c>
      <c r="O678" s="376"/>
      <c r="P678" s="377" t="s">
        <v>2009</v>
      </c>
      <c r="Q678" s="377"/>
      <c r="R678" s="378"/>
      <c r="S678" s="378"/>
      <c r="T678" s="378"/>
      <c r="U678" s="378"/>
      <c r="V678" s="378"/>
      <c r="W678" s="378"/>
      <c r="X678" s="378"/>
      <c r="Y678" s="378"/>
    </row>
    <row r="679" spans="1:25" ht="30.75">
      <c r="A679" s="137" t="s">
        <v>191</v>
      </c>
      <c r="B679" s="74">
        <v>8805</v>
      </c>
      <c r="C679" s="302" t="s">
        <v>20</v>
      </c>
      <c r="D679" s="124">
        <v>45791</v>
      </c>
      <c r="E679" s="76" t="s">
        <v>1716</v>
      </c>
      <c r="F679" s="125" t="s">
        <v>37</v>
      </c>
      <c r="G679" s="126">
        <v>0.86458333333333337</v>
      </c>
      <c r="H679" s="128" t="s">
        <v>206</v>
      </c>
      <c r="I679" s="130" t="s">
        <v>1941</v>
      </c>
      <c r="J679" s="1" t="s">
        <v>196</v>
      </c>
      <c r="K679" s="104" t="s">
        <v>1942</v>
      </c>
      <c r="L679" s="375" t="s">
        <v>27</v>
      </c>
      <c r="M679" s="376">
        <v>20250516</v>
      </c>
      <c r="N679" s="375" t="s">
        <v>43</v>
      </c>
      <c r="O679" s="376"/>
      <c r="P679" s="377" t="s">
        <v>2010</v>
      </c>
      <c r="Q679" s="377"/>
      <c r="R679" s="378"/>
      <c r="S679" s="378"/>
      <c r="T679" s="378"/>
      <c r="U679" s="378"/>
      <c r="V679" s="378"/>
      <c r="W679" s="378"/>
      <c r="X679" s="378"/>
      <c r="Y679" s="378"/>
    </row>
    <row r="680" spans="1:25" ht="30.75">
      <c r="A680" s="140" t="s">
        <v>191</v>
      </c>
      <c r="B680" s="74">
        <v>8805</v>
      </c>
      <c r="C680" s="305" t="s">
        <v>20</v>
      </c>
      <c r="D680" s="124">
        <v>45791</v>
      </c>
      <c r="E680" s="76" t="s">
        <v>1716</v>
      </c>
      <c r="F680" s="125" t="s">
        <v>22</v>
      </c>
      <c r="G680" s="183">
        <v>0.87013888888888891</v>
      </c>
      <c r="H680" s="141" t="s">
        <v>194</v>
      </c>
      <c r="I680" s="142" t="s">
        <v>1951</v>
      </c>
      <c r="J680" s="1" t="s">
        <v>196</v>
      </c>
      <c r="K680" s="104" t="s">
        <v>2011</v>
      </c>
      <c r="L680" s="375" t="s">
        <v>27</v>
      </c>
      <c r="M680" s="376">
        <v>20250519</v>
      </c>
      <c r="N680" s="375" t="s">
        <v>43</v>
      </c>
      <c r="O680" s="376"/>
      <c r="P680" s="377" t="s">
        <v>2012</v>
      </c>
      <c r="Q680" s="377"/>
      <c r="R680" s="378"/>
      <c r="S680" s="378"/>
      <c r="T680" s="378"/>
      <c r="U680" s="378"/>
      <c r="V680" s="378"/>
      <c r="W680" s="378"/>
      <c r="X680" s="378"/>
      <c r="Y680" s="378"/>
    </row>
    <row r="681" spans="1:25">
      <c r="A681" s="137" t="s">
        <v>191</v>
      </c>
      <c r="B681" s="74">
        <v>3850</v>
      </c>
      <c r="C681" s="302" t="s">
        <v>730</v>
      </c>
      <c r="D681" s="124">
        <v>45791</v>
      </c>
      <c r="E681" s="76" t="s">
        <v>1716</v>
      </c>
      <c r="F681" s="125" t="s">
        <v>37</v>
      </c>
      <c r="G681" s="126">
        <v>0.40694444444444444</v>
      </c>
      <c r="H681" s="128" t="s">
        <v>213</v>
      </c>
      <c r="I681" s="130" t="s">
        <v>1957</v>
      </c>
      <c r="J681" s="1" t="s">
        <v>196</v>
      </c>
      <c r="K681" s="104" t="s">
        <v>2013</v>
      </c>
      <c r="L681" s="375" t="s">
        <v>101</v>
      </c>
      <c r="M681" s="376">
        <v>20250520</v>
      </c>
      <c r="N681" s="375" t="s">
        <v>33</v>
      </c>
      <c r="O681" s="376" t="s">
        <v>602</v>
      </c>
      <c r="P681" s="377" t="s">
        <v>2014</v>
      </c>
      <c r="Q681" s="377"/>
      <c r="R681" s="378"/>
      <c r="S681" s="378"/>
      <c r="T681" s="378"/>
      <c r="U681" s="378"/>
      <c r="V681" s="378"/>
      <c r="W681" s="378"/>
      <c r="X681" s="378"/>
      <c r="Y681" s="378"/>
    </row>
    <row r="682" spans="1:25" ht="30.75">
      <c r="A682" s="137" t="s">
        <v>191</v>
      </c>
      <c r="B682" s="74">
        <v>3850</v>
      </c>
      <c r="C682" s="302" t="s">
        <v>730</v>
      </c>
      <c r="D682" s="124">
        <v>45791</v>
      </c>
      <c r="E682" s="76" t="s">
        <v>1716</v>
      </c>
      <c r="F682" s="125" t="s">
        <v>22</v>
      </c>
      <c r="G682" s="126">
        <v>0.40763888888888888</v>
      </c>
      <c r="H682" s="128" t="s">
        <v>213</v>
      </c>
      <c r="I682" s="130" t="s">
        <v>1958</v>
      </c>
      <c r="J682" s="1" t="s">
        <v>196</v>
      </c>
      <c r="K682" s="104" t="s">
        <v>2015</v>
      </c>
      <c r="L682" s="375" t="s">
        <v>27</v>
      </c>
      <c r="M682" s="376">
        <v>20250520</v>
      </c>
      <c r="N682" s="375" t="s">
        <v>33</v>
      </c>
      <c r="O682" s="376" t="s">
        <v>342</v>
      </c>
      <c r="P682" s="377" t="s">
        <v>2016</v>
      </c>
      <c r="Q682" s="377"/>
      <c r="R682" s="378"/>
      <c r="S682" s="378"/>
      <c r="T682" s="378"/>
      <c r="U682" s="378"/>
      <c r="V682" s="378"/>
      <c r="W682" s="378"/>
      <c r="X682" s="378"/>
      <c r="Y682" s="378"/>
    </row>
    <row r="683" spans="1:25">
      <c r="A683" s="137" t="s">
        <v>191</v>
      </c>
      <c r="B683" s="74">
        <v>3850</v>
      </c>
      <c r="C683" s="302" t="s">
        <v>730</v>
      </c>
      <c r="D683" s="124">
        <v>45791</v>
      </c>
      <c r="E683" s="76" t="s">
        <v>1716</v>
      </c>
      <c r="F683" s="125" t="s">
        <v>22</v>
      </c>
      <c r="G683" s="126">
        <v>0.41944444444444445</v>
      </c>
      <c r="H683" s="128" t="s">
        <v>213</v>
      </c>
      <c r="I683" s="130" t="s">
        <v>1965</v>
      </c>
      <c r="J683" s="1" t="s">
        <v>196</v>
      </c>
      <c r="K683" s="104" t="s">
        <v>2017</v>
      </c>
      <c r="L683" s="375" t="s">
        <v>27</v>
      </c>
      <c r="M683" s="376">
        <v>20250520</v>
      </c>
      <c r="N683" s="375" t="s">
        <v>43</v>
      </c>
      <c r="O683" s="376"/>
      <c r="P683" s="377" t="s">
        <v>2018</v>
      </c>
      <c r="Q683" s="377"/>
      <c r="R683" s="378"/>
      <c r="S683" s="378"/>
      <c r="T683" s="378"/>
      <c r="U683" s="378"/>
      <c r="V683" s="378"/>
      <c r="W683" s="378"/>
      <c r="X683" s="378"/>
      <c r="Y683" s="378"/>
    </row>
    <row r="684" spans="1:25">
      <c r="A684" s="138" t="s">
        <v>191</v>
      </c>
      <c r="B684" s="97">
        <v>3850</v>
      </c>
      <c r="C684" s="303" t="s">
        <v>730</v>
      </c>
      <c r="D684" s="132">
        <v>45791</v>
      </c>
      <c r="E684" s="99" t="s">
        <v>1716</v>
      </c>
      <c r="F684" s="133" t="s">
        <v>22</v>
      </c>
      <c r="G684" s="134">
        <v>0.42708333333333331</v>
      </c>
      <c r="H684" s="135" t="s">
        <v>213</v>
      </c>
      <c r="I684" s="139" t="s">
        <v>1968</v>
      </c>
      <c r="J684" s="1" t="s">
        <v>196</v>
      </c>
      <c r="K684" s="118" t="s">
        <v>2019</v>
      </c>
      <c r="L684" s="375" t="s">
        <v>101</v>
      </c>
      <c r="M684" s="376">
        <v>20250520</v>
      </c>
      <c r="N684" s="375" t="s">
        <v>43</v>
      </c>
      <c r="O684" s="388"/>
      <c r="P684" s="379" t="s">
        <v>2020</v>
      </c>
      <c r="Q684" s="379"/>
      <c r="R684" s="378"/>
      <c r="S684" s="378"/>
      <c r="T684" s="378"/>
      <c r="U684" s="378"/>
      <c r="V684" s="378"/>
      <c r="W684" s="378"/>
      <c r="X684" s="378"/>
      <c r="Y684" s="378"/>
    </row>
    <row r="685" spans="1:25">
      <c r="A685" s="137" t="s">
        <v>191</v>
      </c>
      <c r="B685" s="74">
        <v>3850</v>
      </c>
      <c r="C685" s="302" t="s">
        <v>730</v>
      </c>
      <c r="D685" s="124">
        <v>45791</v>
      </c>
      <c r="E685" s="76" t="s">
        <v>1716</v>
      </c>
      <c r="F685" s="125" t="s">
        <v>37</v>
      </c>
      <c r="G685" s="126">
        <v>0.31319444444444444</v>
      </c>
      <c r="H685" s="128" t="s">
        <v>112</v>
      </c>
      <c r="I685" s="130" t="s">
        <v>267</v>
      </c>
      <c r="J685" s="375" t="s">
        <v>75</v>
      </c>
      <c r="K685" s="104" t="s">
        <v>2021</v>
      </c>
      <c r="L685" s="375" t="s">
        <v>77</v>
      </c>
      <c r="M685" s="376">
        <v>20250521</v>
      </c>
      <c r="N685" s="375" t="s">
        <v>43</v>
      </c>
      <c r="O685" s="156"/>
      <c r="P685" s="377" t="s">
        <v>2022</v>
      </c>
      <c r="Q685" s="377"/>
      <c r="R685" s="378"/>
      <c r="S685" s="378"/>
      <c r="T685" s="378"/>
      <c r="U685" s="378"/>
      <c r="V685" s="378"/>
      <c r="W685" s="378"/>
      <c r="X685" s="378"/>
      <c r="Y685" s="378"/>
    </row>
    <row r="686" spans="1:25">
      <c r="A686" s="137" t="s">
        <v>191</v>
      </c>
      <c r="B686" s="74">
        <v>3850</v>
      </c>
      <c r="C686" s="302" t="s">
        <v>730</v>
      </c>
      <c r="D686" s="124">
        <v>45791</v>
      </c>
      <c r="E686" s="76" t="s">
        <v>1716</v>
      </c>
      <c r="F686" s="125" t="s">
        <v>37</v>
      </c>
      <c r="G686" s="126">
        <v>0.49583333333333335</v>
      </c>
      <c r="H686" s="128" t="s">
        <v>160</v>
      </c>
      <c r="I686" s="130" t="s">
        <v>1988</v>
      </c>
      <c r="J686" s="375" t="s">
        <v>75</v>
      </c>
      <c r="K686" s="104" t="s">
        <v>1989</v>
      </c>
      <c r="L686" s="375" t="s">
        <v>198</v>
      </c>
      <c r="M686" s="376">
        <v>20250516</v>
      </c>
      <c r="N686" s="375" t="s">
        <v>33</v>
      </c>
      <c r="O686" s="376" t="s">
        <v>539</v>
      </c>
      <c r="P686" s="377" t="s">
        <v>2023</v>
      </c>
      <c r="Q686" s="377"/>
      <c r="R686" s="378"/>
      <c r="S686" s="378"/>
      <c r="T686" s="378"/>
      <c r="U686" s="378"/>
      <c r="V686" s="378"/>
      <c r="W686" s="378"/>
      <c r="X686" s="378"/>
      <c r="Y686" s="378"/>
    </row>
    <row r="687" spans="1:25" ht="30.75">
      <c r="A687" s="147" t="s">
        <v>191</v>
      </c>
      <c r="B687" s="97">
        <v>3850</v>
      </c>
      <c r="C687" s="315" t="s">
        <v>730</v>
      </c>
      <c r="D687" s="136">
        <v>45791</v>
      </c>
      <c r="E687" s="99" t="s">
        <v>1716</v>
      </c>
      <c r="F687" s="133" t="s">
        <v>22</v>
      </c>
      <c r="G687" s="266">
        <v>0.3972222222222222</v>
      </c>
      <c r="H687" s="267" t="s">
        <v>23</v>
      </c>
      <c r="I687" s="268" t="s">
        <v>1994</v>
      </c>
      <c r="J687" s="384" t="s">
        <v>25</v>
      </c>
      <c r="K687" s="118" t="s">
        <v>1995</v>
      </c>
      <c r="L687" s="384" t="s">
        <v>61</v>
      </c>
      <c r="M687" s="156">
        <v>20250517</v>
      </c>
      <c r="N687" s="1" t="s">
        <v>33</v>
      </c>
      <c r="O687" s="200" t="s">
        <v>183</v>
      </c>
      <c r="P687" s="14" t="s">
        <v>1996</v>
      </c>
      <c r="Q687" s="42"/>
      <c r="R687" s="319"/>
      <c r="S687" s="378"/>
      <c r="T687" s="378"/>
      <c r="U687" s="378"/>
      <c r="V687" s="378"/>
      <c r="W687" s="378"/>
      <c r="X687" s="378"/>
      <c r="Y687" s="378"/>
    </row>
    <row r="688" spans="1:25">
      <c r="A688" s="144" t="s">
        <v>191</v>
      </c>
      <c r="B688" s="74">
        <v>3850</v>
      </c>
      <c r="C688" s="304" t="s">
        <v>730</v>
      </c>
      <c r="D688" s="123">
        <v>45792</v>
      </c>
      <c r="E688" s="76" t="s">
        <v>1640</v>
      </c>
      <c r="F688" s="125" t="s">
        <v>22</v>
      </c>
      <c r="G688" s="184">
        <v>0.3263888888888889</v>
      </c>
      <c r="H688" s="127" t="s">
        <v>194</v>
      </c>
      <c r="I688" s="129" t="s">
        <v>2024</v>
      </c>
      <c r="J688" s="1" t="s">
        <v>196</v>
      </c>
      <c r="K688" s="104" t="s">
        <v>2025</v>
      </c>
      <c r="L688" s="375" t="s">
        <v>27</v>
      </c>
      <c r="M688" s="156">
        <v>20250519</v>
      </c>
      <c r="N688" s="375" t="s">
        <v>43</v>
      </c>
      <c r="O688" s="376"/>
      <c r="P688" s="377" t="s">
        <v>2026</v>
      </c>
      <c r="Q688" s="377"/>
      <c r="R688" s="378"/>
      <c r="S688" s="378"/>
      <c r="T688" s="378"/>
      <c r="U688" s="378"/>
      <c r="V688" s="378"/>
      <c r="W688" s="378"/>
      <c r="X688" s="378"/>
      <c r="Y688" s="378"/>
    </row>
    <row r="689" spans="1:25" ht="30.75">
      <c r="A689" s="140" t="s">
        <v>191</v>
      </c>
      <c r="B689" s="74">
        <v>3850</v>
      </c>
      <c r="C689" s="305" t="s">
        <v>730</v>
      </c>
      <c r="D689" s="124">
        <v>45792</v>
      </c>
      <c r="E689" s="76" t="s">
        <v>1640</v>
      </c>
      <c r="F689" s="125" t="s">
        <v>22</v>
      </c>
      <c r="G689" s="126">
        <v>0.34236111111111112</v>
      </c>
      <c r="H689" s="128" t="s">
        <v>194</v>
      </c>
      <c r="I689" s="130" t="s">
        <v>2027</v>
      </c>
      <c r="J689" s="1" t="s">
        <v>196</v>
      </c>
      <c r="K689" s="104" t="s">
        <v>2028</v>
      </c>
      <c r="L689" s="375" t="s">
        <v>198</v>
      </c>
      <c r="M689" s="376">
        <v>20250520</v>
      </c>
      <c r="N689" s="375" t="s">
        <v>33</v>
      </c>
      <c r="O689" s="386" t="s">
        <v>2029</v>
      </c>
      <c r="P689" s="377" t="s">
        <v>2030</v>
      </c>
      <c r="Q689" s="377"/>
      <c r="R689" s="378"/>
      <c r="S689" s="378"/>
      <c r="T689" s="378"/>
      <c r="U689" s="378"/>
      <c r="V689" s="378"/>
      <c r="W689" s="378"/>
      <c r="X689" s="378"/>
      <c r="Y689" s="378"/>
    </row>
    <row r="690" spans="1:25" ht="30.75">
      <c r="A690" s="140" t="s">
        <v>191</v>
      </c>
      <c r="B690" s="74">
        <v>3850</v>
      </c>
      <c r="C690" s="302" t="s">
        <v>730</v>
      </c>
      <c r="D690" s="124">
        <v>45792</v>
      </c>
      <c r="E690" s="76" t="s">
        <v>1640</v>
      </c>
      <c r="F690" s="125" t="s">
        <v>22</v>
      </c>
      <c r="G690" s="126">
        <v>0.34583333333333333</v>
      </c>
      <c r="H690" s="128" t="s">
        <v>206</v>
      </c>
      <c r="I690" s="130" t="s">
        <v>2031</v>
      </c>
      <c r="J690" s="1" t="s">
        <v>196</v>
      </c>
      <c r="K690" s="104" t="s">
        <v>2032</v>
      </c>
      <c r="L690" s="375" t="s">
        <v>77</v>
      </c>
      <c r="M690" s="156">
        <v>20250521</v>
      </c>
      <c r="N690" s="375" t="s">
        <v>43</v>
      </c>
      <c r="O690" s="376"/>
      <c r="P690" s="377" t="s">
        <v>2033</v>
      </c>
      <c r="Q690" s="377"/>
      <c r="R690" s="378"/>
      <c r="S690" s="378"/>
      <c r="T690" s="378"/>
      <c r="U690" s="378"/>
      <c r="V690" s="378"/>
      <c r="W690" s="378"/>
      <c r="X690" s="378"/>
      <c r="Y690" s="378"/>
    </row>
    <row r="691" spans="1:25" ht="30.75">
      <c r="A691" s="140" t="s">
        <v>191</v>
      </c>
      <c r="B691" s="74">
        <v>3850</v>
      </c>
      <c r="C691" s="305" t="s">
        <v>730</v>
      </c>
      <c r="D691" s="124">
        <v>45792</v>
      </c>
      <c r="E691" s="76" t="s">
        <v>1640</v>
      </c>
      <c r="F691" s="125" t="s">
        <v>37</v>
      </c>
      <c r="G691" s="126">
        <v>0.34652777777777777</v>
      </c>
      <c r="H691" s="128" t="s">
        <v>206</v>
      </c>
      <c r="I691" s="130" t="s">
        <v>2034</v>
      </c>
      <c r="J691" s="1" t="s">
        <v>196</v>
      </c>
      <c r="K691" s="104" t="s">
        <v>2035</v>
      </c>
      <c r="L691" s="375" t="s">
        <v>27</v>
      </c>
      <c r="M691" s="156">
        <v>20250520</v>
      </c>
      <c r="N691" s="375" t="s">
        <v>43</v>
      </c>
      <c r="O691" s="376"/>
      <c r="P691" s="377" t="s">
        <v>2036</v>
      </c>
      <c r="Q691" s="377"/>
      <c r="R691" s="378"/>
      <c r="S691" s="378"/>
      <c r="T691" s="378"/>
      <c r="U691" s="378"/>
      <c r="V691" s="378"/>
      <c r="W691" s="378"/>
      <c r="X691" s="378"/>
      <c r="Y691" s="378"/>
    </row>
    <row r="692" spans="1:25" ht="30.75">
      <c r="A692" s="140" t="s">
        <v>191</v>
      </c>
      <c r="B692" s="74">
        <v>3850</v>
      </c>
      <c r="C692" s="302" t="s">
        <v>730</v>
      </c>
      <c r="D692" s="124">
        <v>45792</v>
      </c>
      <c r="E692" s="76" t="s">
        <v>1640</v>
      </c>
      <c r="F692" s="125" t="s">
        <v>22</v>
      </c>
      <c r="G692" s="126">
        <v>0.35</v>
      </c>
      <c r="H692" s="128" t="s">
        <v>194</v>
      </c>
      <c r="I692" s="130" t="s">
        <v>2037</v>
      </c>
      <c r="J692" s="1" t="s">
        <v>196</v>
      </c>
      <c r="K692" s="104" t="s">
        <v>2038</v>
      </c>
      <c r="L692" s="375" t="s">
        <v>198</v>
      </c>
      <c r="M692" s="376">
        <v>20250521</v>
      </c>
      <c r="N692" s="375" t="s">
        <v>33</v>
      </c>
      <c r="O692" s="376" t="s">
        <v>342</v>
      </c>
      <c r="P692" s="377" t="s">
        <v>2039</v>
      </c>
      <c r="Q692" s="377"/>
      <c r="R692" s="378"/>
      <c r="S692" s="378"/>
      <c r="T692" s="378"/>
      <c r="U692" s="378"/>
      <c r="V692" s="378"/>
      <c r="W692" s="378"/>
      <c r="X692" s="378"/>
      <c r="Y692" s="378"/>
    </row>
    <row r="693" spans="1:25" ht="30.75">
      <c r="A693" s="140" t="s">
        <v>191</v>
      </c>
      <c r="B693" s="74">
        <v>3850</v>
      </c>
      <c r="C693" s="305" t="s">
        <v>730</v>
      </c>
      <c r="D693" s="124">
        <v>45792</v>
      </c>
      <c r="E693" s="76" t="s">
        <v>1640</v>
      </c>
      <c r="F693" s="125" t="s">
        <v>22</v>
      </c>
      <c r="G693" s="126">
        <v>0.38194444444444442</v>
      </c>
      <c r="H693" s="128" t="s">
        <v>213</v>
      </c>
      <c r="I693" s="130" t="s">
        <v>2040</v>
      </c>
      <c r="J693" s="1" t="s">
        <v>196</v>
      </c>
      <c r="K693" s="383"/>
      <c r="L693" s="375" t="s">
        <v>27</v>
      </c>
      <c r="M693" s="376">
        <v>20250517</v>
      </c>
      <c r="N693" s="375" t="s">
        <v>33</v>
      </c>
      <c r="O693" s="376" t="s">
        <v>1972</v>
      </c>
      <c r="P693" s="377" t="s">
        <v>2041</v>
      </c>
      <c r="Q693" s="377"/>
      <c r="R693" s="378"/>
      <c r="S693" s="378"/>
      <c r="T693" s="378"/>
      <c r="U693" s="378"/>
      <c r="V693" s="378"/>
      <c r="W693" s="378"/>
      <c r="X693" s="378"/>
      <c r="Y693" s="378"/>
    </row>
    <row r="694" spans="1:25" ht="30.75">
      <c r="A694" s="137" t="s">
        <v>191</v>
      </c>
      <c r="B694" s="74">
        <v>3850</v>
      </c>
      <c r="C694" s="302" t="s">
        <v>730</v>
      </c>
      <c r="D694" s="124">
        <v>45792</v>
      </c>
      <c r="E694" s="76" t="s">
        <v>1640</v>
      </c>
      <c r="F694" s="125" t="s">
        <v>37</v>
      </c>
      <c r="G694" s="126">
        <v>0.48749999999999999</v>
      </c>
      <c r="H694" s="128" t="s">
        <v>206</v>
      </c>
      <c r="I694" s="130" t="s">
        <v>2042</v>
      </c>
      <c r="J694" s="1" t="s">
        <v>196</v>
      </c>
      <c r="K694" s="104" t="s">
        <v>2043</v>
      </c>
      <c r="L694" s="375" t="s">
        <v>198</v>
      </c>
      <c r="M694" s="376">
        <v>20250520</v>
      </c>
      <c r="N694" s="375" t="s">
        <v>43</v>
      </c>
      <c r="O694" s="376"/>
      <c r="P694" s="377" t="s">
        <v>2044</v>
      </c>
      <c r="Q694" s="377"/>
      <c r="R694" s="378"/>
      <c r="S694" s="378"/>
      <c r="T694" s="378"/>
      <c r="U694" s="378"/>
      <c r="V694" s="378"/>
      <c r="W694" s="378"/>
      <c r="X694" s="378"/>
      <c r="Y694" s="378"/>
    </row>
    <row r="695" spans="1:25" ht="30.75">
      <c r="A695" s="137" t="s">
        <v>191</v>
      </c>
      <c r="B695" s="74">
        <v>3850</v>
      </c>
      <c r="C695" s="305" t="s">
        <v>730</v>
      </c>
      <c r="D695" s="124">
        <v>45792</v>
      </c>
      <c r="E695" s="76" t="s">
        <v>1640</v>
      </c>
      <c r="F695" s="125" t="s">
        <v>22</v>
      </c>
      <c r="G695" s="126">
        <v>0.5180555555555556</v>
      </c>
      <c r="H695" s="128" t="s">
        <v>208</v>
      </c>
      <c r="I695" s="130" t="s">
        <v>2045</v>
      </c>
      <c r="J695" s="1" t="s">
        <v>196</v>
      </c>
      <c r="K695" s="104" t="s">
        <v>2046</v>
      </c>
      <c r="L695" s="375" t="s">
        <v>27</v>
      </c>
      <c r="M695" s="156">
        <v>20250519</v>
      </c>
      <c r="N695" s="375" t="s">
        <v>43</v>
      </c>
      <c r="O695" s="376"/>
      <c r="P695" s="377" t="s">
        <v>2047</v>
      </c>
      <c r="Q695" s="377"/>
      <c r="R695" s="378"/>
      <c r="S695" s="378"/>
      <c r="T695" s="378"/>
      <c r="U695" s="378"/>
      <c r="V695" s="378"/>
      <c r="W695" s="378"/>
      <c r="X695" s="378"/>
      <c r="Y695" s="378"/>
    </row>
    <row r="696" spans="1:25">
      <c r="A696" s="137" t="s">
        <v>191</v>
      </c>
      <c r="B696" s="74">
        <v>3850</v>
      </c>
      <c r="C696" s="302" t="s">
        <v>730</v>
      </c>
      <c r="D696" s="124">
        <v>45792</v>
      </c>
      <c r="E696" s="76" t="s">
        <v>1640</v>
      </c>
      <c r="F696" s="125" t="s">
        <v>22</v>
      </c>
      <c r="G696" s="126">
        <v>0.52083333333333337</v>
      </c>
      <c r="H696" s="128" t="s">
        <v>194</v>
      </c>
      <c r="I696" s="130" t="s">
        <v>2048</v>
      </c>
      <c r="J696" s="1" t="s">
        <v>196</v>
      </c>
      <c r="K696" s="104" t="s">
        <v>2049</v>
      </c>
      <c r="L696" s="375" t="s">
        <v>27</v>
      </c>
      <c r="M696" s="156">
        <v>20250519</v>
      </c>
      <c r="N696" s="375" t="s">
        <v>43</v>
      </c>
      <c r="O696" s="376"/>
      <c r="P696" s="377" t="s">
        <v>2050</v>
      </c>
      <c r="Q696" s="377"/>
      <c r="R696" s="378"/>
      <c r="S696" s="378"/>
      <c r="T696" s="378"/>
      <c r="U696" s="378"/>
      <c r="V696" s="378"/>
      <c r="W696" s="378"/>
      <c r="X696" s="378"/>
      <c r="Y696" s="378"/>
    </row>
    <row r="697" spans="1:25">
      <c r="A697" s="137" t="s">
        <v>191</v>
      </c>
      <c r="B697" s="74">
        <v>8805</v>
      </c>
      <c r="C697" s="302" t="s">
        <v>51</v>
      </c>
      <c r="D697" s="124">
        <v>45792</v>
      </c>
      <c r="E697" s="76" t="s">
        <v>1640</v>
      </c>
      <c r="F697" s="294" t="s">
        <v>37</v>
      </c>
      <c r="G697" s="126">
        <v>0.28263888888888888</v>
      </c>
      <c r="H697" s="126" t="s">
        <v>194</v>
      </c>
      <c r="I697" s="295" t="s">
        <v>2051</v>
      </c>
      <c r="J697" s="1" t="s">
        <v>196</v>
      </c>
      <c r="K697" s="104" t="s">
        <v>2052</v>
      </c>
      <c r="L697" s="375" t="s">
        <v>27</v>
      </c>
      <c r="M697" s="376">
        <v>20250519</v>
      </c>
      <c r="N697" s="375" t="s">
        <v>33</v>
      </c>
      <c r="O697" s="376" t="s">
        <v>1140</v>
      </c>
      <c r="P697" s="403" t="s">
        <v>2053</v>
      </c>
      <c r="Q697" s="377"/>
      <c r="R697" s="378"/>
      <c r="S697" s="378"/>
      <c r="T697" s="378"/>
      <c r="U697" s="378"/>
      <c r="V697" s="378"/>
      <c r="W697" s="378"/>
      <c r="X697" s="378"/>
      <c r="Y697" s="378"/>
    </row>
    <row r="698" spans="1:25" ht="30.75">
      <c r="A698" s="137" t="s">
        <v>191</v>
      </c>
      <c r="B698" s="74">
        <v>8805</v>
      </c>
      <c r="C698" s="302" t="s">
        <v>51</v>
      </c>
      <c r="D698" s="124">
        <v>45792</v>
      </c>
      <c r="E698" s="76" t="s">
        <v>1640</v>
      </c>
      <c r="F698" s="294" t="s">
        <v>37</v>
      </c>
      <c r="G698" s="126">
        <v>0.28402777777777777</v>
      </c>
      <c r="H698" s="126" t="s">
        <v>194</v>
      </c>
      <c r="I698" s="295" t="s">
        <v>2051</v>
      </c>
      <c r="J698" s="1" t="s">
        <v>196</v>
      </c>
      <c r="K698" s="104" t="s">
        <v>2054</v>
      </c>
      <c r="L698" s="375" t="s">
        <v>27</v>
      </c>
      <c r="M698" s="376">
        <v>20250519</v>
      </c>
      <c r="N698" s="375" t="s">
        <v>33</v>
      </c>
      <c r="O698" s="376" t="s">
        <v>1140</v>
      </c>
      <c r="P698" s="403" t="s">
        <v>2055</v>
      </c>
      <c r="Q698" s="377"/>
      <c r="R698" s="378"/>
      <c r="S698" s="378"/>
      <c r="T698" s="378"/>
      <c r="U698" s="378"/>
      <c r="V698" s="378"/>
      <c r="W698" s="378"/>
      <c r="X698" s="378"/>
      <c r="Y698" s="378"/>
    </row>
    <row r="699" spans="1:25">
      <c r="A699" s="137" t="s">
        <v>191</v>
      </c>
      <c r="B699" s="74">
        <v>8805</v>
      </c>
      <c r="C699" s="302" t="s">
        <v>51</v>
      </c>
      <c r="D699" s="124">
        <v>45792</v>
      </c>
      <c r="E699" s="76" t="s">
        <v>1640</v>
      </c>
      <c r="F699" s="294" t="s">
        <v>22</v>
      </c>
      <c r="G699" s="126">
        <v>0.28611111111111109</v>
      </c>
      <c r="H699" s="126" t="s">
        <v>213</v>
      </c>
      <c r="I699" s="295" t="s">
        <v>2056</v>
      </c>
      <c r="J699" s="1" t="s">
        <v>196</v>
      </c>
      <c r="K699" s="383"/>
      <c r="L699" s="375" t="s">
        <v>27</v>
      </c>
      <c r="M699" s="376">
        <v>20250517</v>
      </c>
      <c r="N699" s="375" t="s">
        <v>33</v>
      </c>
      <c r="O699" s="376" t="s">
        <v>1972</v>
      </c>
      <c r="P699" s="377" t="s">
        <v>2057</v>
      </c>
      <c r="Q699" s="377"/>
      <c r="R699" s="378"/>
      <c r="S699" s="378"/>
      <c r="T699" s="378"/>
      <c r="U699" s="378"/>
      <c r="V699" s="378"/>
      <c r="W699" s="378"/>
      <c r="X699" s="378"/>
      <c r="Y699" s="378"/>
    </row>
    <row r="700" spans="1:25">
      <c r="A700" s="137" t="s">
        <v>191</v>
      </c>
      <c r="B700" s="74">
        <v>8805</v>
      </c>
      <c r="C700" s="302" t="s">
        <v>51</v>
      </c>
      <c r="D700" s="124">
        <v>45792</v>
      </c>
      <c r="E700" s="76" t="s">
        <v>1640</v>
      </c>
      <c r="F700" s="294" t="s">
        <v>37</v>
      </c>
      <c r="G700" s="126">
        <v>0.28680555555555554</v>
      </c>
      <c r="H700" s="126" t="s">
        <v>194</v>
      </c>
      <c r="I700" s="295" t="s">
        <v>2058</v>
      </c>
      <c r="J700" s="1" t="s">
        <v>196</v>
      </c>
      <c r="K700" s="104" t="s">
        <v>2059</v>
      </c>
      <c r="L700" s="375" t="s">
        <v>27</v>
      </c>
      <c r="M700" s="376">
        <v>20250517</v>
      </c>
      <c r="N700" s="375" t="s">
        <v>33</v>
      </c>
      <c r="O700" s="376" t="s">
        <v>2060</v>
      </c>
      <c r="P700" s="377" t="s">
        <v>2061</v>
      </c>
      <c r="Q700" s="377"/>
      <c r="R700" s="378"/>
      <c r="S700" s="378"/>
      <c r="T700" s="378"/>
      <c r="U700" s="378"/>
      <c r="V700" s="378"/>
      <c r="W700" s="378"/>
      <c r="X700" s="378"/>
      <c r="Y700" s="378"/>
    </row>
    <row r="701" spans="1:25" ht="30.75">
      <c r="A701" s="137" t="s">
        <v>191</v>
      </c>
      <c r="B701" s="74">
        <v>8805</v>
      </c>
      <c r="C701" s="302" t="s">
        <v>51</v>
      </c>
      <c r="D701" s="124">
        <v>45792</v>
      </c>
      <c r="E701" s="76" t="s">
        <v>1640</v>
      </c>
      <c r="F701" s="125" t="s">
        <v>37</v>
      </c>
      <c r="G701" s="126">
        <v>0.2951388888888889</v>
      </c>
      <c r="H701" s="128" t="s">
        <v>194</v>
      </c>
      <c r="I701" s="130" t="s">
        <v>2062</v>
      </c>
      <c r="J701" s="1" t="s">
        <v>196</v>
      </c>
      <c r="K701" s="104" t="s">
        <v>2063</v>
      </c>
      <c r="L701" s="375" t="s">
        <v>27</v>
      </c>
      <c r="M701" s="376">
        <v>20250519</v>
      </c>
      <c r="N701" s="375" t="s">
        <v>43</v>
      </c>
      <c r="O701" s="376"/>
      <c r="P701" s="377" t="s">
        <v>2064</v>
      </c>
      <c r="Q701" s="377"/>
      <c r="R701" s="378"/>
      <c r="S701" s="378"/>
      <c r="T701" s="378"/>
      <c r="U701" s="378"/>
      <c r="V701" s="378"/>
      <c r="W701" s="378"/>
      <c r="X701" s="378"/>
      <c r="Y701" s="378"/>
    </row>
    <row r="702" spans="1:25" ht="45.75">
      <c r="A702" s="137" t="s">
        <v>191</v>
      </c>
      <c r="B702" s="74">
        <v>8805</v>
      </c>
      <c r="C702" s="302" t="s">
        <v>2065</v>
      </c>
      <c r="D702" s="124">
        <v>45792</v>
      </c>
      <c r="E702" s="76" t="s">
        <v>1640</v>
      </c>
      <c r="F702" s="125" t="s">
        <v>37</v>
      </c>
      <c r="G702" s="126">
        <v>0.62708333333333333</v>
      </c>
      <c r="H702" s="128" t="s">
        <v>194</v>
      </c>
      <c r="I702" s="130" t="s">
        <v>2066</v>
      </c>
      <c r="J702" s="1" t="s">
        <v>196</v>
      </c>
      <c r="K702" s="104" t="s">
        <v>2067</v>
      </c>
      <c r="L702" s="375" t="s">
        <v>198</v>
      </c>
      <c r="M702" s="376">
        <v>20250520</v>
      </c>
      <c r="N702" s="375" t="s">
        <v>33</v>
      </c>
      <c r="O702" s="376" t="s">
        <v>629</v>
      </c>
      <c r="P702" s="377" t="s">
        <v>2068</v>
      </c>
      <c r="Q702" s="377"/>
      <c r="R702" s="378"/>
      <c r="S702" s="378"/>
      <c r="T702" s="378"/>
      <c r="U702" s="378"/>
      <c r="V702" s="378"/>
      <c r="W702" s="378"/>
      <c r="X702" s="378"/>
      <c r="Y702" s="378"/>
    </row>
    <row r="703" spans="1:25" ht="45.75">
      <c r="A703" s="137" t="s">
        <v>191</v>
      </c>
      <c r="B703" s="74">
        <v>8805</v>
      </c>
      <c r="C703" s="302" t="s">
        <v>2065</v>
      </c>
      <c r="D703" s="124">
        <v>45792</v>
      </c>
      <c r="E703" s="76" t="s">
        <v>1640</v>
      </c>
      <c r="F703" s="125" t="s">
        <v>22</v>
      </c>
      <c r="G703" s="126">
        <v>0.62916666666666665</v>
      </c>
      <c r="H703" s="128" t="s">
        <v>213</v>
      </c>
      <c r="I703" s="130" t="s">
        <v>2069</v>
      </c>
      <c r="J703" s="1" t="s">
        <v>196</v>
      </c>
      <c r="K703" s="104" t="s">
        <v>2070</v>
      </c>
      <c r="L703" s="375" t="s">
        <v>198</v>
      </c>
      <c r="M703" s="376">
        <v>20250520</v>
      </c>
      <c r="N703" s="375" t="s">
        <v>33</v>
      </c>
      <c r="O703" s="376" t="s">
        <v>2071</v>
      </c>
      <c r="P703" s="377" t="s">
        <v>2072</v>
      </c>
      <c r="Q703" s="377"/>
      <c r="R703" s="378"/>
      <c r="S703" s="378"/>
      <c r="T703" s="378"/>
      <c r="U703" s="378"/>
      <c r="V703" s="378"/>
      <c r="W703" s="378"/>
      <c r="X703" s="378"/>
      <c r="Y703" s="378"/>
    </row>
    <row r="704" spans="1:25" ht="45.75">
      <c r="A704" s="137" t="s">
        <v>191</v>
      </c>
      <c r="B704" s="74">
        <v>8805</v>
      </c>
      <c r="C704" s="302" t="s">
        <v>2065</v>
      </c>
      <c r="D704" s="124">
        <v>45792</v>
      </c>
      <c r="E704" s="76" t="s">
        <v>1640</v>
      </c>
      <c r="F704" s="125" t="s">
        <v>37</v>
      </c>
      <c r="G704" s="126">
        <v>0.67152777777777772</v>
      </c>
      <c r="H704" s="128" t="s">
        <v>213</v>
      </c>
      <c r="I704" s="130" t="s">
        <v>2073</v>
      </c>
      <c r="J704" s="1" t="s">
        <v>196</v>
      </c>
      <c r="K704" s="104" t="s">
        <v>2074</v>
      </c>
      <c r="L704" s="375" t="s">
        <v>27</v>
      </c>
      <c r="M704" s="376">
        <v>20250519</v>
      </c>
      <c r="N704" s="375" t="s">
        <v>33</v>
      </c>
      <c r="O704" s="376" t="s">
        <v>801</v>
      </c>
      <c r="P704" s="377" t="s">
        <v>2075</v>
      </c>
      <c r="Q704" s="377"/>
      <c r="R704" s="378"/>
      <c r="S704" s="378"/>
      <c r="T704" s="378"/>
      <c r="U704" s="378"/>
      <c r="V704" s="378"/>
      <c r="W704" s="378"/>
      <c r="X704" s="378"/>
      <c r="Y704" s="378"/>
    </row>
    <row r="705" spans="1:25" ht="45.75">
      <c r="A705" s="137" t="s">
        <v>191</v>
      </c>
      <c r="B705" s="74">
        <v>8805</v>
      </c>
      <c r="C705" s="302" t="s">
        <v>2065</v>
      </c>
      <c r="D705" s="124">
        <v>45792</v>
      </c>
      <c r="E705" s="76" t="s">
        <v>1640</v>
      </c>
      <c r="F705" s="125" t="s">
        <v>37</v>
      </c>
      <c r="G705" s="126">
        <v>0.7104166666666667</v>
      </c>
      <c r="H705" s="128" t="s">
        <v>213</v>
      </c>
      <c r="I705" s="130" t="s">
        <v>2076</v>
      </c>
      <c r="J705" s="1" t="s">
        <v>196</v>
      </c>
      <c r="K705" s="104" t="s">
        <v>2077</v>
      </c>
      <c r="L705" s="375" t="s">
        <v>198</v>
      </c>
      <c r="M705" s="376">
        <v>20250517</v>
      </c>
      <c r="N705" s="375" t="s">
        <v>33</v>
      </c>
      <c r="O705" s="376" t="s">
        <v>382</v>
      </c>
      <c r="P705" s="377" t="s">
        <v>2078</v>
      </c>
      <c r="Q705" s="377"/>
      <c r="R705" s="378"/>
      <c r="S705" s="378"/>
      <c r="T705" s="378"/>
      <c r="U705" s="378"/>
      <c r="V705" s="378"/>
      <c r="W705" s="378"/>
      <c r="X705" s="378"/>
      <c r="Y705" s="378"/>
    </row>
    <row r="706" spans="1:25" ht="45.75">
      <c r="A706" s="138" t="s">
        <v>191</v>
      </c>
      <c r="B706" s="97">
        <v>8805</v>
      </c>
      <c r="C706" s="303" t="s">
        <v>2065</v>
      </c>
      <c r="D706" s="132">
        <v>45792</v>
      </c>
      <c r="E706" s="99" t="s">
        <v>1640</v>
      </c>
      <c r="F706" s="133" t="s">
        <v>22</v>
      </c>
      <c r="G706" s="134">
        <v>0.73055555555555551</v>
      </c>
      <c r="H706" s="135" t="s">
        <v>213</v>
      </c>
      <c r="I706" s="139" t="s">
        <v>2079</v>
      </c>
      <c r="J706" s="1" t="s">
        <v>196</v>
      </c>
      <c r="K706" s="118" t="s">
        <v>2080</v>
      </c>
      <c r="L706" s="375" t="s">
        <v>198</v>
      </c>
      <c r="M706" s="156">
        <v>20250520</v>
      </c>
      <c r="N706" s="375" t="s">
        <v>33</v>
      </c>
      <c r="O706" s="388" t="s">
        <v>762</v>
      </c>
      <c r="P706" s="379" t="s">
        <v>2081</v>
      </c>
      <c r="Q706" s="379"/>
      <c r="R706" s="378"/>
      <c r="S706" s="378"/>
      <c r="T706" s="378"/>
      <c r="U706" s="378"/>
      <c r="V706" s="378"/>
      <c r="W706" s="378"/>
      <c r="X706" s="378"/>
      <c r="Y706" s="378"/>
    </row>
    <row r="707" spans="1:25">
      <c r="A707" s="144" t="s">
        <v>191</v>
      </c>
      <c r="B707" s="74">
        <v>3850</v>
      </c>
      <c r="C707" s="304" t="s">
        <v>730</v>
      </c>
      <c r="D707" s="123">
        <v>45792</v>
      </c>
      <c r="E707" s="76" t="s">
        <v>1640</v>
      </c>
      <c r="F707" s="125" t="s">
        <v>37</v>
      </c>
      <c r="G707" s="184">
        <v>0.38680555555555557</v>
      </c>
      <c r="H707" s="127" t="s">
        <v>160</v>
      </c>
      <c r="I707" s="129" t="s">
        <v>2082</v>
      </c>
      <c r="J707" s="375" t="s">
        <v>75</v>
      </c>
      <c r="K707" s="104" t="s">
        <v>2083</v>
      </c>
      <c r="L707" s="375" t="s">
        <v>198</v>
      </c>
      <c r="M707" s="376">
        <v>20250517</v>
      </c>
      <c r="N707" s="375" t="s">
        <v>33</v>
      </c>
      <c r="O707" s="376" t="s">
        <v>539</v>
      </c>
      <c r="P707" s="377" t="s">
        <v>2084</v>
      </c>
      <c r="Q707" s="377"/>
      <c r="R707" s="378"/>
      <c r="S707" s="378"/>
      <c r="T707" s="378"/>
      <c r="U707" s="378"/>
      <c r="V707" s="378"/>
      <c r="W707" s="378"/>
      <c r="X707" s="378"/>
      <c r="Y707" s="378"/>
    </row>
    <row r="708" spans="1:25" ht="30.75">
      <c r="A708" s="140" t="s">
        <v>191</v>
      </c>
      <c r="B708" s="74">
        <v>3850</v>
      </c>
      <c r="C708" s="305" t="s">
        <v>730</v>
      </c>
      <c r="D708" s="124">
        <v>45792</v>
      </c>
      <c r="E708" s="76" t="s">
        <v>1640</v>
      </c>
      <c r="F708" s="125" t="s">
        <v>37</v>
      </c>
      <c r="G708" s="183">
        <v>0.41597222222222224</v>
      </c>
      <c r="H708" s="141" t="s">
        <v>128</v>
      </c>
      <c r="I708" s="142" t="s">
        <v>2085</v>
      </c>
      <c r="J708" s="375" t="s">
        <v>75</v>
      </c>
      <c r="K708" s="104" t="s">
        <v>2086</v>
      </c>
      <c r="L708" s="375" t="s">
        <v>27</v>
      </c>
      <c r="M708" s="376">
        <v>20250517</v>
      </c>
      <c r="N708" s="375" t="s">
        <v>43</v>
      </c>
      <c r="O708" s="376"/>
      <c r="P708" s="377" t="s">
        <v>2087</v>
      </c>
      <c r="Q708" s="377"/>
      <c r="R708" s="378"/>
      <c r="S708" s="378"/>
      <c r="T708" s="378"/>
      <c r="U708" s="378"/>
      <c r="V708" s="378"/>
      <c r="W708" s="378"/>
      <c r="X708" s="378"/>
      <c r="Y708" s="378"/>
    </row>
    <row r="709" spans="1:25">
      <c r="A709" s="137" t="s">
        <v>191</v>
      </c>
      <c r="B709" s="74">
        <v>8805</v>
      </c>
      <c r="C709" s="302" t="s">
        <v>51</v>
      </c>
      <c r="D709" s="124">
        <v>45792</v>
      </c>
      <c r="E709" s="76" t="s">
        <v>1640</v>
      </c>
      <c r="F709" s="294" t="s">
        <v>37</v>
      </c>
      <c r="G709" s="126">
        <v>0.28194444444444444</v>
      </c>
      <c r="H709" s="126" t="s">
        <v>82</v>
      </c>
      <c r="I709" s="296" t="s">
        <v>2088</v>
      </c>
      <c r="J709" s="375" t="s">
        <v>75</v>
      </c>
      <c r="K709" s="104" t="s">
        <v>2089</v>
      </c>
      <c r="L709" s="375" t="s">
        <v>77</v>
      </c>
      <c r="M709" s="376">
        <v>20250521</v>
      </c>
      <c r="N709" s="375" t="s">
        <v>28</v>
      </c>
      <c r="O709" s="376"/>
      <c r="P709" s="377" t="s">
        <v>2090</v>
      </c>
      <c r="Q709" s="377"/>
      <c r="R709" s="378"/>
      <c r="S709" s="378"/>
      <c r="T709" s="378"/>
      <c r="U709" s="378"/>
      <c r="V709" s="378"/>
      <c r="W709" s="378"/>
      <c r="X709" s="378"/>
      <c r="Y709" s="378"/>
    </row>
    <row r="710" spans="1:25" ht="30.75">
      <c r="A710" s="137" t="s">
        <v>191</v>
      </c>
      <c r="B710" s="74">
        <v>8805</v>
      </c>
      <c r="C710" s="302" t="s">
        <v>51</v>
      </c>
      <c r="D710" s="124">
        <v>45792</v>
      </c>
      <c r="E710" s="76" t="s">
        <v>1640</v>
      </c>
      <c r="F710" s="294" t="s">
        <v>37</v>
      </c>
      <c r="G710" s="126">
        <v>0.28958333333333336</v>
      </c>
      <c r="H710" s="126" t="s">
        <v>128</v>
      </c>
      <c r="I710" s="295" t="s">
        <v>2091</v>
      </c>
      <c r="J710" s="375" t="s">
        <v>75</v>
      </c>
      <c r="K710" s="104" t="s">
        <v>2092</v>
      </c>
      <c r="L710" s="375" t="s">
        <v>27</v>
      </c>
      <c r="M710" s="376">
        <v>20250519</v>
      </c>
      <c r="N710" s="375" t="s">
        <v>43</v>
      </c>
      <c r="O710" s="376"/>
      <c r="P710" s="377" t="s">
        <v>2093</v>
      </c>
      <c r="Q710" s="377"/>
      <c r="R710" s="378"/>
      <c r="S710" s="378"/>
      <c r="T710" s="378"/>
      <c r="U710" s="378"/>
      <c r="V710" s="378"/>
      <c r="W710" s="378"/>
      <c r="X710" s="378"/>
      <c r="Y710" s="378"/>
    </row>
    <row r="711" spans="1:25">
      <c r="A711" s="137" t="s">
        <v>191</v>
      </c>
      <c r="B711" s="74">
        <v>8805</v>
      </c>
      <c r="C711" s="302" t="s">
        <v>51</v>
      </c>
      <c r="D711" s="124">
        <v>45792</v>
      </c>
      <c r="E711" s="76" t="s">
        <v>1640</v>
      </c>
      <c r="F711" s="125" t="s">
        <v>37</v>
      </c>
      <c r="G711" s="126">
        <v>0.29305555555555557</v>
      </c>
      <c r="H711" s="128" t="s">
        <v>112</v>
      </c>
      <c r="I711" s="130" t="s">
        <v>2094</v>
      </c>
      <c r="J711" s="375" t="s">
        <v>75</v>
      </c>
      <c r="K711" s="383" t="s">
        <v>123</v>
      </c>
      <c r="L711" s="375" t="s">
        <v>77</v>
      </c>
      <c r="M711" s="376">
        <v>20250521</v>
      </c>
      <c r="N711" s="375" t="s">
        <v>90</v>
      </c>
      <c r="O711" s="376"/>
      <c r="P711" s="377" t="s">
        <v>123</v>
      </c>
      <c r="Q711" s="377"/>
      <c r="R711" s="378"/>
      <c r="S711" s="378"/>
      <c r="T711" s="378"/>
      <c r="U711" s="378"/>
      <c r="V711" s="378"/>
      <c r="W711" s="378"/>
      <c r="X711" s="378"/>
      <c r="Y711" s="378"/>
    </row>
    <row r="712" spans="1:25">
      <c r="A712" s="137" t="s">
        <v>191</v>
      </c>
      <c r="B712" s="74">
        <v>8805</v>
      </c>
      <c r="C712" s="302" t="s">
        <v>51</v>
      </c>
      <c r="D712" s="124">
        <v>45792</v>
      </c>
      <c r="E712" s="76" t="s">
        <v>1640</v>
      </c>
      <c r="F712" s="125" t="s">
        <v>37</v>
      </c>
      <c r="G712" s="126">
        <v>0.3</v>
      </c>
      <c r="H712" s="128" t="s">
        <v>73</v>
      </c>
      <c r="I712" s="130" t="s">
        <v>2095</v>
      </c>
      <c r="J712" s="375" t="s">
        <v>75</v>
      </c>
      <c r="K712" s="104" t="s">
        <v>2096</v>
      </c>
      <c r="L712" s="375" t="s">
        <v>77</v>
      </c>
      <c r="M712" s="376">
        <v>20250521</v>
      </c>
      <c r="N712" s="375" t="s">
        <v>33</v>
      </c>
      <c r="O712" s="376" t="s">
        <v>315</v>
      </c>
      <c r="P712" s="377" t="s">
        <v>2097</v>
      </c>
      <c r="Q712" s="377"/>
      <c r="R712" s="378"/>
      <c r="S712" s="378"/>
      <c r="T712" s="378"/>
      <c r="U712" s="378"/>
      <c r="V712" s="378"/>
      <c r="W712" s="378"/>
      <c r="X712" s="378"/>
      <c r="Y712" s="378"/>
    </row>
    <row r="713" spans="1:25">
      <c r="A713" s="137" t="s">
        <v>191</v>
      </c>
      <c r="B713" s="74">
        <v>8805</v>
      </c>
      <c r="C713" s="302" t="s">
        <v>51</v>
      </c>
      <c r="D713" s="124">
        <v>45792</v>
      </c>
      <c r="E713" s="76" t="s">
        <v>1640</v>
      </c>
      <c r="F713" s="125" t="s">
        <v>37</v>
      </c>
      <c r="G713" s="126">
        <v>0.30069444444444443</v>
      </c>
      <c r="H713" s="128" t="s">
        <v>82</v>
      </c>
      <c r="I713" s="130" t="s">
        <v>2094</v>
      </c>
      <c r="J713" s="375" t="s">
        <v>75</v>
      </c>
      <c r="K713" s="104" t="s">
        <v>2098</v>
      </c>
      <c r="L713" s="375" t="s">
        <v>77</v>
      </c>
      <c r="M713" s="376">
        <v>20250521</v>
      </c>
      <c r="N713" s="375" t="s">
        <v>28</v>
      </c>
      <c r="O713" s="376"/>
      <c r="P713" s="377" t="s">
        <v>2090</v>
      </c>
      <c r="Q713" s="377"/>
      <c r="R713" s="378"/>
      <c r="S713" s="378"/>
      <c r="T713" s="378"/>
      <c r="U713" s="378"/>
      <c r="V713" s="378"/>
      <c r="W713" s="378"/>
      <c r="X713" s="378"/>
      <c r="Y713" s="378"/>
    </row>
    <row r="714" spans="1:25" ht="45.75">
      <c r="A714" s="137" t="s">
        <v>191</v>
      </c>
      <c r="B714" s="74">
        <v>8805</v>
      </c>
      <c r="C714" s="302" t="s">
        <v>2065</v>
      </c>
      <c r="D714" s="124">
        <v>45792</v>
      </c>
      <c r="E714" s="76" t="s">
        <v>1640</v>
      </c>
      <c r="F714" s="125" t="s">
        <v>37</v>
      </c>
      <c r="G714" s="126">
        <v>0.66527777777777775</v>
      </c>
      <c r="H714" s="128" t="s">
        <v>434</v>
      </c>
      <c r="I714" s="130" t="s">
        <v>2099</v>
      </c>
      <c r="J714" s="375" t="s">
        <v>75</v>
      </c>
      <c r="K714" s="104" t="s">
        <v>2100</v>
      </c>
      <c r="L714" s="375" t="s">
        <v>27</v>
      </c>
      <c r="M714" s="376">
        <v>20250517</v>
      </c>
      <c r="N714" s="375" t="s">
        <v>33</v>
      </c>
      <c r="O714" s="376" t="s">
        <v>646</v>
      </c>
      <c r="P714" s="377" t="s">
        <v>2101</v>
      </c>
      <c r="Q714" s="377"/>
      <c r="R714" s="378"/>
      <c r="S714" s="378"/>
      <c r="T714" s="378"/>
      <c r="U714" s="378"/>
      <c r="V714" s="378"/>
      <c r="W714" s="378"/>
      <c r="X714" s="378"/>
      <c r="Y714" s="378"/>
    </row>
    <row r="715" spans="1:25" ht="45.75">
      <c r="A715" s="137" t="s">
        <v>191</v>
      </c>
      <c r="B715" s="74">
        <v>8805</v>
      </c>
      <c r="C715" s="302" t="s">
        <v>2065</v>
      </c>
      <c r="D715" s="124">
        <v>45792</v>
      </c>
      <c r="E715" s="76" t="s">
        <v>1640</v>
      </c>
      <c r="F715" s="125" t="s">
        <v>22</v>
      </c>
      <c r="G715" s="126">
        <v>0.70763888888888893</v>
      </c>
      <c r="H715" s="128" t="s">
        <v>128</v>
      </c>
      <c r="I715" s="130" t="s">
        <v>2102</v>
      </c>
      <c r="J715" s="375" t="s">
        <v>75</v>
      </c>
      <c r="K715" s="383"/>
      <c r="L715" s="375" t="s">
        <v>77</v>
      </c>
      <c r="M715" s="376">
        <v>20250517</v>
      </c>
      <c r="N715" s="375" t="s">
        <v>90</v>
      </c>
      <c r="O715" s="376"/>
      <c r="P715" s="377" t="s">
        <v>2103</v>
      </c>
      <c r="Q715" s="377"/>
      <c r="R715" s="378"/>
      <c r="S715" s="378"/>
      <c r="T715" s="378"/>
      <c r="U715" s="378"/>
      <c r="V715" s="378"/>
      <c r="W715" s="378"/>
      <c r="X715" s="378"/>
      <c r="Y715" s="378"/>
    </row>
    <row r="716" spans="1:25" ht="45.75">
      <c r="A716" s="137" t="s">
        <v>191</v>
      </c>
      <c r="B716" s="74">
        <v>8805</v>
      </c>
      <c r="C716" s="302" t="s">
        <v>2065</v>
      </c>
      <c r="D716" s="124">
        <v>45792</v>
      </c>
      <c r="E716" s="76" t="s">
        <v>1640</v>
      </c>
      <c r="F716" s="125" t="s">
        <v>22</v>
      </c>
      <c r="G716" s="126">
        <v>0.71250000000000002</v>
      </c>
      <c r="H716" s="128" t="s">
        <v>128</v>
      </c>
      <c r="I716" s="130" t="s">
        <v>2102</v>
      </c>
      <c r="J716" s="375" t="s">
        <v>75</v>
      </c>
      <c r="K716" s="104" t="s">
        <v>2104</v>
      </c>
      <c r="L716" s="375" t="s">
        <v>77</v>
      </c>
      <c r="M716" s="376">
        <v>20250517</v>
      </c>
      <c r="N716" s="375" t="s">
        <v>43</v>
      </c>
      <c r="O716" s="376"/>
      <c r="P716" s="377" t="s">
        <v>2105</v>
      </c>
      <c r="Q716" s="377"/>
      <c r="R716" s="378"/>
      <c r="S716" s="378"/>
      <c r="T716" s="378"/>
      <c r="U716" s="378"/>
      <c r="V716" s="378"/>
      <c r="W716" s="378"/>
      <c r="X716" s="378"/>
      <c r="Y716" s="378"/>
    </row>
    <row r="717" spans="1:25" ht="45.75">
      <c r="A717" s="137" t="s">
        <v>191</v>
      </c>
      <c r="B717" s="74">
        <v>8805</v>
      </c>
      <c r="C717" s="302" t="s">
        <v>2065</v>
      </c>
      <c r="D717" s="124">
        <v>45792</v>
      </c>
      <c r="E717" s="76" t="s">
        <v>1640</v>
      </c>
      <c r="F717" s="125" t="s">
        <v>22</v>
      </c>
      <c r="G717" s="126">
        <v>0.71319444444444446</v>
      </c>
      <c r="H717" s="128" t="s">
        <v>128</v>
      </c>
      <c r="I717" s="130" t="s">
        <v>2102</v>
      </c>
      <c r="J717" s="375" t="s">
        <v>75</v>
      </c>
      <c r="K717" s="104" t="s">
        <v>2106</v>
      </c>
      <c r="L717" s="375" t="s">
        <v>77</v>
      </c>
      <c r="M717" s="376">
        <v>20250517</v>
      </c>
      <c r="N717" s="375" t="s">
        <v>43</v>
      </c>
      <c r="O717" s="376"/>
      <c r="P717" s="377" t="s">
        <v>2107</v>
      </c>
      <c r="Q717" s="377"/>
      <c r="R717" s="378"/>
      <c r="S717" s="378"/>
      <c r="T717" s="378"/>
      <c r="U717" s="378"/>
      <c r="V717" s="378"/>
      <c r="W717" s="378"/>
      <c r="X717" s="378"/>
      <c r="Y717" s="378"/>
    </row>
    <row r="718" spans="1:25" ht="45.75">
      <c r="A718" s="138" t="s">
        <v>191</v>
      </c>
      <c r="B718" s="97">
        <v>8805</v>
      </c>
      <c r="C718" s="303" t="s">
        <v>2065</v>
      </c>
      <c r="D718" s="132">
        <v>45792</v>
      </c>
      <c r="E718" s="99" t="s">
        <v>1640</v>
      </c>
      <c r="F718" s="133" t="s">
        <v>22</v>
      </c>
      <c r="G718" s="134">
        <v>0.74236111111111114</v>
      </c>
      <c r="H718" s="135" t="s">
        <v>128</v>
      </c>
      <c r="I718" s="139" t="s">
        <v>2108</v>
      </c>
      <c r="J718" s="375" t="s">
        <v>75</v>
      </c>
      <c r="K718" s="118" t="s">
        <v>2109</v>
      </c>
      <c r="L718" s="375" t="s">
        <v>77</v>
      </c>
      <c r="M718" s="156">
        <v>20250517</v>
      </c>
      <c r="N718" s="384" t="s">
        <v>43</v>
      </c>
      <c r="O718" s="388"/>
      <c r="P718" s="379" t="s">
        <v>2110</v>
      </c>
      <c r="Q718" s="379"/>
      <c r="R718" s="378"/>
      <c r="S718" s="378"/>
      <c r="T718" s="378"/>
      <c r="U718" s="378"/>
      <c r="V718" s="378"/>
      <c r="W718" s="378"/>
      <c r="X718" s="378"/>
      <c r="Y718" s="378"/>
    </row>
    <row r="719" spans="1:25" ht="30.75">
      <c r="A719" s="143" t="s">
        <v>191</v>
      </c>
      <c r="B719" s="74">
        <v>3850</v>
      </c>
      <c r="C719" s="304" t="s">
        <v>730</v>
      </c>
      <c r="D719" s="123">
        <v>45793</v>
      </c>
      <c r="E719" s="76" t="s">
        <v>1640</v>
      </c>
      <c r="F719" s="125" t="s">
        <v>37</v>
      </c>
      <c r="G719" s="184">
        <v>0.33541666666666664</v>
      </c>
      <c r="H719" s="127" t="s">
        <v>194</v>
      </c>
      <c r="I719" s="129" t="s">
        <v>2111</v>
      </c>
      <c r="J719" s="1" t="s">
        <v>196</v>
      </c>
      <c r="K719" s="104" t="s">
        <v>2112</v>
      </c>
      <c r="L719" s="375" t="s">
        <v>27</v>
      </c>
      <c r="M719" s="376">
        <v>20250519</v>
      </c>
      <c r="N719" s="375" t="s">
        <v>33</v>
      </c>
      <c r="O719" s="376" t="s">
        <v>1233</v>
      </c>
      <c r="P719" s="377" t="s">
        <v>2113</v>
      </c>
      <c r="Q719" s="377"/>
      <c r="R719" s="378"/>
      <c r="S719" s="378"/>
      <c r="T719" s="378"/>
      <c r="U719" s="378"/>
      <c r="V719" s="378"/>
      <c r="W719" s="378"/>
      <c r="X719" s="378"/>
      <c r="Y719" s="378"/>
    </row>
    <row r="720" spans="1:25">
      <c r="A720" s="137" t="s">
        <v>191</v>
      </c>
      <c r="B720" s="74">
        <v>3850</v>
      </c>
      <c r="C720" s="302" t="s">
        <v>730</v>
      </c>
      <c r="D720" s="124">
        <v>45793</v>
      </c>
      <c r="E720" s="76" t="s">
        <v>1640</v>
      </c>
      <c r="F720" s="125" t="s">
        <v>22</v>
      </c>
      <c r="G720" s="126">
        <v>0.33611111111111114</v>
      </c>
      <c r="H720" s="128" t="s">
        <v>194</v>
      </c>
      <c r="I720" s="130" t="s">
        <v>2114</v>
      </c>
      <c r="J720" s="1" t="s">
        <v>196</v>
      </c>
      <c r="K720" s="104" t="s">
        <v>2115</v>
      </c>
      <c r="L720" s="375" t="s">
        <v>27</v>
      </c>
      <c r="M720" s="376">
        <v>20250519</v>
      </c>
      <c r="N720" s="375" t="s">
        <v>33</v>
      </c>
      <c r="O720" s="376" t="s">
        <v>2116</v>
      </c>
      <c r="P720" s="377" t="s">
        <v>2117</v>
      </c>
      <c r="Q720" s="377"/>
      <c r="R720" s="378"/>
      <c r="S720" s="378"/>
      <c r="T720" s="378"/>
      <c r="U720" s="378"/>
      <c r="V720" s="378"/>
      <c r="W720" s="378"/>
      <c r="X720" s="378"/>
      <c r="Y720" s="378"/>
    </row>
    <row r="721" spans="1:25">
      <c r="A721" s="137" t="s">
        <v>191</v>
      </c>
      <c r="B721" s="74">
        <v>3850</v>
      </c>
      <c r="C721" s="302" t="s">
        <v>730</v>
      </c>
      <c r="D721" s="124">
        <v>45793</v>
      </c>
      <c r="E721" s="76" t="s">
        <v>1640</v>
      </c>
      <c r="F721" s="125" t="s">
        <v>22</v>
      </c>
      <c r="G721" s="126">
        <v>0.34722222222222221</v>
      </c>
      <c r="H721" s="128" t="s">
        <v>213</v>
      </c>
      <c r="I721" s="130" t="s">
        <v>2118</v>
      </c>
      <c r="J721" s="1" t="s">
        <v>196</v>
      </c>
      <c r="K721" s="383"/>
      <c r="L721" s="375" t="s">
        <v>27</v>
      </c>
      <c r="M721" s="376">
        <v>20250517</v>
      </c>
      <c r="N721" s="375" t="s">
        <v>33</v>
      </c>
      <c r="O721" s="376" t="s">
        <v>1972</v>
      </c>
      <c r="P721" s="377" t="s">
        <v>2041</v>
      </c>
      <c r="Q721" s="377"/>
      <c r="R721" s="378"/>
      <c r="S721" s="378"/>
      <c r="T721" s="378"/>
      <c r="U721" s="378"/>
      <c r="V721" s="378"/>
      <c r="W721" s="378"/>
      <c r="X721" s="378"/>
      <c r="Y721" s="378"/>
    </row>
    <row r="722" spans="1:25" ht="45.75">
      <c r="A722" s="137" t="s">
        <v>191</v>
      </c>
      <c r="B722" s="74">
        <v>3850</v>
      </c>
      <c r="C722" s="302" t="s">
        <v>730</v>
      </c>
      <c r="D722" s="124">
        <v>45793</v>
      </c>
      <c r="E722" s="76" t="s">
        <v>1640</v>
      </c>
      <c r="F722" s="125" t="s">
        <v>22</v>
      </c>
      <c r="G722" s="126">
        <v>0.35</v>
      </c>
      <c r="H722" s="128" t="s">
        <v>206</v>
      </c>
      <c r="I722" s="130" t="s">
        <v>2119</v>
      </c>
      <c r="J722" s="1" t="s">
        <v>196</v>
      </c>
      <c r="K722" s="104" t="s">
        <v>2120</v>
      </c>
      <c r="L722" s="375" t="s">
        <v>198</v>
      </c>
      <c r="M722" s="156">
        <v>20250520</v>
      </c>
      <c r="N722" s="375" t="s">
        <v>43</v>
      </c>
      <c r="O722" s="376"/>
      <c r="P722" s="377" t="s">
        <v>2121</v>
      </c>
      <c r="Q722" s="377"/>
      <c r="R722" s="378"/>
      <c r="S722" s="378"/>
      <c r="T722" s="378"/>
      <c r="U722" s="378"/>
      <c r="V722" s="378"/>
      <c r="W722" s="378"/>
      <c r="X722" s="378"/>
      <c r="Y722" s="378"/>
    </row>
    <row r="723" spans="1:25">
      <c r="A723" s="137" t="s">
        <v>191</v>
      </c>
      <c r="B723" s="74">
        <v>3850</v>
      </c>
      <c r="C723" s="302" t="s">
        <v>730</v>
      </c>
      <c r="D723" s="124">
        <v>45793</v>
      </c>
      <c r="E723" s="76" t="s">
        <v>1640</v>
      </c>
      <c r="F723" s="125" t="s">
        <v>22</v>
      </c>
      <c r="G723" s="126">
        <v>0.45694444444444443</v>
      </c>
      <c r="H723" s="128" t="s">
        <v>206</v>
      </c>
      <c r="I723" s="130" t="s">
        <v>1681</v>
      </c>
      <c r="J723" s="1" t="s">
        <v>196</v>
      </c>
      <c r="K723" s="104" t="s">
        <v>2122</v>
      </c>
      <c r="L723" s="375" t="s">
        <v>77</v>
      </c>
      <c r="M723" s="156">
        <v>20250521</v>
      </c>
      <c r="N723" s="375" t="s">
        <v>43</v>
      </c>
      <c r="O723" s="376"/>
      <c r="P723" s="377" t="s">
        <v>2123</v>
      </c>
      <c r="Q723" s="377"/>
      <c r="R723" s="378"/>
      <c r="S723" s="378"/>
      <c r="T723" s="378"/>
      <c r="U723" s="378"/>
      <c r="V723" s="378"/>
      <c r="W723" s="378"/>
      <c r="X723" s="378"/>
      <c r="Y723" s="378"/>
    </row>
    <row r="724" spans="1:25" ht="30.75">
      <c r="A724" s="137" t="s">
        <v>191</v>
      </c>
      <c r="B724" s="74">
        <v>8805</v>
      </c>
      <c r="C724" s="302" t="s">
        <v>2124</v>
      </c>
      <c r="D724" s="124">
        <v>45793</v>
      </c>
      <c r="E724" s="317" t="s">
        <v>1716</v>
      </c>
      <c r="F724" s="125" t="s">
        <v>37</v>
      </c>
      <c r="G724" s="126">
        <v>0.27638888888888891</v>
      </c>
      <c r="H724" s="128" t="s">
        <v>194</v>
      </c>
      <c r="I724" s="130" t="s">
        <v>2125</v>
      </c>
      <c r="J724" s="1" t="s">
        <v>196</v>
      </c>
      <c r="K724" s="104" t="s">
        <v>2126</v>
      </c>
      <c r="L724" s="375" t="s">
        <v>198</v>
      </c>
      <c r="M724" s="376">
        <v>20250521</v>
      </c>
      <c r="N724" s="375" t="s">
        <v>33</v>
      </c>
      <c r="O724" s="376" t="s">
        <v>1140</v>
      </c>
      <c r="P724" s="377" t="s">
        <v>2127</v>
      </c>
      <c r="Q724" s="377"/>
      <c r="R724" s="378"/>
      <c r="S724" s="378"/>
      <c r="T724" s="378"/>
      <c r="U724" s="378"/>
      <c r="V724" s="378"/>
      <c r="W724" s="378"/>
      <c r="X724" s="378"/>
      <c r="Y724" s="378"/>
    </row>
    <row r="725" spans="1:25" ht="30.75">
      <c r="A725" s="137" t="s">
        <v>191</v>
      </c>
      <c r="B725" s="74">
        <v>8805</v>
      </c>
      <c r="C725" s="302" t="s">
        <v>2124</v>
      </c>
      <c r="D725" s="124">
        <v>45793</v>
      </c>
      <c r="E725" s="317" t="s">
        <v>1716</v>
      </c>
      <c r="F725" s="125" t="s">
        <v>37</v>
      </c>
      <c r="G725" s="126">
        <v>0.3034722222222222</v>
      </c>
      <c r="H725" s="128" t="s">
        <v>213</v>
      </c>
      <c r="I725" s="130" t="s">
        <v>2128</v>
      </c>
      <c r="J725" s="1" t="s">
        <v>196</v>
      </c>
      <c r="K725" s="104" t="s">
        <v>2129</v>
      </c>
      <c r="L725" s="375" t="s">
        <v>198</v>
      </c>
      <c r="M725" s="376">
        <v>20250520</v>
      </c>
      <c r="N725" s="375" t="s">
        <v>33</v>
      </c>
      <c r="O725" s="376" t="s">
        <v>602</v>
      </c>
      <c r="P725" s="235" t="s">
        <v>2130</v>
      </c>
      <c r="Q725" s="377"/>
      <c r="R725" s="378"/>
      <c r="S725" s="378"/>
      <c r="T725" s="378"/>
      <c r="U725" s="378"/>
      <c r="V725" s="378"/>
      <c r="W725" s="378"/>
      <c r="X725" s="378"/>
      <c r="Y725" s="378"/>
    </row>
    <row r="726" spans="1:25" ht="45.75">
      <c r="A726" s="137" t="s">
        <v>191</v>
      </c>
      <c r="B726" s="74">
        <v>8805</v>
      </c>
      <c r="C726" s="302" t="s">
        <v>2124</v>
      </c>
      <c r="D726" s="124">
        <v>45793</v>
      </c>
      <c r="E726" s="317" t="s">
        <v>1716</v>
      </c>
      <c r="F726" s="125" t="s">
        <v>37</v>
      </c>
      <c r="G726" s="126">
        <v>0.30416666666666664</v>
      </c>
      <c r="H726" s="128" t="s">
        <v>213</v>
      </c>
      <c r="I726" s="130" t="s">
        <v>2131</v>
      </c>
      <c r="J726" s="1" t="s">
        <v>196</v>
      </c>
      <c r="K726" s="104" t="s">
        <v>2132</v>
      </c>
      <c r="L726" s="375" t="s">
        <v>198</v>
      </c>
      <c r="M726" s="376">
        <v>20250521</v>
      </c>
      <c r="N726" s="375" t="s">
        <v>33</v>
      </c>
      <c r="O726" s="376" t="s">
        <v>1140</v>
      </c>
      <c r="P726" s="377" t="s">
        <v>2133</v>
      </c>
      <c r="Q726" s="377"/>
      <c r="R726" s="378"/>
      <c r="S726" s="378"/>
      <c r="T726" s="378"/>
      <c r="U726" s="378"/>
      <c r="V726" s="378"/>
      <c r="W726" s="378"/>
      <c r="X726" s="378"/>
      <c r="Y726" s="378"/>
    </row>
    <row r="727" spans="1:25" ht="30.75">
      <c r="A727" s="137" t="s">
        <v>191</v>
      </c>
      <c r="B727" s="74">
        <v>8805</v>
      </c>
      <c r="C727" s="302" t="s">
        <v>2124</v>
      </c>
      <c r="D727" s="124">
        <v>45793</v>
      </c>
      <c r="E727" s="317" t="s">
        <v>1716</v>
      </c>
      <c r="F727" s="125" t="s">
        <v>37</v>
      </c>
      <c r="G727" s="126">
        <v>0.31388888888888888</v>
      </c>
      <c r="H727" s="128" t="s">
        <v>206</v>
      </c>
      <c r="I727" s="130" t="s">
        <v>2134</v>
      </c>
      <c r="J727" s="1" t="s">
        <v>196</v>
      </c>
      <c r="K727" s="104" t="s">
        <v>2135</v>
      </c>
      <c r="L727" s="375" t="s">
        <v>77</v>
      </c>
      <c r="M727" s="156">
        <v>20250521</v>
      </c>
      <c r="N727" s="375" t="s">
        <v>43</v>
      </c>
      <c r="O727" s="376"/>
      <c r="P727" s="377" t="s">
        <v>2136</v>
      </c>
      <c r="Q727" s="377"/>
      <c r="R727" s="378"/>
      <c r="S727" s="378"/>
      <c r="T727" s="378"/>
      <c r="U727" s="378"/>
      <c r="V727" s="378"/>
      <c r="W727" s="378"/>
      <c r="X727" s="378"/>
      <c r="Y727" s="378"/>
    </row>
    <row r="728" spans="1:25" ht="30.75">
      <c r="A728" s="137" t="s">
        <v>191</v>
      </c>
      <c r="B728" s="74">
        <v>8805</v>
      </c>
      <c r="C728" s="302" t="s">
        <v>2124</v>
      </c>
      <c r="D728" s="124">
        <v>45793</v>
      </c>
      <c r="E728" s="317" t="s">
        <v>1716</v>
      </c>
      <c r="F728" s="125" t="s">
        <v>37</v>
      </c>
      <c r="G728" s="126">
        <v>0.32291666666666669</v>
      </c>
      <c r="H728" s="128" t="s">
        <v>194</v>
      </c>
      <c r="I728" s="130" t="s">
        <v>2137</v>
      </c>
      <c r="J728" s="1" t="s">
        <v>196</v>
      </c>
      <c r="K728" s="104" t="s">
        <v>2138</v>
      </c>
      <c r="L728" s="375" t="s">
        <v>198</v>
      </c>
      <c r="M728" s="376">
        <v>20250520</v>
      </c>
      <c r="N728" s="375" t="s">
        <v>33</v>
      </c>
      <c r="O728" s="376" t="s">
        <v>798</v>
      </c>
      <c r="P728" s="377" t="s">
        <v>2139</v>
      </c>
      <c r="Q728" s="377"/>
      <c r="R728" s="378"/>
      <c r="S728" s="378"/>
      <c r="T728" s="378"/>
      <c r="U728" s="378"/>
      <c r="V728" s="378"/>
      <c r="W728" s="378"/>
      <c r="X728" s="378"/>
      <c r="Y728" s="378"/>
    </row>
    <row r="729" spans="1:25">
      <c r="A729" s="137" t="s">
        <v>191</v>
      </c>
      <c r="B729" s="74">
        <v>8805</v>
      </c>
      <c r="C729" s="302" t="s">
        <v>2124</v>
      </c>
      <c r="D729" s="124">
        <v>45793</v>
      </c>
      <c r="E729" s="317" t="s">
        <v>1716</v>
      </c>
      <c r="F729" s="125" t="s">
        <v>37</v>
      </c>
      <c r="G729" s="126">
        <v>0.3263888888888889</v>
      </c>
      <c r="H729" s="128" t="s">
        <v>206</v>
      </c>
      <c r="I729" s="130" t="s">
        <v>2140</v>
      </c>
      <c r="J729" s="1" t="s">
        <v>196</v>
      </c>
      <c r="K729" s="104" t="s">
        <v>2141</v>
      </c>
      <c r="L729" s="375" t="s">
        <v>77</v>
      </c>
      <c r="M729" s="156">
        <v>20250521</v>
      </c>
      <c r="N729" s="375" t="s">
        <v>90</v>
      </c>
      <c r="O729" s="376"/>
      <c r="P729" s="377" t="s">
        <v>2142</v>
      </c>
      <c r="Q729" s="377"/>
      <c r="R729" s="378"/>
      <c r="S729" s="378"/>
      <c r="T729" s="378"/>
      <c r="U729" s="378"/>
      <c r="V729" s="378"/>
      <c r="W729" s="378"/>
      <c r="X729" s="378"/>
      <c r="Y729" s="378"/>
    </row>
    <row r="730" spans="1:25" ht="30.75">
      <c r="A730" s="137" t="s">
        <v>191</v>
      </c>
      <c r="B730" s="74">
        <v>8805</v>
      </c>
      <c r="C730" s="302" t="s">
        <v>2124</v>
      </c>
      <c r="D730" s="124">
        <v>45793</v>
      </c>
      <c r="E730" s="317" t="s">
        <v>1716</v>
      </c>
      <c r="F730" s="125" t="s">
        <v>37</v>
      </c>
      <c r="G730" s="126">
        <v>0.32708333333333334</v>
      </c>
      <c r="H730" s="128" t="s">
        <v>213</v>
      </c>
      <c r="I730" s="130" t="s">
        <v>2143</v>
      </c>
      <c r="J730" s="1" t="s">
        <v>196</v>
      </c>
      <c r="K730" s="104" t="s">
        <v>2144</v>
      </c>
      <c r="L730" s="375" t="s">
        <v>198</v>
      </c>
      <c r="M730" s="376">
        <v>20250521</v>
      </c>
      <c r="N730" s="375" t="s">
        <v>43</v>
      </c>
      <c r="O730" s="376"/>
      <c r="P730" s="377" t="s">
        <v>2145</v>
      </c>
      <c r="Q730" s="377"/>
      <c r="R730" s="378"/>
      <c r="S730" s="378"/>
      <c r="T730" s="378"/>
      <c r="U730" s="378"/>
      <c r="V730" s="378"/>
      <c r="W730" s="378"/>
      <c r="X730" s="378"/>
      <c r="Y730" s="378"/>
    </row>
    <row r="731" spans="1:25">
      <c r="A731" s="137" t="s">
        <v>191</v>
      </c>
      <c r="B731" s="74">
        <v>8805</v>
      </c>
      <c r="C731" s="302" t="s">
        <v>2124</v>
      </c>
      <c r="D731" s="124">
        <v>45793</v>
      </c>
      <c r="E731" s="317" t="s">
        <v>1716</v>
      </c>
      <c r="F731" s="125" t="s">
        <v>37</v>
      </c>
      <c r="G731" s="126">
        <v>0.34444444444444444</v>
      </c>
      <c r="H731" s="128" t="s">
        <v>194</v>
      </c>
      <c r="I731" s="130" t="s">
        <v>2146</v>
      </c>
      <c r="J731" s="1" t="s">
        <v>196</v>
      </c>
      <c r="K731" s="104" t="s">
        <v>2147</v>
      </c>
      <c r="L731" s="375" t="s">
        <v>198</v>
      </c>
      <c r="M731" s="376">
        <v>20250517</v>
      </c>
      <c r="N731" s="375" t="s">
        <v>33</v>
      </c>
      <c r="O731" s="376" t="s">
        <v>1828</v>
      </c>
      <c r="P731" s="377" t="s">
        <v>2148</v>
      </c>
      <c r="Q731" s="377"/>
      <c r="R731" s="378"/>
      <c r="S731" s="378"/>
      <c r="T731" s="378"/>
      <c r="U731" s="378"/>
      <c r="V731" s="378"/>
      <c r="W731" s="378"/>
      <c r="X731" s="378"/>
      <c r="Y731" s="378"/>
    </row>
    <row r="732" spans="1:25" ht="30.75">
      <c r="A732" s="137" t="s">
        <v>191</v>
      </c>
      <c r="B732" s="74">
        <v>8805</v>
      </c>
      <c r="C732" s="302" t="s">
        <v>2124</v>
      </c>
      <c r="D732" s="124">
        <v>45793</v>
      </c>
      <c r="E732" s="317" t="s">
        <v>1716</v>
      </c>
      <c r="F732" s="125" t="s">
        <v>37</v>
      </c>
      <c r="G732" s="126">
        <v>0.4375</v>
      </c>
      <c r="H732" s="128" t="s">
        <v>206</v>
      </c>
      <c r="I732" s="130" t="s">
        <v>2149</v>
      </c>
      <c r="J732" s="1" t="s">
        <v>196</v>
      </c>
      <c r="K732" s="104" t="s">
        <v>2150</v>
      </c>
      <c r="L732" s="375" t="s">
        <v>77</v>
      </c>
      <c r="M732" s="156">
        <v>20250521</v>
      </c>
      <c r="N732" s="375" t="s">
        <v>43</v>
      </c>
      <c r="O732" s="376"/>
      <c r="P732" s="377" t="s">
        <v>2151</v>
      </c>
      <c r="Q732" s="377"/>
      <c r="R732" s="378"/>
      <c r="S732" s="378"/>
      <c r="T732" s="378"/>
      <c r="U732" s="378"/>
      <c r="V732" s="378"/>
      <c r="W732" s="378"/>
      <c r="X732" s="378"/>
      <c r="Y732" s="378"/>
    </row>
    <row r="733" spans="1:25" ht="30.75">
      <c r="A733" s="137" t="s">
        <v>191</v>
      </c>
      <c r="B733" s="74">
        <v>8805</v>
      </c>
      <c r="C733" s="302" t="s">
        <v>2124</v>
      </c>
      <c r="D733" s="124">
        <v>45793</v>
      </c>
      <c r="E733" s="317" t="s">
        <v>1716</v>
      </c>
      <c r="F733" s="125" t="s">
        <v>37</v>
      </c>
      <c r="G733" s="126">
        <v>0.46597222222222223</v>
      </c>
      <c r="H733" s="128" t="s">
        <v>213</v>
      </c>
      <c r="I733" s="130" t="s">
        <v>2152</v>
      </c>
      <c r="J733" s="1" t="s">
        <v>196</v>
      </c>
      <c r="K733" s="383"/>
      <c r="L733" s="375" t="s">
        <v>27</v>
      </c>
      <c r="M733" s="376">
        <v>20250517</v>
      </c>
      <c r="N733" s="375" t="s">
        <v>33</v>
      </c>
      <c r="O733" s="376" t="s">
        <v>382</v>
      </c>
      <c r="P733" s="377" t="s">
        <v>856</v>
      </c>
      <c r="Q733" s="377"/>
      <c r="R733" s="378"/>
      <c r="S733" s="378"/>
      <c r="T733" s="378"/>
      <c r="U733" s="378"/>
      <c r="V733" s="378"/>
      <c r="W733" s="378"/>
      <c r="X733" s="378"/>
      <c r="Y733" s="378"/>
    </row>
    <row r="734" spans="1:25" ht="30.75">
      <c r="A734" s="140" t="s">
        <v>191</v>
      </c>
      <c r="B734" s="74">
        <v>8805</v>
      </c>
      <c r="C734" s="305" t="s">
        <v>2124</v>
      </c>
      <c r="D734" s="124">
        <v>45793</v>
      </c>
      <c r="E734" s="317" t="s">
        <v>1716</v>
      </c>
      <c r="F734" s="125" t="s">
        <v>22</v>
      </c>
      <c r="G734" s="183">
        <v>0.39583333333333331</v>
      </c>
      <c r="H734" s="141" t="s">
        <v>213</v>
      </c>
      <c r="I734" s="142" t="s">
        <v>2153</v>
      </c>
      <c r="J734" s="1" t="s">
        <v>196</v>
      </c>
      <c r="K734" s="104" t="s">
        <v>2154</v>
      </c>
      <c r="L734" s="375" t="s">
        <v>77</v>
      </c>
      <c r="M734" s="156">
        <v>20250517</v>
      </c>
      <c r="N734" s="375" t="s">
        <v>43</v>
      </c>
      <c r="O734" s="376"/>
      <c r="P734" s="377" t="s">
        <v>2155</v>
      </c>
      <c r="Q734" s="377"/>
      <c r="R734" s="378"/>
      <c r="S734" s="378"/>
      <c r="T734" s="378"/>
      <c r="U734" s="378"/>
      <c r="V734" s="378"/>
      <c r="W734" s="378"/>
      <c r="X734" s="378"/>
      <c r="Y734" s="378"/>
    </row>
    <row r="735" spans="1:25" ht="30.75">
      <c r="A735" s="137" t="s">
        <v>191</v>
      </c>
      <c r="B735" s="74">
        <v>8805</v>
      </c>
      <c r="C735" s="302" t="s">
        <v>2156</v>
      </c>
      <c r="D735" s="124">
        <v>45793</v>
      </c>
      <c r="E735" s="317" t="s">
        <v>1716</v>
      </c>
      <c r="F735" s="125" t="s">
        <v>22</v>
      </c>
      <c r="G735" s="126">
        <v>0.62986111111111109</v>
      </c>
      <c r="H735" s="128" t="s">
        <v>194</v>
      </c>
      <c r="I735" s="130" t="s">
        <v>2157</v>
      </c>
      <c r="J735" s="1" t="s">
        <v>196</v>
      </c>
      <c r="K735" s="104" t="s">
        <v>2158</v>
      </c>
      <c r="L735" s="375" t="s">
        <v>77</v>
      </c>
      <c r="M735" s="376">
        <v>20250521</v>
      </c>
      <c r="N735" s="375" t="s">
        <v>33</v>
      </c>
      <c r="O735" s="376" t="s">
        <v>798</v>
      </c>
      <c r="P735" s="377" t="s">
        <v>2159</v>
      </c>
      <c r="Q735" s="377"/>
      <c r="R735" s="378"/>
      <c r="S735" s="378"/>
      <c r="T735" s="378"/>
      <c r="U735" s="378"/>
      <c r="V735" s="378"/>
      <c r="W735" s="378"/>
      <c r="X735" s="378"/>
      <c r="Y735" s="378"/>
    </row>
    <row r="736" spans="1:25">
      <c r="A736" s="137" t="s">
        <v>191</v>
      </c>
      <c r="B736" s="74">
        <v>8805</v>
      </c>
      <c r="C736" s="302" t="s">
        <v>2156</v>
      </c>
      <c r="D736" s="124">
        <v>45793</v>
      </c>
      <c r="E736" s="317" t="s">
        <v>1716</v>
      </c>
      <c r="F736" s="125" t="s">
        <v>37</v>
      </c>
      <c r="G736" s="126">
        <v>0.63472222222222219</v>
      </c>
      <c r="H736" s="128" t="s">
        <v>213</v>
      </c>
      <c r="I736" s="130" t="s">
        <v>2160</v>
      </c>
      <c r="J736" s="1" t="s">
        <v>196</v>
      </c>
      <c r="K736" s="104" t="s">
        <v>2161</v>
      </c>
      <c r="L736" s="375" t="s">
        <v>27</v>
      </c>
      <c r="M736" s="376">
        <v>20250520</v>
      </c>
      <c r="N736" s="375" t="s">
        <v>43</v>
      </c>
      <c r="O736" s="376"/>
      <c r="P736" s="377" t="s">
        <v>2162</v>
      </c>
      <c r="Q736" s="377"/>
      <c r="R736" s="378"/>
      <c r="S736" s="378"/>
      <c r="T736" s="378"/>
      <c r="U736" s="378"/>
      <c r="V736" s="378"/>
      <c r="W736" s="378"/>
      <c r="X736" s="378"/>
      <c r="Y736" s="378"/>
    </row>
    <row r="737" spans="1:25">
      <c r="A737" s="137" t="s">
        <v>191</v>
      </c>
      <c r="B737" s="74">
        <v>8805</v>
      </c>
      <c r="C737" s="302" t="s">
        <v>2156</v>
      </c>
      <c r="D737" s="124">
        <v>45793</v>
      </c>
      <c r="E737" s="317" t="s">
        <v>1716</v>
      </c>
      <c r="F737" s="125" t="s">
        <v>37</v>
      </c>
      <c r="G737" s="126">
        <v>0.64236111111111116</v>
      </c>
      <c r="H737" s="128" t="s">
        <v>206</v>
      </c>
      <c r="I737" s="130" t="s">
        <v>2163</v>
      </c>
      <c r="J737" s="1" t="s">
        <v>196</v>
      </c>
      <c r="K737" s="104" t="s">
        <v>2164</v>
      </c>
      <c r="L737" s="375" t="s">
        <v>198</v>
      </c>
      <c r="M737" s="376">
        <v>20250520</v>
      </c>
      <c r="N737" s="375" t="s">
        <v>33</v>
      </c>
      <c r="O737" s="376" t="s">
        <v>342</v>
      </c>
      <c r="P737" s="377" t="s">
        <v>2165</v>
      </c>
      <c r="Q737" s="377"/>
      <c r="R737" s="378"/>
      <c r="S737" s="378"/>
      <c r="T737" s="378"/>
      <c r="U737" s="378"/>
      <c r="V737" s="378"/>
      <c r="W737" s="378"/>
      <c r="X737" s="378"/>
      <c r="Y737" s="378"/>
    </row>
    <row r="738" spans="1:25">
      <c r="A738" s="137" t="s">
        <v>191</v>
      </c>
      <c r="B738" s="74">
        <v>8805</v>
      </c>
      <c r="C738" s="302" t="s">
        <v>2156</v>
      </c>
      <c r="D738" s="124">
        <v>45793</v>
      </c>
      <c r="E738" s="317" t="s">
        <v>1716</v>
      </c>
      <c r="F738" s="125" t="s">
        <v>22</v>
      </c>
      <c r="G738" s="126">
        <v>0.64930555555555558</v>
      </c>
      <c r="H738" s="128" t="s">
        <v>213</v>
      </c>
      <c r="I738" s="130" t="s">
        <v>2166</v>
      </c>
      <c r="J738" s="1" t="s">
        <v>196</v>
      </c>
      <c r="K738" s="104" t="s">
        <v>2167</v>
      </c>
      <c r="L738" s="375" t="s">
        <v>27</v>
      </c>
      <c r="M738" s="376">
        <v>20250520</v>
      </c>
      <c r="N738" s="375" t="s">
        <v>90</v>
      </c>
      <c r="O738" s="376"/>
      <c r="P738" s="377" t="s">
        <v>2168</v>
      </c>
      <c r="Q738" s="377"/>
      <c r="R738" s="378"/>
      <c r="S738" s="378"/>
      <c r="T738" s="378"/>
      <c r="U738" s="378"/>
      <c r="V738" s="378"/>
      <c r="W738" s="378"/>
      <c r="X738" s="378"/>
      <c r="Y738" s="378"/>
    </row>
    <row r="739" spans="1:25" ht="30.75">
      <c r="A739" s="137" t="s">
        <v>191</v>
      </c>
      <c r="B739" s="74">
        <v>8805</v>
      </c>
      <c r="C739" s="302" t="s">
        <v>2156</v>
      </c>
      <c r="D739" s="124">
        <v>45793</v>
      </c>
      <c r="E739" s="317" t="s">
        <v>1716</v>
      </c>
      <c r="F739" s="125" t="s">
        <v>22</v>
      </c>
      <c r="G739" s="126">
        <v>0.65416666666666667</v>
      </c>
      <c r="H739" s="128" t="s">
        <v>213</v>
      </c>
      <c r="I739" s="130" t="s">
        <v>2169</v>
      </c>
      <c r="J739" s="1" t="s">
        <v>196</v>
      </c>
      <c r="K739" s="104" t="s">
        <v>2170</v>
      </c>
      <c r="L739" s="375" t="s">
        <v>27</v>
      </c>
      <c r="M739" s="376">
        <v>20250520</v>
      </c>
      <c r="N739" s="375" t="s">
        <v>43</v>
      </c>
      <c r="O739" s="376"/>
      <c r="P739" s="377" t="s">
        <v>2171</v>
      </c>
      <c r="Q739" s="377"/>
      <c r="R739" s="378"/>
      <c r="S739" s="378"/>
      <c r="T739" s="378"/>
      <c r="U739" s="378"/>
      <c r="V739" s="378"/>
      <c r="W739" s="378"/>
      <c r="X739" s="378"/>
      <c r="Y739" s="378"/>
    </row>
    <row r="740" spans="1:25" ht="30.75">
      <c r="A740" s="137" t="s">
        <v>191</v>
      </c>
      <c r="B740" s="74">
        <v>8805</v>
      </c>
      <c r="C740" s="302" t="s">
        <v>2156</v>
      </c>
      <c r="D740" s="124">
        <v>45793</v>
      </c>
      <c r="E740" s="317" t="s">
        <v>1716</v>
      </c>
      <c r="F740" s="125" t="s">
        <v>22</v>
      </c>
      <c r="G740" s="126">
        <v>0.66111111111111109</v>
      </c>
      <c r="H740" s="128" t="s">
        <v>213</v>
      </c>
      <c r="I740" s="130" t="s">
        <v>2172</v>
      </c>
      <c r="J740" s="1" t="s">
        <v>196</v>
      </c>
      <c r="K740" s="104" t="s">
        <v>2173</v>
      </c>
      <c r="L740" s="375" t="s">
        <v>27</v>
      </c>
      <c r="M740" s="376">
        <v>20250520</v>
      </c>
      <c r="N740" s="375" t="s">
        <v>43</v>
      </c>
      <c r="O740" s="376"/>
      <c r="P740" s="377" t="s">
        <v>2174</v>
      </c>
      <c r="Q740" s="377"/>
      <c r="R740" s="378"/>
      <c r="S740" s="378"/>
      <c r="T740" s="378"/>
      <c r="U740" s="378"/>
      <c r="V740" s="378"/>
      <c r="W740" s="378"/>
      <c r="X740" s="378"/>
      <c r="Y740" s="378"/>
    </row>
    <row r="741" spans="1:25" ht="30.75">
      <c r="A741" s="137" t="s">
        <v>191</v>
      </c>
      <c r="B741" s="74">
        <v>8805</v>
      </c>
      <c r="C741" s="302" t="s">
        <v>2156</v>
      </c>
      <c r="D741" s="124">
        <v>45793</v>
      </c>
      <c r="E741" s="317" t="s">
        <v>1716</v>
      </c>
      <c r="F741" s="125" t="s">
        <v>22</v>
      </c>
      <c r="G741" s="126">
        <v>0.66319444444444442</v>
      </c>
      <c r="H741" s="128" t="s">
        <v>194</v>
      </c>
      <c r="I741" s="130" t="s">
        <v>2175</v>
      </c>
      <c r="J741" s="1" t="s">
        <v>196</v>
      </c>
      <c r="K741" s="104" t="s">
        <v>2176</v>
      </c>
      <c r="L741" s="375" t="s">
        <v>27</v>
      </c>
      <c r="M741" s="376">
        <v>20250520</v>
      </c>
      <c r="N741" s="375" t="s">
        <v>43</v>
      </c>
      <c r="O741" s="376"/>
      <c r="P741" s="377" t="s">
        <v>2177</v>
      </c>
      <c r="Q741" s="377"/>
      <c r="R741" s="378"/>
      <c r="S741" s="378"/>
      <c r="T741" s="378"/>
      <c r="U741" s="378"/>
      <c r="V741" s="378"/>
      <c r="W741" s="378"/>
      <c r="X741" s="378"/>
      <c r="Y741" s="378"/>
    </row>
    <row r="742" spans="1:25">
      <c r="A742" s="137" t="s">
        <v>191</v>
      </c>
      <c r="B742" s="74">
        <v>8805</v>
      </c>
      <c r="C742" s="302" t="s">
        <v>2156</v>
      </c>
      <c r="D742" s="124">
        <v>45793</v>
      </c>
      <c r="E742" s="317" t="s">
        <v>1716</v>
      </c>
      <c r="F742" s="125" t="s">
        <v>37</v>
      </c>
      <c r="G742" s="126">
        <v>0.66874999999999996</v>
      </c>
      <c r="H742" s="128" t="s">
        <v>213</v>
      </c>
      <c r="I742" s="130" t="s">
        <v>2178</v>
      </c>
      <c r="J742" s="1" t="s">
        <v>196</v>
      </c>
      <c r="K742" s="104" t="s">
        <v>2179</v>
      </c>
      <c r="L742" s="375" t="s">
        <v>77</v>
      </c>
      <c r="M742" s="156">
        <v>20250521</v>
      </c>
      <c r="N742" s="375" t="s">
        <v>249</v>
      </c>
      <c r="O742" s="376" t="s">
        <v>250</v>
      </c>
      <c r="P742" s="377" t="s">
        <v>2180</v>
      </c>
      <c r="Q742" s="377"/>
      <c r="R742" s="378"/>
      <c r="S742" s="378"/>
      <c r="T742" s="378"/>
      <c r="U742" s="378"/>
      <c r="V742" s="378"/>
      <c r="W742" s="378"/>
      <c r="X742" s="378"/>
      <c r="Y742" s="378"/>
    </row>
    <row r="743" spans="1:25">
      <c r="A743" s="137" t="s">
        <v>191</v>
      </c>
      <c r="B743" s="74">
        <v>8805</v>
      </c>
      <c r="C743" s="302" t="s">
        <v>2156</v>
      </c>
      <c r="D743" s="124">
        <v>45793</v>
      </c>
      <c r="E743" s="317" t="s">
        <v>1716</v>
      </c>
      <c r="F743" s="125" t="s">
        <v>37</v>
      </c>
      <c r="G743" s="126">
        <v>0.6694444444444444</v>
      </c>
      <c r="H743" s="128" t="s">
        <v>213</v>
      </c>
      <c r="I743" s="130" t="s">
        <v>2181</v>
      </c>
      <c r="J743" s="1" t="s">
        <v>196</v>
      </c>
      <c r="K743" s="104" t="s">
        <v>2182</v>
      </c>
      <c r="L743" s="375" t="s">
        <v>77</v>
      </c>
      <c r="M743" s="156">
        <v>20250521</v>
      </c>
      <c r="N743" s="375" t="s">
        <v>43</v>
      </c>
      <c r="O743" s="376"/>
      <c r="P743" s="377" t="s">
        <v>2183</v>
      </c>
      <c r="Q743" s="377"/>
      <c r="R743" s="378"/>
      <c r="S743" s="378"/>
      <c r="T743" s="378"/>
      <c r="U743" s="378"/>
      <c r="V743" s="378"/>
      <c r="W743" s="378"/>
      <c r="X743" s="378"/>
      <c r="Y743" s="378"/>
    </row>
    <row r="744" spans="1:25" ht="91.5">
      <c r="A744" s="137" t="s">
        <v>191</v>
      </c>
      <c r="B744" s="74">
        <v>8805</v>
      </c>
      <c r="C744" s="302" t="s">
        <v>2156</v>
      </c>
      <c r="D744" s="124">
        <v>45793</v>
      </c>
      <c r="E744" s="317" t="s">
        <v>1716</v>
      </c>
      <c r="F744" s="125" t="s">
        <v>37</v>
      </c>
      <c r="G744" s="126">
        <v>0.67083333333333328</v>
      </c>
      <c r="H744" s="128" t="s">
        <v>213</v>
      </c>
      <c r="I744" s="130" t="s">
        <v>2184</v>
      </c>
      <c r="J744" s="1" t="s">
        <v>196</v>
      </c>
      <c r="K744" s="104" t="s">
        <v>2185</v>
      </c>
      <c r="L744" s="375" t="s">
        <v>27</v>
      </c>
      <c r="M744" s="376">
        <v>20250520</v>
      </c>
      <c r="N744" s="375" t="s">
        <v>43</v>
      </c>
      <c r="O744" s="376"/>
      <c r="P744" s="377" t="s">
        <v>2186</v>
      </c>
      <c r="Q744" s="377"/>
      <c r="R744" s="378"/>
      <c r="S744" s="378"/>
      <c r="T744" s="378"/>
      <c r="U744" s="378"/>
      <c r="V744" s="378"/>
      <c r="W744" s="378"/>
      <c r="X744" s="378"/>
      <c r="Y744" s="378"/>
    </row>
    <row r="745" spans="1:25">
      <c r="A745" s="137" t="s">
        <v>191</v>
      </c>
      <c r="B745" s="74">
        <v>8805</v>
      </c>
      <c r="C745" s="302" t="s">
        <v>2156</v>
      </c>
      <c r="D745" s="124">
        <v>45793</v>
      </c>
      <c r="E745" s="317" t="s">
        <v>1716</v>
      </c>
      <c r="F745" s="125" t="s">
        <v>37</v>
      </c>
      <c r="G745" s="126">
        <v>0.67152777777777772</v>
      </c>
      <c r="H745" s="128" t="s">
        <v>213</v>
      </c>
      <c r="I745" s="130" t="s">
        <v>2187</v>
      </c>
      <c r="J745" s="1" t="s">
        <v>196</v>
      </c>
      <c r="K745" s="104" t="s">
        <v>2188</v>
      </c>
      <c r="L745" s="375" t="s">
        <v>77</v>
      </c>
      <c r="M745" s="156">
        <v>20250521</v>
      </c>
      <c r="N745" s="375" t="s">
        <v>249</v>
      </c>
      <c r="O745" s="376"/>
      <c r="P745" s="377" t="s">
        <v>2189</v>
      </c>
      <c r="Q745" s="377"/>
      <c r="R745" s="378"/>
      <c r="S745" s="378"/>
      <c r="T745" s="378"/>
      <c r="U745" s="378"/>
      <c r="V745" s="378"/>
      <c r="W745" s="378"/>
      <c r="X745" s="378"/>
      <c r="Y745" s="378"/>
    </row>
    <row r="746" spans="1:25" ht="45.75">
      <c r="A746" s="137" t="s">
        <v>191</v>
      </c>
      <c r="B746" s="74">
        <v>8805</v>
      </c>
      <c r="C746" s="302" t="s">
        <v>2156</v>
      </c>
      <c r="D746" s="124">
        <v>45793</v>
      </c>
      <c r="E746" s="317" t="s">
        <v>1716</v>
      </c>
      <c r="F746" s="125" t="s">
        <v>22</v>
      </c>
      <c r="G746" s="126">
        <v>0.67291666666666672</v>
      </c>
      <c r="H746" s="128" t="s">
        <v>213</v>
      </c>
      <c r="I746" s="130" t="s">
        <v>2190</v>
      </c>
      <c r="J746" s="1" t="s">
        <v>196</v>
      </c>
      <c r="K746" s="104" t="s">
        <v>2191</v>
      </c>
      <c r="L746" s="375" t="s">
        <v>27</v>
      </c>
      <c r="M746" s="376">
        <v>20250520</v>
      </c>
      <c r="N746" s="375" t="s">
        <v>43</v>
      </c>
      <c r="O746" s="376"/>
      <c r="P746" s="377" t="s">
        <v>2192</v>
      </c>
      <c r="Q746" s="377"/>
      <c r="R746" s="378"/>
      <c r="S746" s="378"/>
      <c r="T746" s="378"/>
      <c r="U746" s="378"/>
      <c r="V746" s="378"/>
      <c r="W746" s="378"/>
      <c r="X746" s="378"/>
      <c r="Y746" s="378"/>
    </row>
    <row r="747" spans="1:25" ht="30.75">
      <c r="A747" s="137" t="s">
        <v>191</v>
      </c>
      <c r="B747" s="74">
        <v>8805</v>
      </c>
      <c r="C747" s="302" t="s">
        <v>2156</v>
      </c>
      <c r="D747" s="124">
        <v>45793</v>
      </c>
      <c r="E747" s="317" t="s">
        <v>1716</v>
      </c>
      <c r="F747" s="125" t="s">
        <v>37</v>
      </c>
      <c r="G747" s="126">
        <v>0.67361111111111116</v>
      </c>
      <c r="H747" s="128" t="s">
        <v>213</v>
      </c>
      <c r="I747" s="130" t="s">
        <v>2193</v>
      </c>
      <c r="J747" s="1" t="s">
        <v>196</v>
      </c>
      <c r="K747" s="104" t="s">
        <v>2191</v>
      </c>
      <c r="L747" s="375" t="s">
        <v>198</v>
      </c>
      <c r="M747" s="376">
        <v>20250520</v>
      </c>
      <c r="N747" s="375" t="s">
        <v>33</v>
      </c>
      <c r="O747" s="376" t="s">
        <v>2194</v>
      </c>
      <c r="P747" s="377" t="s">
        <v>2195</v>
      </c>
      <c r="Q747" s="377"/>
      <c r="R747" s="378"/>
      <c r="S747" s="378"/>
      <c r="T747" s="378"/>
      <c r="U747" s="378"/>
      <c r="V747" s="378"/>
      <c r="W747" s="378"/>
      <c r="X747" s="378"/>
      <c r="Y747" s="378"/>
    </row>
    <row r="748" spans="1:25">
      <c r="A748" s="137" t="s">
        <v>191</v>
      </c>
      <c r="B748" s="74">
        <v>8805</v>
      </c>
      <c r="C748" s="302" t="s">
        <v>2156</v>
      </c>
      <c r="D748" s="124">
        <v>45793</v>
      </c>
      <c r="E748" s="317" t="s">
        <v>1716</v>
      </c>
      <c r="F748" s="125" t="s">
        <v>22</v>
      </c>
      <c r="G748" s="126">
        <v>0.6743055555555556</v>
      </c>
      <c r="H748" s="128" t="s">
        <v>213</v>
      </c>
      <c r="I748" s="130" t="s">
        <v>2196</v>
      </c>
      <c r="J748" s="1" t="s">
        <v>196</v>
      </c>
      <c r="K748" s="104" t="s">
        <v>2197</v>
      </c>
      <c r="L748" s="375" t="s">
        <v>101</v>
      </c>
      <c r="M748" s="376">
        <v>20250520</v>
      </c>
      <c r="N748" s="375" t="s">
        <v>33</v>
      </c>
      <c r="O748" s="376" t="s">
        <v>382</v>
      </c>
      <c r="P748" s="377" t="s">
        <v>2198</v>
      </c>
      <c r="Q748" s="377"/>
      <c r="R748" s="378"/>
      <c r="S748" s="378"/>
      <c r="T748" s="378"/>
      <c r="U748" s="378"/>
      <c r="V748" s="378"/>
      <c r="W748" s="378"/>
      <c r="X748" s="378"/>
      <c r="Y748" s="378"/>
    </row>
    <row r="749" spans="1:25" ht="45.75">
      <c r="A749" s="137" t="s">
        <v>191</v>
      </c>
      <c r="B749" s="74">
        <v>8805</v>
      </c>
      <c r="C749" s="302" t="s">
        <v>2156</v>
      </c>
      <c r="D749" s="124">
        <v>45793</v>
      </c>
      <c r="E749" s="317" t="s">
        <v>1716</v>
      </c>
      <c r="F749" s="125" t="s">
        <v>22</v>
      </c>
      <c r="G749" s="126">
        <v>0.67500000000000004</v>
      </c>
      <c r="H749" s="128" t="s">
        <v>213</v>
      </c>
      <c r="I749" s="130" t="s">
        <v>2199</v>
      </c>
      <c r="J749" s="1" t="s">
        <v>196</v>
      </c>
      <c r="K749" s="104" t="s">
        <v>2197</v>
      </c>
      <c r="L749" s="375" t="s">
        <v>27</v>
      </c>
      <c r="M749" s="376">
        <v>20250520</v>
      </c>
      <c r="N749" s="375" t="s">
        <v>43</v>
      </c>
      <c r="O749" s="376"/>
      <c r="P749" s="377" t="s">
        <v>2200</v>
      </c>
      <c r="Q749" s="377"/>
      <c r="R749" s="378"/>
      <c r="S749" s="378"/>
      <c r="T749" s="378"/>
      <c r="U749" s="378"/>
      <c r="V749" s="378"/>
      <c r="W749" s="378"/>
      <c r="X749" s="378"/>
      <c r="Y749" s="378"/>
    </row>
    <row r="750" spans="1:25" ht="30.75">
      <c r="A750" s="137" t="s">
        <v>191</v>
      </c>
      <c r="B750" s="74">
        <v>8805</v>
      </c>
      <c r="C750" s="302" t="s">
        <v>2156</v>
      </c>
      <c r="D750" s="124">
        <v>45793</v>
      </c>
      <c r="E750" s="317" t="s">
        <v>1716</v>
      </c>
      <c r="F750" s="125" t="s">
        <v>37</v>
      </c>
      <c r="G750" s="126">
        <v>0.67638888888888893</v>
      </c>
      <c r="H750" s="128" t="s">
        <v>213</v>
      </c>
      <c r="I750" s="130" t="s">
        <v>2201</v>
      </c>
      <c r="J750" s="1" t="s">
        <v>196</v>
      </c>
      <c r="K750" s="104" t="s">
        <v>2202</v>
      </c>
      <c r="L750" s="375" t="s">
        <v>198</v>
      </c>
      <c r="M750" s="156">
        <v>20250520</v>
      </c>
      <c r="N750" s="375" t="s">
        <v>249</v>
      </c>
      <c r="O750" s="376"/>
      <c r="P750" s="377" t="s">
        <v>2203</v>
      </c>
      <c r="Q750" s="377"/>
      <c r="R750" s="378"/>
      <c r="S750" s="378"/>
      <c r="T750" s="378"/>
      <c r="U750" s="378"/>
      <c r="V750" s="378"/>
      <c r="W750" s="378"/>
      <c r="X750" s="378"/>
      <c r="Y750" s="378"/>
    </row>
    <row r="751" spans="1:25" ht="30.75">
      <c r="A751" s="137" t="s">
        <v>191</v>
      </c>
      <c r="B751" s="74">
        <v>8805</v>
      </c>
      <c r="C751" s="302" t="s">
        <v>2156</v>
      </c>
      <c r="D751" s="124">
        <v>45793</v>
      </c>
      <c r="E751" s="317" t="s">
        <v>1716</v>
      </c>
      <c r="F751" s="125" t="s">
        <v>37</v>
      </c>
      <c r="G751" s="126">
        <v>0.68888888888888888</v>
      </c>
      <c r="H751" s="128" t="s">
        <v>206</v>
      </c>
      <c r="I751" s="130" t="s">
        <v>2204</v>
      </c>
      <c r="J751" s="1" t="s">
        <v>196</v>
      </c>
      <c r="K751" s="104" t="s">
        <v>2205</v>
      </c>
      <c r="L751" s="375" t="s">
        <v>27</v>
      </c>
      <c r="M751" s="376">
        <v>20250520</v>
      </c>
      <c r="N751" s="375" t="s">
        <v>43</v>
      </c>
      <c r="O751" s="376"/>
      <c r="P751" s="377" t="s">
        <v>2206</v>
      </c>
      <c r="Q751" s="377"/>
      <c r="R751" s="378"/>
      <c r="S751" s="378"/>
      <c r="T751" s="378"/>
      <c r="U751" s="378"/>
      <c r="V751" s="378"/>
      <c r="W751" s="378"/>
      <c r="X751" s="378"/>
      <c r="Y751" s="378"/>
    </row>
    <row r="752" spans="1:25" ht="45.75">
      <c r="A752" s="137" t="s">
        <v>191</v>
      </c>
      <c r="B752" s="74">
        <v>8805</v>
      </c>
      <c r="C752" s="302" t="s">
        <v>2156</v>
      </c>
      <c r="D752" s="124">
        <v>45793</v>
      </c>
      <c r="E752" s="317" t="s">
        <v>1716</v>
      </c>
      <c r="F752" s="125" t="s">
        <v>37</v>
      </c>
      <c r="G752" s="126">
        <v>0.68958333333333333</v>
      </c>
      <c r="H752" s="128" t="s">
        <v>206</v>
      </c>
      <c r="I752" s="130" t="s">
        <v>2207</v>
      </c>
      <c r="J752" s="1" t="s">
        <v>196</v>
      </c>
      <c r="K752" s="104" t="s">
        <v>2205</v>
      </c>
      <c r="L752" s="375" t="s">
        <v>27</v>
      </c>
      <c r="M752" s="376">
        <v>20250520</v>
      </c>
      <c r="N752" s="375" t="s">
        <v>43</v>
      </c>
      <c r="O752" s="376"/>
      <c r="P752" s="377" t="s">
        <v>2208</v>
      </c>
      <c r="Q752" s="377"/>
      <c r="R752" s="378"/>
      <c r="S752" s="378"/>
      <c r="T752" s="378"/>
      <c r="U752" s="378"/>
      <c r="V752" s="378"/>
      <c r="W752" s="378"/>
      <c r="X752" s="378"/>
      <c r="Y752" s="378"/>
    </row>
    <row r="753" spans="1:25" ht="30.75">
      <c r="A753" s="137" t="s">
        <v>191</v>
      </c>
      <c r="B753" s="74">
        <v>8805</v>
      </c>
      <c r="C753" s="302" t="s">
        <v>2156</v>
      </c>
      <c r="D753" s="124">
        <v>45793</v>
      </c>
      <c r="E753" s="317" t="s">
        <v>1716</v>
      </c>
      <c r="F753" s="125" t="s">
        <v>22</v>
      </c>
      <c r="G753" s="126">
        <v>0.75972222222222219</v>
      </c>
      <c r="H753" s="128" t="s">
        <v>213</v>
      </c>
      <c r="I753" s="130" t="s">
        <v>2209</v>
      </c>
      <c r="J753" s="1" t="s">
        <v>196</v>
      </c>
      <c r="K753" s="104" t="s">
        <v>2210</v>
      </c>
      <c r="L753" s="375" t="s">
        <v>198</v>
      </c>
      <c r="M753" s="376">
        <v>20250520</v>
      </c>
      <c r="N753" s="375" t="s">
        <v>43</v>
      </c>
      <c r="O753" s="376"/>
      <c r="P753" s="377" t="s">
        <v>2211</v>
      </c>
      <c r="Q753" s="377"/>
      <c r="R753" s="378"/>
      <c r="S753" s="378"/>
      <c r="T753" s="378"/>
      <c r="U753" s="378"/>
      <c r="V753" s="378"/>
      <c r="W753" s="378"/>
      <c r="X753" s="378"/>
      <c r="Y753" s="378"/>
    </row>
    <row r="754" spans="1:25">
      <c r="A754" s="137" t="s">
        <v>191</v>
      </c>
      <c r="B754" s="74">
        <v>8805</v>
      </c>
      <c r="C754" s="302" t="s">
        <v>2156</v>
      </c>
      <c r="D754" s="124">
        <v>45793</v>
      </c>
      <c r="E754" s="317" t="s">
        <v>1716</v>
      </c>
      <c r="F754" s="125" t="s">
        <v>22</v>
      </c>
      <c r="G754" s="126">
        <v>0.79652777777777772</v>
      </c>
      <c r="H754" s="128" t="s">
        <v>206</v>
      </c>
      <c r="I754" s="130" t="s">
        <v>2212</v>
      </c>
      <c r="J754" s="1" t="s">
        <v>196</v>
      </c>
      <c r="K754" s="104" t="s">
        <v>2213</v>
      </c>
      <c r="L754" s="375" t="s">
        <v>198</v>
      </c>
      <c r="M754" s="376">
        <v>20250520</v>
      </c>
      <c r="N754" s="375" t="s">
        <v>43</v>
      </c>
      <c r="O754" s="376"/>
      <c r="P754" s="377" t="s">
        <v>2214</v>
      </c>
      <c r="Q754" s="377"/>
      <c r="R754" s="378"/>
      <c r="S754" s="378"/>
      <c r="T754" s="378"/>
      <c r="U754" s="378"/>
      <c r="V754" s="378"/>
      <c r="W754" s="378"/>
      <c r="X754" s="378"/>
      <c r="Y754" s="378"/>
    </row>
    <row r="755" spans="1:25" ht="30.75">
      <c r="A755" s="137" t="s">
        <v>191</v>
      </c>
      <c r="B755" s="74">
        <v>8805</v>
      </c>
      <c r="C755" s="302" t="s">
        <v>2156</v>
      </c>
      <c r="D755" s="124">
        <v>45793</v>
      </c>
      <c r="E755" s="317" t="s">
        <v>1716</v>
      </c>
      <c r="F755" s="125" t="s">
        <v>22</v>
      </c>
      <c r="G755" s="126">
        <v>0.7993055555555556</v>
      </c>
      <c r="H755" s="128" t="s">
        <v>194</v>
      </c>
      <c r="I755" s="130" t="s">
        <v>2215</v>
      </c>
      <c r="J755" s="1" t="s">
        <v>196</v>
      </c>
      <c r="K755" s="104" t="s">
        <v>2216</v>
      </c>
      <c r="L755" s="375" t="s">
        <v>198</v>
      </c>
      <c r="M755" s="376">
        <v>20250520</v>
      </c>
      <c r="N755" s="375" t="s">
        <v>33</v>
      </c>
      <c r="O755" s="376" t="s">
        <v>808</v>
      </c>
      <c r="P755" s="377" t="s">
        <v>2217</v>
      </c>
      <c r="Q755" s="377"/>
      <c r="R755" s="378"/>
      <c r="S755" s="378"/>
      <c r="T755" s="378"/>
      <c r="U755" s="378"/>
      <c r="V755" s="378"/>
      <c r="W755" s="378"/>
      <c r="X755" s="378"/>
      <c r="Y755" s="378"/>
    </row>
    <row r="756" spans="1:25" ht="30.75">
      <c r="A756" s="137" t="s">
        <v>191</v>
      </c>
      <c r="B756" s="74">
        <v>8805</v>
      </c>
      <c r="C756" s="302" t="s">
        <v>2156</v>
      </c>
      <c r="D756" s="124">
        <v>45793</v>
      </c>
      <c r="E756" s="317" t="s">
        <v>1716</v>
      </c>
      <c r="F756" s="125" t="s">
        <v>37</v>
      </c>
      <c r="G756" s="126">
        <v>0.80069444444444449</v>
      </c>
      <c r="H756" s="128" t="s">
        <v>206</v>
      </c>
      <c r="I756" s="130" t="s">
        <v>2218</v>
      </c>
      <c r="J756" s="1" t="s">
        <v>196</v>
      </c>
      <c r="K756" s="104" t="s">
        <v>2219</v>
      </c>
      <c r="L756" s="375" t="s">
        <v>77</v>
      </c>
      <c r="M756" s="156">
        <v>20250521</v>
      </c>
      <c r="N756" s="375" t="s">
        <v>43</v>
      </c>
      <c r="O756" s="376"/>
      <c r="P756" s="377" t="s">
        <v>2220</v>
      </c>
      <c r="Q756" s="377"/>
      <c r="R756" s="378"/>
      <c r="S756" s="378"/>
      <c r="T756" s="378"/>
      <c r="U756" s="378"/>
      <c r="V756" s="378"/>
      <c r="W756" s="378"/>
      <c r="X756" s="378"/>
      <c r="Y756" s="378"/>
    </row>
    <row r="757" spans="1:25">
      <c r="A757" s="137" t="s">
        <v>191</v>
      </c>
      <c r="B757" s="74">
        <v>8805</v>
      </c>
      <c r="C757" s="302" t="s">
        <v>2156</v>
      </c>
      <c r="D757" s="124">
        <v>45793</v>
      </c>
      <c r="E757" s="317" t="s">
        <v>1716</v>
      </c>
      <c r="F757" s="125" t="s">
        <v>22</v>
      </c>
      <c r="G757" s="126">
        <v>0.80625000000000002</v>
      </c>
      <c r="H757" s="128" t="s">
        <v>206</v>
      </c>
      <c r="I757" s="130" t="s">
        <v>2212</v>
      </c>
      <c r="J757" s="1" t="s">
        <v>196</v>
      </c>
      <c r="K757" s="104" t="s">
        <v>2219</v>
      </c>
      <c r="L757" s="375" t="s">
        <v>77</v>
      </c>
      <c r="M757" s="156">
        <v>20250521</v>
      </c>
      <c r="N757" s="375" t="s">
        <v>43</v>
      </c>
      <c r="O757" s="376"/>
      <c r="P757" s="377" t="s">
        <v>2221</v>
      </c>
      <c r="Q757" s="377"/>
      <c r="R757" s="378"/>
      <c r="S757" s="378"/>
      <c r="T757" s="378"/>
      <c r="U757" s="378"/>
      <c r="V757" s="378"/>
      <c r="W757" s="378"/>
      <c r="X757" s="378"/>
      <c r="Y757" s="378"/>
    </row>
    <row r="758" spans="1:25" ht="30.75">
      <c r="A758" s="137" t="s">
        <v>191</v>
      </c>
      <c r="B758" s="74">
        <v>8805</v>
      </c>
      <c r="C758" s="302" t="s">
        <v>2156</v>
      </c>
      <c r="D758" s="124">
        <v>45793</v>
      </c>
      <c r="E758" s="317" t="s">
        <v>1716</v>
      </c>
      <c r="F758" s="125" t="s">
        <v>22</v>
      </c>
      <c r="G758" s="126">
        <v>0.80833333333333335</v>
      </c>
      <c r="H758" s="128" t="s">
        <v>194</v>
      </c>
      <c r="I758" s="130" t="s">
        <v>2215</v>
      </c>
      <c r="J758" s="1" t="s">
        <v>196</v>
      </c>
      <c r="K758" s="104" t="s">
        <v>2222</v>
      </c>
      <c r="L758" s="375" t="s">
        <v>198</v>
      </c>
      <c r="M758" s="376">
        <v>20250520</v>
      </c>
      <c r="N758" s="375" t="s">
        <v>33</v>
      </c>
      <c r="O758" s="376" t="s">
        <v>808</v>
      </c>
      <c r="P758" s="377" t="s">
        <v>2223</v>
      </c>
      <c r="Q758" s="377"/>
      <c r="R758" s="378"/>
      <c r="S758" s="378"/>
      <c r="T758" s="378"/>
      <c r="U758" s="378"/>
      <c r="V758" s="378"/>
      <c r="W758" s="378"/>
      <c r="X758" s="378"/>
      <c r="Y758" s="378"/>
    </row>
    <row r="759" spans="1:25" ht="30.75">
      <c r="A759" s="138" t="s">
        <v>191</v>
      </c>
      <c r="B759" s="97">
        <v>8805</v>
      </c>
      <c r="C759" s="303" t="s">
        <v>2156</v>
      </c>
      <c r="D759" s="132">
        <v>45793</v>
      </c>
      <c r="E759" s="318" t="s">
        <v>1716</v>
      </c>
      <c r="F759" s="133" t="s">
        <v>22</v>
      </c>
      <c r="G759" s="134">
        <v>0.81388888888888888</v>
      </c>
      <c r="H759" s="135" t="s">
        <v>194</v>
      </c>
      <c r="I759" s="139" t="s">
        <v>2224</v>
      </c>
      <c r="J759" s="1" t="s">
        <v>196</v>
      </c>
      <c r="K759" s="118" t="s">
        <v>2225</v>
      </c>
      <c r="L759" s="384" t="s">
        <v>77</v>
      </c>
      <c r="M759" s="156">
        <v>20250521</v>
      </c>
      <c r="N759" s="384" t="s">
        <v>33</v>
      </c>
      <c r="O759" s="388" t="s">
        <v>2226</v>
      </c>
      <c r="P759" s="379" t="s">
        <v>2227</v>
      </c>
      <c r="Q759" s="379"/>
      <c r="R759" s="378"/>
      <c r="S759" s="378"/>
      <c r="T759" s="378"/>
      <c r="U759" s="378"/>
      <c r="V759" s="378"/>
      <c r="W759" s="378"/>
      <c r="X759" s="378"/>
      <c r="Y759" s="378"/>
    </row>
    <row r="760" spans="1:25" ht="30.75">
      <c r="A760" s="143" t="s">
        <v>191</v>
      </c>
      <c r="B760" s="74">
        <v>3850</v>
      </c>
      <c r="C760" s="304" t="s">
        <v>730</v>
      </c>
      <c r="D760" s="123">
        <v>45793</v>
      </c>
      <c r="E760" s="76" t="s">
        <v>1640</v>
      </c>
      <c r="F760" s="125" t="s">
        <v>37</v>
      </c>
      <c r="G760" s="184">
        <v>0.38333333333333336</v>
      </c>
      <c r="H760" s="127" t="s">
        <v>160</v>
      </c>
      <c r="I760" s="129" t="s">
        <v>2228</v>
      </c>
      <c r="J760" s="375" t="s">
        <v>75</v>
      </c>
      <c r="K760" s="104" t="s">
        <v>2229</v>
      </c>
      <c r="L760" s="375" t="s">
        <v>77</v>
      </c>
      <c r="M760" s="156">
        <v>20250520</v>
      </c>
      <c r="N760" s="375" t="s">
        <v>43</v>
      </c>
      <c r="O760" s="376"/>
      <c r="P760" s="377" t="s">
        <v>2230</v>
      </c>
      <c r="Q760" s="377"/>
      <c r="R760" s="378"/>
      <c r="S760" s="378"/>
      <c r="T760" s="378"/>
      <c r="U760" s="378"/>
      <c r="V760" s="378"/>
      <c r="W760" s="378"/>
      <c r="X760" s="378"/>
      <c r="Y760" s="378"/>
    </row>
    <row r="761" spans="1:25">
      <c r="A761" s="140" t="s">
        <v>191</v>
      </c>
      <c r="B761" s="74">
        <v>3850</v>
      </c>
      <c r="C761" s="305" t="s">
        <v>730</v>
      </c>
      <c r="D761" s="124">
        <v>45793</v>
      </c>
      <c r="E761" s="76" t="s">
        <v>1640</v>
      </c>
      <c r="F761" s="125" t="s">
        <v>37</v>
      </c>
      <c r="G761" s="183">
        <v>0.47152777777777777</v>
      </c>
      <c r="H761" s="141" t="s">
        <v>160</v>
      </c>
      <c r="I761" s="142" t="s">
        <v>2231</v>
      </c>
      <c r="J761" s="375" t="s">
        <v>75</v>
      </c>
      <c r="K761" s="104" t="s">
        <v>2232</v>
      </c>
      <c r="L761" s="375" t="s">
        <v>77</v>
      </c>
      <c r="M761" s="156">
        <v>20250521</v>
      </c>
      <c r="N761" s="375" t="s">
        <v>43</v>
      </c>
      <c r="O761" s="376"/>
      <c r="P761" s="377" t="s">
        <v>2233</v>
      </c>
      <c r="Q761" s="377"/>
      <c r="R761" s="378"/>
      <c r="S761" s="378"/>
      <c r="T761" s="378"/>
      <c r="U761" s="378"/>
      <c r="V761" s="378"/>
      <c r="W761" s="378"/>
      <c r="X761" s="378"/>
      <c r="Y761" s="378"/>
    </row>
    <row r="762" spans="1:25">
      <c r="A762" s="138" t="s">
        <v>191</v>
      </c>
      <c r="B762" s="97">
        <v>8805</v>
      </c>
      <c r="C762" s="303" t="s">
        <v>2156</v>
      </c>
      <c r="D762" s="132">
        <v>45793</v>
      </c>
      <c r="E762" s="318" t="s">
        <v>1716</v>
      </c>
      <c r="F762" s="133" t="s">
        <v>22</v>
      </c>
      <c r="G762" s="134">
        <v>0.79027777777777775</v>
      </c>
      <c r="H762" s="135" t="s">
        <v>128</v>
      </c>
      <c r="I762" s="139" t="s">
        <v>2234</v>
      </c>
      <c r="J762" s="375" t="s">
        <v>75</v>
      </c>
      <c r="K762" s="118" t="s">
        <v>2235</v>
      </c>
      <c r="L762" s="375" t="s">
        <v>77</v>
      </c>
      <c r="M762" s="156">
        <v>20250521</v>
      </c>
      <c r="N762" s="404" t="s">
        <v>90</v>
      </c>
      <c r="O762" s="405"/>
      <c r="P762" s="379" t="s">
        <v>2236</v>
      </c>
      <c r="Q762" s="379"/>
      <c r="R762" s="378"/>
      <c r="S762" s="378"/>
      <c r="T762" s="378"/>
      <c r="U762" s="378"/>
      <c r="V762" s="378"/>
      <c r="W762" s="378"/>
      <c r="X762" s="378"/>
      <c r="Y762" s="378"/>
    </row>
    <row r="763" spans="1:25">
      <c r="A763" s="147"/>
      <c r="B763" s="97"/>
      <c r="C763" s="353"/>
      <c r="D763" s="354"/>
      <c r="E763" s="260"/>
      <c r="F763" s="133"/>
      <c r="G763" s="266"/>
      <c r="H763" s="267"/>
      <c r="I763" s="355"/>
      <c r="J763" s="384"/>
      <c r="K763" s="390"/>
      <c r="L763" s="384"/>
      <c r="M763" s="388"/>
      <c r="N763" s="384"/>
      <c r="O763" s="388"/>
      <c r="P763" s="379"/>
      <c r="Q763" s="379"/>
      <c r="R763" s="378"/>
      <c r="S763" s="378"/>
      <c r="T763" s="378"/>
      <c r="U763" s="378"/>
      <c r="V763" s="378"/>
      <c r="W763" s="378"/>
      <c r="X763" s="378"/>
      <c r="Y763" s="378"/>
    </row>
    <row r="764" spans="1:25">
      <c r="A764" s="374"/>
      <c r="B764" s="374"/>
      <c r="C764" s="406"/>
      <c r="D764" s="407"/>
      <c r="E764" s="374"/>
      <c r="F764" s="374"/>
      <c r="G764" s="408"/>
      <c r="H764" s="374"/>
      <c r="I764" s="409"/>
      <c r="J764" s="374"/>
      <c r="K764" s="409"/>
      <c r="L764" s="378"/>
      <c r="M764" s="410"/>
      <c r="N764" s="374"/>
      <c r="O764" s="411"/>
      <c r="P764" s="409"/>
      <c r="Q764" s="409"/>
      <c r="R764" s="378"/>
      <c r="S764" s="378"/>
      <c r="T764" s="378"/>
      <c r="U764" s="378"/>
      <c r="V764" s="378"/>
      <c r="W764" s="378"/>
      <c r="X764" s="378"/>
      <c r="Y764" s="378"/>
    </row>
    <row r="765" spans="1:25">
      <c r="A765" s="374"/>
      <c r="B765" s="374"/>
      <c r="C765" s="406"/>
      <c r="D765" s="407"/>
      <c r="E765" s="374"/>
      <c r="F765" s="374"/>
      <c r="G765" s="408"/>
      <c r="H765" s="374"/>
      <c r="I765" s="409"/>
      <c r="J765" s="374"/>
      <c r="K765" s="409"/>
      <c r="L765" s="378"/>
      <c r="M765" s="410"/>
      <c r="N765" s="374"/>
      <c r="O765" s="411"/>
      <c r="P765" s="409"/>
      <c r="Q765" s="409"/>
      <c r="R765" s="378"/>
      <c r="S765" s="378"/>
      <c r="T765" s="378"/>
      <c r="U765" s="378"/>
      <c r="V765" s="378"/>
      <c r="W765" s="378"/>
      <c r="X765" s="378"/>
      <c r="Y765" s="378"/>
    </row>
    <row r="766" spans="1:25">
      <c r="A766" s="374"/>
      <c r="B766" s="374"/>
      <c r="C766" s="406"/>
      <c r="D766" s="407"/>
      <c r="E766" s="374"/>
      <c r="F766" s="374"/>
      <c r="G766" s="408"/>
      <c r="H766" s="374"/>
      <c r="I766" s="409"/>
      <c r="J766" s="374"/>
      <c r="K766" s="409"/>
      <c r="L766" s="378"/>
      <c r="M766" s="410"/>
      <c r="N766" s="374"/>
      <c r="O766" s="411"/>
      <c r="P766" s="409"/>
      <c r="Q766" s="409"/>
      <c r="R766" s="378"/>
      <c r="S766" s="378"/>
      <c r="T766" s="378"/>
      <c r="U766" s="378"/>
      <c r="V766" s="378"/>
      <c r="W766" s="378"/>
      <c r="X766" s="378"/>
      <c r="Y766" s="378"/>
    </row>
    <row r="767" spans="1:25">
      <c r="A767" s="374"/>
      <c r="B767" s="374"/>
      <c r="C767" s="406"/>
      <c r="D767" s="407"/>
      <c r="E767" s="374"/>
      <c r="F767" s="374"/>
      <c r="G767" s="408"/>
      <c r="H767" s="374"/>
      <c r="I767" s="409"/>
      <c r="J767" s="374"/>
      <c r="K767" s="409"/>
      <c r="L767" s="378"/>
      <c r="M767" s="410"/>
      <c r="N767" s="374"/>
      <c r="O767" s="411"/>
      <c r="P767" s="409"/>
      <c r="Q767" s="409"/>
      <c r="R767" s="378"/>
      <c r="S767" s="378"/>
      <c r="T767" s="378"/>
      <c r="U767" s="378"/>
      <c r="V767" s="378"/>
      <c r="W767" s="378"/>
      <c r="X767" s="378"/>
      <c r="Y767" s="378"/>
    </row>
    <row r="768" spans="1:25">
      <c r="A768" s="374"/>
      <c r="B768" s="374"/>
      <c r="C768" s="406"/>
      <c r="D768" s="407"/>
      <c r="E768" s="374"/>
      <c r="F768" s="374"/>
      <c r="G768" s="408"/>
      <c r="H768" s="374"/>
      <c r="I768" s="409"/>
      <c r="J768" s="374"/>
      <c r="K768" s="409"/>
      <c r="L768" s="378"/>
      <c r="M768" s="410"/>
      <c r="N768" s="374"/>
      <c r="O768" s="411"/>
      <c r="P768" s="409"/>
      <c r="Q768" s="409"/>
      <c r="R768" s="378"/>
      <c r="S768" s="378"/>
      <c r="T768" s="378"/>
      <c r="U768" s="378"/>
      <c r="V768" s="378"/>
      <c r="W768" s="378"/>
      <c r="X768" s="378"/>
      <c r="Y768" s="378"/>
    </row>
    <row r="769" spans="1:25">
      <c r="A769" s="374"/>
      <c r="B769" s="374"/>
      <c r="C769" s="406"/>
      <c r="D769" s="407"/>
      <c r="E769" s="374"/>
      <c r="F769" s="374"/>
      <c r="G769" s="408"/>
      <c r="H769" s="374"/>
      <c r="I769" s="409"/>
      <c r="J769" s="374"/>
      <c r="K769" s="409"/>
      <c r="L769" s="378"/>
      <c r="M769" s="410"/>
      <c r="N769" s="374"/>
      <c r="O769" s="411"/>
      <c r="P769" s="409"/>
      <c r="Q769" s="409"/>
      <c r="R769" s="378"/>
      <c r="S769" s="378"/>
      <c r="T769" s="378"/>
      <c r="U769" s="378"/>
      <c r="V769" s="378"/>
      <c r="W769" s="378"/>
      <c r="X769" s="378"/>
      <c r="Y769" s="378"/>
    </row>
    <row r="770" spans="1:25">
      <c r="A770" s="374"/>
      <c r="B770" s="374"/>
      <c r="C770" s="406"/>
      <c r="D770" s="407"/>
      <c r="E770" s="374"/>
      <c r="F770" s="374"/>
      <c r="G770" s="408"/>
      <c r="H770" s="374"/>
      <c r="I770" s="409"/>
      <c r="J770" s="374"/>
      <c r="K770" s="409"/>
      <c r="L770" s="378"/>
      <c r="M770" s="410"/>
      <c r="N770" s="374"/>
      <c r="O770" s="411"/>
      <c r="P770" s="409"/>
      <c r="Q770" s="409"/>
      <c r="R770" s="378"/>
      <c r="S770" s="378"/>
      <c r="T770" s="378"/>
      <c r="U770" s="378"/>
      <c r="V770" s="378"/>
      <c r="W770" s="378"/>
      <c r="X770" s="378"/>
      <c r="Y770" s="378"/>
    </row>
    <row r="771" spans="1:25">
      <c r="A771" s="374"/>
      <c r="B771" s="374"/>
      <c r="C771" s="406"/>
      <c r="D771" s="407"/>
      <c r="E771" s="374"/>
      <c r="F771" s="374"/>
      <c r="G771" s="408"/>
      <c r="H771" s="374"/>
      <c r="I771" s="378"/>
      <c r="J771" s="374"/>
      <c r="K771" s="409"/>
      <c r="L771" s="378"/>
      <c r="M771" s="410"/>
      <c r="N771" s="374"/>
      <c r="O771" s="411"/>
      <c r="P771" s="409"/>
      <c r="Q771" s="409"/>
      <c r="R771" s="378"/>
      <c r="S771" s="378"/>
      <c r="T771" s="378"/>
      <c r="U771" s="378"/>
      <c r="V771" s="378"/>
      <c r="W771" s="378"/>
      <c r="X771" s="378"/>
      <c r="Y771" s="378"/>
    </row>
    <row r="772" spans="1:25">
      <c r="A772" s="374"/>
      <c r="B772" s="374"/>
      <c r="C772" s="406"/>
      <c r="D772" s="407"/>
      <c r="E772" s="374"/>
      <c r="F772" s="374"/>
      <c r="G772" s="408"/>
      <c r="H772" s="374"/>
      <c r="I772" s="409"/>
      <c r="J772" s="374"/>
      <c r="K772" s="409"/>
      <c r="L772" s="378"/>
      <c r="M772" s="410"/>
      <c r="N772" s="374"/>
      <c r="O772" s="411"/>
      <c r="P772" s="409"/>
      <c r="Q772" s="409"/>
      <c r="R772" s="378"/>
      <c r="S772" s="378"/>
      <c r="T772" s="378"/>
      <c r="U772" s="378"/>
      <c r="V772" s="378"/>
      <c r="W772" s="378"/>
      <c r="X772" s="378"/>
      <c r="Y772" s="378"/>
    </row>
    <row r="773" spans="1:25">
      <c r="A773" s="374"/>
      <c r="B773" s="374"/>
      <c r="C773" s="374"/>
      <c r="D773" s="407"/>
      <c r="E773" s="374"/>
      <c r="F773" s="374"/>
      <c r="G773" s="408"/>
      <c r="H773" s="374"/>
      <c r="I773" s="409"/>
      <c r="J773" s="374"/>
      <c r="K773" s="409"/>
      <c r="L773" s="378"/>
      <c r="M773" s="410"/>
      <c r="N773" s="374"/>
      <c r="O773" s="411"/>
      <c r="P773" s="409"/>
      <c r="Q773" s="409"/>
      <c r="R773" s="378"/>
      <c r="S773" s="378"/>
      <c r="T773" s="378"/>
      <c r="U773" s="378"/>
      <c r="V773" s="378"/>
      <c r="W773" s="378"/>
      <c r="X773" s="378"/>
      <c r="Y773" s="378"/>
    </row>
    <row r="774" spans="1:25">
      <c r="A774" s="374"/>
      <c r="B774" s="378"/>
      <c r="C774" s="406"/>
      <c r="D774" s="407"/>
      <c r="E774" s="374"/>
      <c r="F774" s="374"/>
      <c r="G774" s="408"/>
      <c r="H774" s="374"/>
      <c r="I774" s="409"/>
      <c r="J774" s="374"/>
      <c r="K774" s="378"/>
      <c r="L774" s="378"/>
      <c r="M774" s="410"/>
      <c r="N774" s="374"/>
      <c r="O774" s="411"/>
      <c r="P774" s="409"/>
      <c r="Q774" s="409"/>
      <c r="R774" s="378"/>
      <c r="S774" s="378"/>
      <c r="T774" s="378"/>
      <c r="U774" s="378"/>
      <c r="V774" s="378"/>
      <c r="W774" s="378"/>
      <c r="X774" s="378"/>
      <c r="Y774" s="378"/>
    </row>
    <row r="775" spans="1:25">
      <c r="A775" s="374"/>
      <c r="B775" s="374"/>
      <c r="C775" s="406"/>
      <c r="D775" s="407"/>
      <c r="E775" s="374"/>
      <c r="F775" s="374"/>
      <c r="G775" s="408"/>
      <c r="H775" s="374"/>
      <c r="I775" s="409"/>
      <c r="J775" s="374"/>
      <c r="K775" s="409"/>
      <c r="L775" s="409"/>
      <c r="M775" s="410"/>
      <c r="N775" s="374"/>
      <c r="O775" s="411"/>
      <c r="P775" s="409"/>
      <c r="Q775" s="409"/>
      <c r="R775" s="378"/>
      <c r="S775" s="378"/>
      <c r="T775" s="378"/>
      <c r="U775" s="378"/>
      <c r="V775" s="378"/>
      <c r="W775" s="378"/>
      <c r="X775" s="378"/>
      <c r="Y775" s="378"/>
    </row>
    <row r="776" spans="1:25">
      <c r="A776" s="374"/>
      <c r="B776" s="374"/>
      <c r="C776" s="406"/>
      <c r="D776" s="407"/>
      <c r="E776" s="374"/>
      <c r="F776" s="374"/>
      <c r="G776" s="408"/>
      <c r="H776" s="374"/>
      <c r="I776" s="409"/>
      <c r="J776" s="374"/>
      <c r="K776" s="409"/>
      <c r="L776" s="378"/>
      <c r="M776" s="410"/>
      <c r="N776" s="374"/>
      <c r="O776" s="411"/>
      <c r="P776" s="409"/>
      <c r="Q776" s="409"/>
      <c r="R776" s="378"/>
      <c r="S776" s="378"/>
      <c r="T776" s="378"/>
      <c r="U776" s="378"/>
      <c r="V776" s="378"/>
      <c r="W776" s="378"/>
      <c r="X776" s="378"/>
      <c r="Y776" s="378"/>
    </row>
    <row r="777" spans="1:25">
      <c r="A777" s="374"/>
      <c r="B777" s="374"/>
      <c r="C777" s="406"/>
      <c r="D777" s="407"/>
      <c r="E777" s="374"/>
      <c r="F777" s="374"/>
      <c r="G777" s="408"/>
      <c r="H777" s="374"/>
      <c r="I777" s="409"/>
      <c r="J777" s="374"/>
      <c r="K777" s="409"/>
      <c r="L777" s="378"/>
      <c r="M777" s="410"/>
      <c r="N777" s="374"/>
      <c r="O777" s="411"/>
      <c r="P777" s="409"/>
      <c r="Q777" s="409"/>
      <c r="R777" s="378"/>
      <c r="S777" s="378"/>
      <c r="T777" s="378"/>
      <c r="U777" s="378"/>
      <c r="V777" s="378"/>
      <c r="W777" s="378"/>
      <c r="X777" s="378"/>
      <c r="Y777" s="378"/>
    </row>
    <row r="778" spans="1:25">
      <c r="A778" s="374"/>
      <c r="B778" s="374"/>
      <c r="C778" s="406"/>
      <c r="D778" s="407"/>
      <c r="E778" s="374"/>
      <c r="F778" s="374"/>
      <c r="G778" s="408"/>
      <c r="H778" s="374"/>
      <c r="I778" s="409"/>
      <c r="J778" s="374"/>
      <c r="K778" s="409"/>
      <c r="L778" s="378"/>
      <c r="M778" s="410"/>
      <c r="N778" s="374"/>
      <c r="O778" s="411"/>
      <c r="P778" s="409"/>
      <c r="Q778" s="409"/>
      <c r="R778" s="378"/>
      <c r="S778" s="378"/>
      <c r="T778" s="378"/>
      <c r="U778" s="378"/>
      <c r="V778" s="378"/>
      <c r="W778" s="378"/>
      <c r="X778" s="378"/>
      <c r="Y778" s="378"/>
    </row>
    <row r="779" spans="1:25">
      <c r="A779" s="374"/>
      <c r="B779" s="374"/>
      <c r="C779" s="406"/>
      <c r="D779" s="407"/>
      <c r="E779" s="374"/>
      <c r="F779" s="374"/>
      <c r="G779" s="408"/>
      <c r="H779" s="374"/>
      <c r="I779" s="409"/>
      <c r="J779" s="374"/>
      <c r="K779" s="409"/>
      <c r="L779" s="378"/>
      <c r="M779" s="410"/>
      <c r="N779" s="374"/>
      <c r="O779" s="411"/>
      <c r="P779" s="409"/>
      <c r="Q779" s="409"/>
      <c r="R779" s="378"/>
      <c r="S779" s="378"/>
      <c r="T779" s="378"/>
      <c r="U779" s="378"/>
      <c r="V779" s="378"/>
      <c r="W779" s="378"/>
      <c r="X779" s="378"/>
      <c r="Y779" s="378"/>
    </row>
    <row r="780" spans="1:25">
      <c r="A780" s="374"/>
      <c r="B780" s="374"/>
      <c r="C780" s="406"/>
      <c r="D780" s="407"/>
      <c r="E780" s="374"/>
      <c r="F780" s="374"/>
      <c r="G780" s="408"/>
      <c r="H780" s="374"/>
      <c r="I780" s="409"/>
      <c r="J780" s="374"/>
      <c r="K780" s="409"/>
      <c r="L780" s="378"/>
      <c r="M780" s="410"/>
      <c r="N780" s="374"/>
      <c r="O780" s="411"/>
      <c r="P780" s="409"/>
      <c r="Q780" s="409"/>
      <c r="R780" s="378"/>
      <c r="S780" s="378"/>
      <c r="T780" s="378"/>
      <c r="U780" s="378"/>
      <c r="V780" s="378"/>
      <c r="W780" s="378"/>
      <c r="X780" s="378"/>
      <c r="Y780" s="378"/>
    </row>
    <row r="781" spans="1:25">
      <c r="A781" s="374"/>
      <c r="B781" s="374"/>
      <c r="C781" s="406"/>
      <c r="D781" s="407"/>
      <c r="E781" s="374"/>
      <c r="F781" s="374"/>
      <c r="G781" s="408"/>
      <c r="H781" s="374"/>
      <c r="I781" s="409"/>
      <c r="J781" s="374"/>
      <c r="K781" s="409"/>
      <c r="L781" s="378"/>
      <c r="M781" s="410"/>
      <c r="N781" s="374"/>
      <c r="O781" s="411"/>
      <c r="P781" s="409"/>
      <c r="Q781" s="409"/>
      <c r="R781" s="378"/>
      <c r="S781" s="378"/>
      <c r="T781" s="378"/>
      <c r="U781" s="378"/>
      <c r="V781" s="378"/>
      <c r="W781" s="378"/>
      <c r="X781" s="378"/>
      <c r="Y781" s="378"/>
    </row>
    <row r="782" spans="1:25">
      <c r="A782" s="374"/>
      <c r="B782" s="374"/>
      <c r="C782" s="406"/>
      <c r="D782" s="407"/>
      <c r="E782" s="374"/>
      <c r="F782" s="374"/>
      <c r="G782" s="408"/>
      <c r="H782" s="374"/>
      <c r="I782" s="409"/>
      <c r="J782" s="374"/>
      <c r="K782" s="409"/>
      <c r="L782" s="378"/>
      <c r="M782" s="410"/>
      <c r="N782" s="374"/>
      <c r="O782" s="411"/>
      <c r="P782" s="409"/>
      <c r="Q782" s="409"/>
      <c r="R782" s="378"/>
      <c r="S782" s="378"/>
      <c r="T782" s="378"/>
      <c r="U782" s="378"/>
      <c r="V782" s="378"/>
      <c r="W782" s="378"/>
      <c r="X782" s="378"/>
      <c r="Y782" s="378"/>
    </row>
    <row r="783" spans="1:25">
      <c r="A783" s="374"/>
      <c r="B783" s="374"/>
      <c r="C783" s="406"/>
      <c r="D783" s="407"/>
      <c r="E783" s="374"/>
      <c r="F783" s="374"/>
      <c r="G783" s="408"/>
      <c r="H783" s="374"/>
      <c r="I783" s="409"/>
      <c r="J783" s="374"/>
      <c r="K783" s="409"/>
      <c r="L783" s="378"/>
      <c r="M783" s="410"/>
      <c r="N783" s="374"/>
      <c r="O783" s="411"/>
      <c r="P783" s="409"/>
      <c r="Q783" s="409"/>
      <c r="R783" s="378"/>
      <c r="S783" s="378"/>
      <c r="T783" s="378"/>
      <c r="U783" s="378"/>
      <c r="V783" s="378"/>
      <c r="W783" s="378"/>
      <c r="X783" s="378"/>
      <c r="Y783" s="378"/>
    </row>
    <row r="784" spans="1:25">
      <c r="A784" s="374"/>
      <c r="B784" s="374"/>
      <c r="C784" s="406"/>
      <c r="D784" s="407"/>
      <c r="E784" s="374"/>
      <c r="F784" s="374"/>
      <c r="G784" s="408"/>
      <c r="H784" s="374"/>
      <c r="I784" s="409"/>
      <c r="J784" s="374"/>
      <c r="K784" s="409"/>
      <c r="L784" s="378"/>
      <c r="M784" s="410"/>
      <c r="N784" s="374"/>
      <c r="O784" s="411"/>
      <c r="P784" s="409"/>
      <c r="Q784" s="409"/>
      <c r="R784" s="378"/>
      <c r="S784" s="378"/>
      <c r="T784" s="378"/>
      <c r="U784" s="378"/>
      <c r="V784" s="378"/>
      <c r="W784" s="378"/>
      <c r="X784" s="378"/>
      <c r="Y784" s="378"/>
    </row>
    <row r="785" spans="1:25">
      <c r="A785" s="374"/>
      <c r="B785" s="374"/>
      <c r="C785" s="406"/>
      <c r="D785" s="407"/>
      <c r="E785" s="374"/>
      <c r="F785" s="374"/>
      <c r="G785" s="408"/>
      <c r="H785" s="374"/>
      <c r="I785" s="409"/>
      <c r="J785" s="374"/>
      <c r="K785" s="409"/>
      <c r="L785" s="378"/>
      <c r="M785" s="410"/>
      <c r="N785" s="374"/>
      <c r="O785" s="411"/>
      <c r="P785" s="409"/>
      <c r="Q785" s="409"/>
      <c r="R785" s="378"/>
      <c r="S785" s="378"/>
      <c r="T785" s="378"/>
      <c r="U785" s="378"/>
      <c r="V785" s="378"/>
      <c r="W785" s="378"/>
      <c r="X785" s="378"/>
      <c r="Y785" s="378"/>
    </row>
    <row r="786" spans="1:25">
      <c r="A786" s="374"/>
      <c r="B786" s="374"/>
      <c r="C786" s="406"/>
      <c r="D786" s="407"/>
      <c r="E786" s="374"/>
      <c r="F786" s="374"/>
      <c r="G786" s="408"/>
      <c r="H786" s="374"/>
      <c r="I786" s="409"/>
      <c r="J786" s="374"/>
      <c r="K786" s="409"/>
      <c r="L786" s="378"/>
      <c r="M786" s="410"/>
      <c r="N786" s="374"/>
      <c r="O786" s="411"/>
      <c r="P786" s="409"/>
      <c r="Q786" s="409"/>
      <c r="R786" s="378"/>
      <c r="S786" s="378"/>
      <c r="T786" s="378"/>
      <c r="U786" s="378"/>
      <c r="V786" s="378"/>
      <c r="W786" s="378"/>
      <c r="X786" s="378"/>
      <c r="Y786" s="378"/>
    </row>
    <row r="787" spans="1:25">
      <c r="A787" s="374"/>
      <c r="B787" s="374"/>
      <c r="C787" s="406"/>
      <c r="D787" s="407"/>
      <c r="E787" s="374"/>
      <c r="F787" s="374"/>
      <c r="G787" s="408"/>
      <c r="H787" s="374"/>
      <c r="I787" s="409"/>
      <c r="J787" s="374"/>
      <c r="K787" s="409"/>
      <c r="L787" s="378"/>
      <c r="M787" s="410"/>
      <c r="N787" s="374"/>
      <c r="O787" s="411"/>
      <c r="P787" s="409"/>
      <c r="Q787" s="409"/>
      <c r="R787" s="378"/>
      <c r="S787" s="378"/>
      <c r="T787" s="378"/>
      <c r="U787" s="378"/>
      <c r="V787" s="378"/>
      <c r="W787" s="378"/>
      <c r="X787" s="378"/>
      <c r="Y787" s="378"/>
    </row>
    <row r="788" spans="1:25">
      <c r="A788" s="374"/>
      <c r="B788" s="374"/>
      <c r="C788" s="406"/>
      <c r="D788" s="407"/>
      <c r="E788" s="374"/>
      <c r="F788" s="374"/>
      <c r="G788" s="408"/>
      <c r="H788" s="374"/>
      <c r="I788" s="409"/>
      <c r="J788" s="374"/>
      <c r="K788" s="409"/>
      <c r="L788" s="378"/>
      <c r="M788" s="410"/>
      <c r="N788" s="374"/>
      <c r="O788" s="411"/>
      <c r="P788" s="409"/>
      <c r="Q788" s="409"/>
      <c r="R788" s="378"/>
      <c r="S788" s="378"/>
      <c r="T788" s="378"/>
      <c r="U788" s="378"/>
      <c r="V788" s="378"/>
      <c r="W788" s="378"/>
      <c r="X788" s="378"/>
      <c r="Y788" s="378"/>
    </row>
    <row r="789" spans="1:25">
      <c r="A789" s="374"/>
      <c r="B789" s="374"/>
      <c r="C789" s="406"/>
      <c r="D789" s="407"/>
      <c r="E789" s="374"/>
      <c r="F789" s="374"/>
      <c r="G789" s="408"/>
      <c r="H789" s="374"/>
      <c r="I789" s="409"/>
      <c r="J789" s="374"/>
      <c r="K789" s="409"/>
      <c r="L789" s="378"/>
      <c r="M789" s="410"/>
      <c r="N789" s="374"/>
      <c r="O789" s="411"/>
      <c r="P789" s="409"/>
      <c r="Q789" s="409"/>
      <c r="R789" s="378"/>
      <c r="S789" s="378"/>
      <c r="T789" s="378"/>
      <c r="U789" s="378"/>
      <c r="V789" s="378"/>
      <c r="W789" s="378"/>
      <c r="X789" s="378"/>
      <c r="Y789" s="378"/>
    </row>
    <row r="790" spans="1:25">
      <c r="A790" s="374"/>
      <c r="B790" s="374"/>
      <c r="C790" s="406"/>
      <c r="D790" s="407"/>
      <c r="E790" s="374"/>
      <c r="F790" s="374"/>
      <c r="G790" s="408"/>
      <c r="H790" s="374"/>
      <c r="I790" s="409"/>
      <c r="J790" s="374"/>
      <c r="K790" s="409"/>
      <c r="L790" s="378"/>
      <c r="M790" s="410"/>
      <c r="N790" s="374"/>
      <c r="O790" s="411"/>
      <c r="P790" s="409"/>
      <c r="Q790" s="409"/>
      <c r="R790" s="378"/>
      <c r="S790" s="378"/>
      <c r="T790" s="378"/>
      <c r="U790" s="378"/>
      <c r="V790" s="378"/>
      <c r="W790" s="378"/>
      <c r="X790" s="378"/>
      <c r="Y790" s="378"/>
    </row>
    <row r="791" spans="1:25">
      <c r="A791" s="374"/>
      <c r="B791" s="374"/>
      <c r="C791" s="406"/>
      <c r="D791" s="407"/>
      <c r="E791" s="374"/>
      <c r="F791" s="374"/>
      <c r="G791" s="408"/>
      <c r="H791" s="374"/>
      <c r="I791" s="409"/>
      <c r="J791" s="374"/>
      <c r="K791" s="409"/>
      <c r="L791" s="378"/>
      <c r="M791" s="410"/>
      <c r="N791" s="374"/>
      <c r="O791" s="411"/>
      <c r="P791" s="409"/>
      <c r="Q791" s="409"/>
      <c r="R791" s="378"/>
      <c r="S791" s="378"/>
      <c r="T791" s="378"/>
      <c r="U791" s="378"/>
      <c r="V791" s="378"/>
      <c r="W791" s="378"/>
      <c r="X791" s="378"/>
      <c r="Y791" s="378"/>
    </row>
    <row r="792" spans="1:25">
      <c r="A792" s="374"/>
      <c r="B792" s="374"/>
      <c r="C792" s="406"/>
      <c r="D792" s="407"/>
      <c r="E792" s="374"/>
      <c r="F792" s="374"/>
      <c r="G792" s="408"/>
      <c r="H792" s="374"/>
      <c r="I792" s="409"/>
      <c r="J792" s="374"/>
      <c r="K792" s="409"/>
      <c r="L792" s="378"/>
      <c r="M792" s="410"/>
      <c r="N792" s="374"/>
      <c r="O792" s="411"/>
      <c r="P792" s="409"/>
      <c r="Q792" s="409"/>
      <c r="R792" s="378"/>
      <c r="S792" s="378"/>
      <c r="T792" s="378"/>
      <c r="U792" s="378"/>
      <c r="V792" s="378"/>
      <c r="W792" s="378"/>
      <c r="X792" s="378"/>
      <c r="Y792" s="378"/>
    </row>
    <row r="793" spans="1:25">
      <c r="A793" s="374"/>
      <c r="B793" s="374"/>
      <c r="C793" s="406"/>
      <c r="D793" s="407"/>
      <c r="E793" s="374"/>
      <c r="F793" s="374"/>
      <c r="G793" s="408"/>
      <c r="H793" s="374"/>
      <c r="I793" s="409"/>
      <c r="J793" s="374"/>
      <c r="K793" s="409"/>
      <c r="L793" s="378"/>
      <c r="M793" s="410"/>
      <c r="N793" s="374"/>
      <c r="O793" s="411"/>
      <c r="P793" s="409"/>
      <c r="Q793" s="409"/>
      <c r="R793" s="378"/>
      <c r="S793" s="378"/>
      <c r="T793" s="378"/>
      <c r="U793" s="378"/>
      <c r="V793" s="378"/>
      <c r="W793" s="378"/>
      <c r="X793" s="378"/>
      <c r="Y793" s="378"/>
    </row>
    <row r="794" spans="1:25">
      <c r="A794" s="374"/>
      <c r="B794" s="374"/>
      <c r="C794" s="406"/>
      <c r="D794" s="407"/>
      <c r="E794" s="374"/>
      <c r="F794" s="374"/>
      <c r="G794" s="408"/>
      <c r="H794" s="374"/>
      <c r="I794" s="409"/>
      <c r="J794" s="374"/>
      <c r="K794" s="409"/>
      <c r="L794" s="378"/>
      <c r="M794" s="410"/>
      <c r="N794" s="374"/>
      <c r="O794" s="411"/>
      <c r="P794" s="409"/>
      <c r="Q794" s="409"/>
      <c r="R794" s="378"/>
      <c r="S794" s="378"/>
      <c r="T794" s="378"/>
      <c r="U794" s="378"/>
      <c r="V794" s="378"/>
      <c r="W794" s="378"/>
      <c r="X794" s="378"/>
      <c r="Y794" s="378"/>
    </row>
    <row r="795" spans="1:25">
      <c r="A795" s="374"/>
      <c r="B795" s="374"/>
      <c r="C795" s="406"/>
      <c r="D795" s="407"/>
      <c r="E795" s="374"/>
      <c r="F795" s="374"/>
      <c r="G795" s="408"/>
      <c r="H795" s="374"/>
      <c r="I795" s="409"/>
      <c r="J795" s="374"/>
      <c r="K795" s="409"/>
      <c r="L795" s="378"/>
      <c r="M795" s="410"/>
      <c r="N795" s="374"/>
      <c r="O795" s="411"/>
      <c r="P795" s="409"/>
      <c r="Q795" s="409"/>
      <c r="R795" s="378"/>
      <c r="S795" s="378"/>
      <c r="T795" s="378"/>
      <c r="U795" s="378"/>
      <c r="V795" s="378"/>
      <c r="W795" s="378"/>
      <c r="X795" s="378"/>
      <c r="Y795" s="378"/>
    </row>
    <row r="796" spans="1:25">
      <c r="A796" s="374"/>
      <c r="B796" s="374"/>
      <c r="C796" s="406"/>
      <c r="D796" s="407"/>
      <c r="E796" s="374"/>
      <c r="F796" s="374"/>
      <c r="G796" s="408"/>
      <c r="H796" s="374"/>
      <c r="I796" s="409"/>
      <c r="J796" s="374"/>
      <c r="K796" s="409"/>
      <c r="L796" s="378"/>
      <c r="M796" s="410"/>
      <c r="N796" s="374"/>
      <c r="O796" s="411"/>
      <c r="P796" s="409"/>
      <c r="Q796" s="409"/>
      <c r="R796" s="378"/>
      <c r="S796" s="378"/>
      <c r="T796" s="378"/>
      <c r="U796" s="378"/>
      <c r="V796" s="378"/>
      <c r="W796" s="378"/>
      <c r="X796" s="378"/>
      <c r="Y796" s="378"/>
    </row>
    <row r="797" spans="1:25">
      <c r="A797" s="374"/>
      <c r="B797" s="374"/>
      <c r="C797" s="406"/>
      <c r="D797" s="407"/>
      <c r="E797" s="374"/>
      <c r="F797" s="374"/>
      <c r="G797" s="408"/>
      <c r="H797" s="374"/>
      <c r="I797" s="409"/>
      <c r="J797" s="374"/>
      <c r="K797" s="409"/>
      <c r="L797" s="378"/>
      <c r="M797" s="410"/>
      <c r="N797" s="374"/>
      <c r="O797" s="411"/>
      <c r="P797" s="409"/>
      <c r="Q797" s="409"/>
      <c r="R797" s="378"/>
      <c r="S797" s="378"/>
      <c r="T797" s="378"/>
      <c r="U797" s="378"/>
      <c r="V797" s="378"/>
      <c r="W797" s="378"/>
      <c r="X797" s="378"/>
      <c r="Y797" s="378"/>
    </row>
    <row r="798" spans="1:25">
      <c r="A798" s="374"/>
      <c r="B798" s="374"/>
      <c r="C798" s="406"/>
      <c r="D798" s="407"/>
      <c r="E798" s="374"/>
      <c r="F798" s="374"/>
      <c r="G798" s="408"/>
      <c r="H798" s="374"/>
      <c r="I798" s="409"/>
      <c r="J798" s="374"/>
      <c r="K798" s="409"/>
      <c r="L798" s="378"/>
      <c r="M798" s="410"/>
      <c r="N798" s="374"/>
      <c r="O798" s="411"/>
      <c r="P798" s="409"/>
      <c r="Q798" s="409"/>
      <c r="R798" s="378"/>
      <c r="S798" s="378"/>
      <c r="T798" s="378"/>
      <c r="U798" s="378"/>
      <c r="V798" s="378"/>
      <c r="W798" s="378"/>
      <c r="X798" s="378"/>
      <c r="Y798" s="378"/>
    </row>
    <row r="799" spans="1:25">
      <c r="A799" s="374"/>
      <c r="B799" s="374"/>
      <c r="C799" s="406"/>
      <c r="D799" s="407"/>
      <c r="E799" s="374"/>
      <c r="F799" s="374"/>
      <c r="G799" s="408"/>
      <c r="H799" s="374"/>
      <c r="I799" s="409"/>
      <c r="J799" s="374"/>
      <c r="K799" s="409"/>
      <c r="L799" s="378"/>
      <c r="M799" s="410"/>
      <c r="N799" s="374"/>
      <c r="O799" s="411"/>
      <c r="P799" s="409"/>
      <c r="Q799" s="409"/>
      <c r="R799" s="378"/>
      <c r="S799" s="378"/>
      <c r="T799" s="378"/>
      <c r="U799" s="378"/>
      <c r="V799" s="378"/>
      <c r="W799" s="378"/>
      <c r="X799" s="378"/>
      <c r="Y799" s="378"/>
    </row>
    <row r="800" spans="1:25">
      <c r="A800" s="374"/>
      <c r="B800" s="374"/>
      <c r="C800" s="406"/>
      <c r="D800" s="407"/>
      <c r="E800" s="374"/>
      <c r="F800" s="374"/>
      <c r="G800" s="408"/>
      <c r="H800" s="374"/>
      <c r="I800" s="409"/>
      <c r="J800" s="374"/>
      <c r="K800" s="409"/>
      <c r="L800" s="378"/>
      <c r="M800" s="410"/>
      <c r="N800" s="374"/>
      <c r="O800" s="411"/>
      <c r="P800" s="409"/>
      <c r="Q800" s="409"/>
      <c r="R800" s="378"/>
      <c r="S800" s="378"/>
      <c r="T800" s="378"/>
      <c r="U800" s="378"/>
      <c r="V800" s="378"/>
      <c r="W800" s="378"/>
      <c r="X800" s="378"/>
      <c r="Y800" s="378"/>
    </row>
    <row r="801" spans="1:25">
      <c r="A801" s="374"/>
      <c r="B801" s="374"/>
      <c r="C801" s="406"/>
      <c r="D801" s="407"/>
      <c r="E801" s="374"/>
      <c r="F801" s="374"/>
      <c r="G801" s="408"/>
      <c r="H801" s="374"/>
      <c r="I801" s="409"/>
      <c r="J801" s="374"/>
      <c r="K801" s="409"/>
      <c r="L801" s="378"/>
      <c r="M801" s="410"/>
      <c r="N801" s="374"/>
      <c r="O801" s="411"/>
      <c r="P801" s="409"/>
      <c r="Q801" s="409"/>
      <c r="R801" s="378"/>
      <c r="S801" s="378"/>
      <c r="T801" s="378"/>
      <c r="U801" s="378"/>
      <c r="V801" s="378"/>
      <c r="W801" s="378"/>
      <c r="X801" s="378"/>
      <c r="Y801" s="378"/>
    </row>
    <row r="802" spans="1:25">
      <c r="A802" s="374"/>
      <c r="B802" s="374"/>
      <c r="C802" s="406"/>
      <c r="D802" s="407"/>
      <c r="E802" s="374"/>
      <c r="F802" s="374"/>
      <c r="G802" s="408"/>
      <c r="H802" s="374"/>
      <c r="I802" s="409"/>
      <c r="J802" s="374"/>
      <c r="K802" s="409"/>
      <c r="L802" s="378"/>
      <c r="M802" s="410"/>
      <c r="N802" s="374"/>
      <c r="O802" s="411"/>
      <c r="P802" s="409"/>
      <c r="Q802" s="409"/>
      <c r="R802" s="378"/>
      <c r="S802" s="378"/>
      <c r="T802" s="378"/>
      <c r="U802" s="378"/>
      <c r="V802" s="378"/>
      <c r="W802" s="378"/>
      <c r="X802" s="378"/>
      <c r="Y802" s="378"/>
    </row>
    <row r="803" spans="1:25">
      <c r="A803" s="374"/>
      <c r="B803" s="374"/>
      <c r="C803" s="406"/>
      <c r="D803" s="407"/>
      <c r="E803" s="374"/>
      <c r="F803" s="374"/>
      <c r="G803" s="408"/>
      <c r="H803" s="374"/>
      <c r="I803" s="409"/>
      <c r="J803" s="374"/>
      <c r="K803" s="409"/>
      <c r="L803" s="378"/>
      <c r="M803" s="410"/>
      <c r="N803" s="374"/>
      <c r="O803" s="411"/>
      <c r="P803" s="409"/>
      <c r="Q803" s="409"/>
      <c r="R803" s="378"/>
      <c r="S803" s="378"/>
      <c r="T803" s="378"/>
      <c r="U803" s="378"/>
      <c r="V803" s="378"/>
      <c r="W803" s="378"/>
      <c r="X803" s="378"/>
      <c r="Y803" s="378"/>
    </row>
    <row r="804" spans="1:25">
      <c r="A804" s="374"/>
      <c r="B804" s="374"/>
      <c r="C804" s="406"/>
      <c r="D804" s="407"/>
      <c r="E804" s="374"/>
      <c r="F804" s="374"/>
      <c r="G804" s="408"/>
      <c r="H804" s="374"/>
      <c r="I804" s="409"/>
      <c r="J804" s="374"/>
      <c r="K804" s="409"/>
      <c r="L804" s="378"/>
      <c r="M804" s="410"/>
      <c r="N804" s="374"/>
      <c r="O804" s="411"/>
      <c r="P804" s="409"/>
      <c r="Q804" s="409"/>
      <c r="R804" s="378"/>
      <c r="S804" s="378"/>
      <c r="T804" s="378"/>
      <c r="U804" s="378"/>
      <c r="V804" s="378"/>
      <c r="W804" s="378"/>
      <c r="X804" s="378"/>
      <c r="Y804" s="378"/>
    </row>
    <row r="805" spans="1:25">
      <c r="A805" s="374"/>
      <c r="B805" s="374"/>
      <c r="C805" s="406"/>
      <c r="D805" s="407"/>
      <c r="E805" s="374"/>
      <c r="F805" s="374"/>
      <c r="G805" s="408"/>
      <c r="H805" s="374"/>
      <c r="I805" s="409"/>
      <c r="J805" s="374"/>
      <c r="K805" s="409"/>
      <c r="L805" s="378"/>
      <c r="M805" s="410"/>
      <c r="N805" s="374"/>
      <c r="O805" s="411"/>
      <c r="P805" s="409"/>
      <c r="Q805" s="409"/>
      <c r="R805" s="378"/>
      <c r="S805" s="378"/>
      <c r="T805" s="378"/>
      <c r="U805" s="378"/>
      <c r="V805" s="378"/>
      <c r="W805" s="378"/>
      <c r="X805" s="378"/>
      <c r="Y805" s="378"/>
    </row>
    <row r="806" spans="1:25">
      <c r="A806" s="374"/>
      <c r="B806" s="374"/>
      <c r="C806" s="406"/>
      <c r="D806" s="407"/>
      <c r="E806" s="374"/>
      <c r="F806" s="374"/>
      <c r="G806" s="408"/>
      <c r="H806" s="374"/>
      <c r="I806" s="409"/>
      <c r="J806" s="374"/>
      <c r="K806" s="409"/>
      <c r="L806" s="378"/>
      <c r="M806" s="410"/>
      <c r="N806" s="374"/>
      <c r="O806" s="411"/>
      <c r="P806" s="409"/>
      <c r="Q806" s="409"/>
      <c r="R806" s="378"/>
      <c r="S806" s="378"/>
      <c r="T806" s="378"/>
      <c r="U806" s="378"/>
      <c r="V806" s="378"/>
      <c r="W806" s="378"/>
      <c r="X806" s="378"/>
      <c r="Y806" s="378"/>
    </row>
    <row r="807" spans="1:25">
      <c r="A807" s="374"/>
      <c r="B807" s="374"/>
      <c r="C807" s="406"/>
      <c r="D807" s="407"/>
      <c r="E807" s="374"/>
      <c r="F807" s="374"/>
      <c r="G807" s="408"/>
      <c r="H807" s="374"/>
      <c r="I807" s="409"/>
      <c r="J807" s="374"/>
      <c r="K807" s="409"/>
      <c r="L807" s="378"/>
      <c r="M807" s="410"/>
      <c r="N807" s="374"/>
      <c r="O807" s="411"/>
      <c r="P807" s="409"/>
      <c r="Q807" s="409"/>
      <c r="R807" s="378"/>
      <c r="S807" s="378"/>
      <c r="T807" s="378"/>
      <c r="U807" s="378"/>
      <c r="V807" s="378"/>
      <c r="W807" s="378"/>
      <c r="X807" s="378"/>
      <c r="Y807" s="378"/>
    </row>
    <row r="808" spans="1:25">
      <c r="A808" s="374"/>
      <c r="B808" s="374"/>
      <c r="C808" s="406"/>
      <c r="D808" s="407"/>
      <c r="E808" s="374"/>
      <c r="F808" s="374"/>
      <c r="G808" s="408"/>
      <c r="H808" s="374"/>
      <c r="I808" s="409"/>
      <c r="J808" s="374"/>
      <c r="K808" s="409"/>
      <c r="L808" s="378"/>
      <c r="M808" s="410"/>
      <c r="N808" s="374"/>
      <c r="O808" s="411"/>
      <c r="P808" s="409"/>
      <c r="Q808" s="409"/>
      <c r="R808" s="378"/>
      <c r="S808" s="378"/>
      <c r="T808" s="378"/>
      <c r="U808" s="378"/>
      <c r="V808" s="378"/>
      <c r="W808" s="378"/>
      <c r="X808" s="378"/>
      <c r="Y808" s="378"/>
    </row>
    <row r="809" spans="1:25">
      <c r="A809" s="374"/>
      <c r="B809" s="374"/>
      <c r="C809" s="406"/>
      <c r="D809" s="407"/>
      <c r="E809" s="374"/>
      <c r="F809" s="374"/>
      <c r="G809" s="408"/>
      <c r="H809" s="374"/>
      <c r="I809" s="409"/>
      <c r="J809" s="374"/>
      <c r="K809" s="409"/>
      <c r="L809" s="378"/>
      <c r="M809" s="410"/>
      <c r="N809" s="374"/>
      <c r="O809" s="411"/>
      <c r="P809" s="409"/>
      <c r="Q809" s="409"/>
      <c r="R809" s="378"/>
      <c r="S809" s="378"/>
      <c r="T809" s="378"/>
      <c r="U809" s="378"/>
      <c r="V809" s="378"/>
      <c r="W809" s="378"/>
      <c r="X809" s="378"/>
      <c r="Y809" s="378"/>
    </row>
    <row r="810" spans="1:25">
      <c r="A810" s="374"/>
      <c r="B810" s="374"/>
      <c r="C810" s="406"/>
      <c r="D810" s="407"/>
      <c r="E810" s="374"/>
      <c r="F810" s="374"/>
      <c r="G810" s="408"/>
      <c r="H810" s="374"/>
      <c r="I810" s="409"/>
      <c r="J810" s="374"/>
      <c r="K810" s="409"/>
      <c r="L810" s="378"/>
      <c r="M810" s="410"/>
      <c r="N810" s="374"/>
      <c r="O810" s="411"/>
      <c r="P810" s="409"/>
      <c r="Q810" s="409"/>
      <c r="R810" s="378"/>
      <c r="S810" s="378"/>
      <c r="T810" s="378"/>
      <c r="U810" s="378"/>
      <c r="V810" s="378"/>
      <c r="W810" s="378"/>
      <c r="X810" s="378"/>
      <c r="Y810" s="378"/>
    </row>
    <row r="811" spans="1:25">
      <c r="A811" s="374"/>
      <c r="B811" s="374"/>
      <c r="C811" s="406"/>
      <c r="D811" s="407"/>
      <c r="E811" s="374"/>
      <c r="F811" s="374"/>
      <c r="G811" s="408"/>
      <c r="H811" s="374"/>
      <c r="I811" s="409"/>
      <c r="J811" s="374"/>
      <c r="K811" s="409"/>
      <c r="L811" s="378"/>
      <c r="M811" s="410"/>
      <c r="N811" s="374"/>
      <c r="O811" s="411"/>
      <c r="P811" s="409"/>
      <c r="Q811" s="409"/>
      <c r="R811" s="378"/>
      <c r="S811" s="378"/>
      <c r="T811" s="378"/>
      <c r="U811" s="378"/>
      <c r="V811" s="378"/>
      <c r="W811" s="378"/>
      <c r="X811" s="378"/>
      <c r="Y811" s="378"/>
    </row>
    <row r="812" spans="1:25">
      <c r="A812" s="374"/>
      <c r="B812" s="374"/>
      <c r="C812" s="406"/>
      <c r="D812" s="407"/>
      <c r="E812" s="374"/>
      <c r="F812" s="374"/>
      <c r="G812" s="408"/>
      <c r="H812" s="374"/>
      <c r="I812" s="409"/>
      <c r="J812" s="374"/>
      <c r="K812" s="409"/>
      <c r="L812" s="378"/>
      <c r="M812" s="410"/>
      <c r="N812" s="374"/>
      <c r="O812" s="411"/>
      <c r="P812" s="409"/>
      <c r="Q812" s="409"/>
      <c r="R812" s="378"/>
      <c r="S812" s="378"/>
      <c r="T812" s="378"/>
      <c r="U812" s="378"/>
      <c r="V812" s="378"/>
      <c r="W812" s="378"/>
      <c r="X812" s="378"/>
      <c r="Y812" s="378"/>
    </row>
    <row r="813" spans="1:25">
      <c r="A813" s="374"/>
      <c r="B813" s="374"/>
      <c r="C813" s="406"/>
      <c r="D813" s="407"/>
      <c r="E813" s="374"/>
      <c r="F813" s="374"/>
      <c r="G813" s="408"/>
      <c r="H813" s="374"/>
      <c r="I813" s="409"/>
      <c r="J813" s="374"/>
      <c r="K813" s="409"/>
      <c r="L813" s="378"/>
      <c r="M813" s="410"/>
      <c r="N813" s="374"/>
      <c r="O813" s="411"/>
      <c r="P813" s="409"/>
      <c r="Q813" s="409"/>
      <c r="R813" s="378"/>
      <c r="S813" s="378"/>
      <c r="T813" s="378"/>
      <c r="U813" s="378"/>
      <c r="V813" s="378"/>
      <c r="W813" s="378"/>
      <c r="X813" s="378"/>
      <c r="Y813" s="378"/>
    </row>
    <row r="814" spans="1:25">
      <c r="A814" s="374"/>
      <c r="B814" s="374"/>
      <c r="C814" s="406"/>
      <c r="D814" s="407"/>
      <c r="E814" s="374"/>
      <c r="F814" s="374"/>
      <c r="G814" s="408"/>
      <c r="H814" s="374"/>
      <c r="I814" s="409"/>
      <c r="J814" s="374"/>
      <c r="K814" s="409"/>
      <c r="L814" s="378"/>
      <c r="M814" s="410"/>
      <c r="N814" s="374"/>
      <c r="O814" s="411"/>
      <c r="P814" s="409"/>
      <c r="Q814" s="409"/>
      <c r="R814" s="378"/>
      <c r="S814" s="378"/>
      <c r="T814" s="378"/>
      <c r="U814" s="378"/>
      <c r="V814" s="378"/>
      <c r="W814" s="378"/>
      <c r="X814" s="378"/>
      <c r="Y814" s="378"/>
    </row>
    <row r="815" spans="1:25">
      <c r="A815" s="374"/>
      <c r="B815" s="374"/>
      <c r="C815" s="406"/>
      <c r="D815" s="407"/>
      <c r="E815" s="374"/>
      <c r="F815" s="374"/>
      <c r="G815" s="408"/>
      <c r="H815" s="374"/>
      <c r="I815" s="409"/>
      <c r="J815" s="374"/>
      <c r="K815" s="409"/>
      <c r="L815" s="378"/>
      <c r="M815" s="410"/>
      <c r="N815" s="374"/>
      <c r="O815" s="411"/>
      <c r="P815" s="409"/>
      <c r="Q815" s="409"/>
      <c r="R815" s="378"/>
      <c r="S815" s="378"/>
      <c r="T815" s="378"/>
      <c r="U815" s="378"/>
      <c r="V815" s="378"/>
      <c r="W815" s="378"/>
      <c r="X815" s="378"/>
      <c r="Y815" s="378"/>
    </row>
    <row r="816" spans="1:25">
      <c r="A816" s="374"/>
      <c r="B816" s="374"/>
      <c r="C816" s="406"/>
      <c r="D816" s="407"/>
      <c r="E816" s="374"/>
      <c r="F816" s="374"/>
      <c r="G816" s="408"/>
      <c r="H816" s="374"/>
      <c r="I816" s="409"/>
      <c r="J816" s="374"/>
      <c r="K816" s="409"/>
      <c r="L816" s="378"/>
      <c r="M816" s="410"/>
      <c r="N816" s="374"/>
      <c r="O816" s="411"/>
      <c r="P816" s="409"/>
      <c r="Q816" s="409"/>
      <c r="R816" s="378"/>
      <c r="S816" s="378"/>
      <c r="T816" s="378"/>
      <c r="U816" s="378"/>
      <c r="V816" s="378"/>
      <c r="W816" s="378"/>
      <c r="X816" s="378"/>
      <c r="Y816" s="378"/>
    </row>
    <row r="817" spans="1:25">
      <c r="A817" s="374"/>
      <c r="B817" s="374"/>
      <c r="C817" s="406"/>
      <c r="D817" s="407"/>
      <c r="E817" s="374"/>
      <c r="F817" s="374"/>
      <c r="G817" s="408"/>
      <c r="H817" s="374"/>
      <c r="I817" s="409"/>
      <c r="J817" s="374"/>
      <c r="K817" s="409"/>
      <c r="L817" s="378"/>
      <c r="M817" s="410"/>
      <c r="N817" s="374"/>
      <c r="O817" s="411"/>
      <c r="P817" s="409"/>
      <c r="Q817" s="409"/>
      <c r="R817" s="378"/>
      <c r="S817" s="378"/>
      <c r="T817" s="378"/>
      <c r="U817" s="378"/>
      <c r="V817" s="378"/>
      <c r="W817" s="378"/>
      <c r="X817" s="378"/>
      <c r="Y817" s="378"/>
    </row>
    <row r="818" spans="1:25">
      <c r="A818" s="374"/>
      <c r="B818" s="374"/>
      <c r="C818" s="406"/>
      <c r="D818" s="407"/>
      <c r="E818" s="374"/>
      <c r="F818" s="374"/>
      <c r="G818" s="408"/>
      <c r="H818" s="374"/>
      <c r="I818" s="409"/>
      <c r="J818" s="374"/>
      <c r="K818" s="409"/>
      <c r="L818" s="378"/>
      <c r="M818" s="410"/>
      <c r="N818" s="374"/>
      <c r="O818" s="411"/>
      <c r="P818" s="409"/>
      <c r="Q818" s="409"/>
      <c r="R818" s="378"/>
      <c r="S818" s="378"/>
      <c r="T818" s="378"/>
      <c r="U818" s="378"/>
      <c r="V818" s="378"/>
      <c r="W818" s="378"/>
      <c r="X818" s="378"/>
      <c r="Y818" s="378"/>
    </row>
    <row r="819" spans="1:25">
      <c r="A819" s="374"/>
      <c r="B819" s="374"/>
      <c r="C819" s="406"/>
      <c r="D819" s="407"/>
      <c r="E819" s="374"/>
      <c r="F819" s="374"/>
      <c r="G819" s="408"/>
      <c r="H819" s="374"/>
      <c r="I819" s="409"/>
      <c r="J819" s="374"/>
      <c r="K819" s="409"/>
      <c r="L819" s="378"/>
      <c r="M819" s="410"/>
      <c r="N819" s="374"/>
      <c r="O819" s="411"/>
      <c r="P819" s="409"/>
      <c r="Q819" s="409"/>
      <c r="R819" s="378"/>
      <c r="S819" s="378"/>
      <c r="T819" s="378"/>
      <c r="U819" s="378"/>
      <c r="V819" s="378"/>
      <c r="W819" s="378"/>
      <c r="X819" s="378"/>
      <c r="Y819" s="378"/>
    </row>
    <row r="820" spans="1:25">
      <c r="A820" s="374"/>
      <c r="B820" s="374"/>
      <c r="C820" s="406"/>
      <c r="D820" s="407"/>
      <c r="E820" s="374"/>
      <c r="F820" s="374"/>
      <c r="G820" s="408"/>
      <c r="H820" s="374"/>
      <c r="I820" s="409"/>
      <c r="J820" s="374"/>
      <c r="K820" s="409"/>
      <c r="L820" s="378"/>
      <c r="M820" s="410"/>
      <c r="N820" s="374"/>
      <c r="O820" s="411"/>
      <c r="P820" s="409"/>
      <c r="Q820" s="409"/>
      <c r="R820" s="378"/>
      <c r="S820" s="378"/>
      <c r="T820" s="378"/>
      <c r="U820" s="378"/>
      <c r="V820" s="378"/>
      <c r="W820" s="378"/>
      <c r="X820" s="378"/>
      <c r="Y820" s="378"/>
    </row>
    <row r="821" spans="1:25">
      <c r="A821" s="374"/>
      <c r="B821" s="374"/>
      <c r="C821" s="406"/>
      <c r="D821" s="407"/>
      <c r="E821" s="374"/>
      <c r="F821" s="374"/>
      <c r="G821" s="408"/>
      <c r="H821" s="374"/>
      <c r="I821" s="409"/>
      <c r="J821" s="374"/>
      <c r="K821" s="409"/>
      <c r="L821" s="378"/>
      <c r="M821" s="410"/>
      <c r="N821" s="374"/>
      <c r="O821" s="411"/>
      <c r="P821" s="409"/>
      <c r="Q821" s="409"/>
      <c r="R821" s="378"/>
      <c r="S821" s="378"/>
      <c r="T821" s="378"/>
      <c r="U821" s="378"/>
      <c r="V821" s="378"/>
      <c r="W821" s="378"/>
      <c r="X821" s="378"/>
      <c r="Y821" s="378"/>
    </row>
    <row r="822" spans="1:25">
      <c r="A822" s="374"/>
      <c r="B822" s="374"/>
      <c r="C822" s="406"/>
      <c r="D822" s="407"/>
      <c r="E822" s="374"/>
      <c r="F822" s="374"/>
      <c r="G822" s="408"/>
      <c r="H822" s="374"/>
      <c r="I822" s="409"/>
      <c r="J822" s="374"/>
      <c r="K822" s="409"/>
      <c r="L822" s="378"/>
      <c r="M822" s="410"/>
      <c r="N822" s="374"/>
      <c r="O822" s="411"/>
      <c r="P822" s="409"/>
      <c r="Q822" s="409"/>
      <c r="R822" s="378"/>
      <c r="S822" s="378"/>
      <c r="T822" s="378"/>
      <c r="U822" s="378"/>
      <c r="V822" s="378"/>
      <c r="W822" s="378"/>
      <c r="X822" s="378"/>
      <c r="Y822" s="378"/>
    </row>
    <row r="823" spans="1:25">
      <c r="A823" s="374"/>
      <c r="B823" s="374"/>
      <c r="C823" s="406"/>
      <c r="D823" s="407"/>
      <c r="E823" s="374"/>
      <c r="F823" s="374"/>
      <c r="G823" s="408"/>
      <c r="H823" s="374"/>
      <c r="I823" s="409"/>
      <c r="J823" s="374"/>
      <c r="K823" s="409"/>
      <c r="L823" s="378"/>
      <c r="M823" s="410"/>
      <c r="N823" s="374"/>
      <c r="O823" s="411"/>
      <c r="P823" s="409"/>
      <c r="Q823" s="409"/>
      <c r="R823" s="378"/>
      <c r="S823" s="378"/>
      <c r="T823" s="378"/>
      <c r="U823" s="378"/>
      <c r="V823" s="378"/>
      <c r="W823" s="378"/>
      <c r="X823" s="378"/>
      <c r="Y823" s="378"/>
    </row>
    <row r="824" spans="1:25">
      <c r="A824" s="374"/>
      <c r="B824" s="374"/>
      <c r="C824" s="406"/>
      <c r="D824" s="407"/>
      <c r="E824" s="374"/>
      <c r="F824" s="374"/>
      <c r="G824" s="408"/>
      <c r="H824" s="374"/>
      <c r="I824" s="409"/>
      <c r="J824" s="374"/>
      <c r="K824" s="409"/>
      <c r="L824" s="378"/>
      <c r="M824" s="410"/>
      <c r="N824" s="374"/>
      <c r="O824" s="411"/>
      <c r="P824" s="409"/>
      <c r="Q824" s="409"/>
      <c r="R824" s="378"/>
      <c r="S824" s="378"/>
      <c r="T824" s="378"/>
      <c r="U824" s="378"/>
      <c r="V824" s="378"/>
      <c r="W824" s="378"/>
      <c r="X824" s="378"/>
      <c r="Y824" s="378"/>
    </row>
    <row r="825" spans="1:25">
      <c r="A825" s="374"/>
      <c r="B825" s="374"/>
      <c r="C825" s="406"/>
      <c r="D825" s="407"/>
      <c r="E825" s="374"/>
      <c r="F825" s="374"/>
      <c r="G825" s="408"/>
      <c r="H825" s="374"/>
      <c r="I825" s="409"/>
      <c r="J825" s="374"/>
      <c r="K825" s="409"/>
      <c r="L825" s="378"/>
      <c r="M825" s="410"/>
      <c r="N825" s="374"/>
      <c r="O825" s="411"/>
      <c r="P825" s="409"/>
      <c r="Q825" s="409"/>
      <c r="R825" s="378"/>
      <c r="S825" s="378"/>
      <c r="T825" s="378"/>
      <c r="U825" s="378"/>
      <c r="V825" s="378"/>
      <c r="W825" s="378"/>
      <c r="X825" s="378"/>
      <c r="Y825" s="378"/>
    </row>
    <row r="826" spans="1:25">
      <c r="A826" s="374"/>
      <c r="B826" s="374"/>
      <c r="C826" s="406"/>
      <c r="D826" s="407"/>
      <c r="E826" s="374"/>
      <c r="F826" s="374"/>
      <c r="G826" s="408"/>
      <c r="H826" s="374"/>
      <c r="I826" s="409"/>
      <c r="J826" s="374"/>
      <c r="K826" s="409"/>
      <c r="L826" s="378"/>
      <c r="M826" s="410"/>
      <c r="N826" s="374"/>
      <c r="O826" s="411"/>
      <c r="P826" s="409"/>
      <c r="Q826" s="409"/>
      <c r="R826" s="378"/>
      <c r="S826" s="378"/>
      <c r="T826" s="378"/>
      <c r="U826" s="378"/>
      <c r="V826" s="378"/>
      <c r="W826" s="378"/>
      <c r="X826" s="378"/>
      <c r="Y826" s="378"/>
    </row>
    <row r="827" spans="1:25">
      <c r="A827" s="374"/>
      <c r="B827" s="374"/>
      <c r="C827" s="406"/>
      <c r="D827" s="407"/>
      <c r="E827" s="374"/>
      <c r="F827" s="374"/>
      <c r="G827" s="408"/>
      <c r="H827" s="374"/>
      <c r="I827" s="409"/>
      <c r="J827" s="374"/>
      <c r="K827" s="409"/>
      <c r="L827" s="378"/>
      <c r="M827" s="410"/>
      <c r="N827" s="374"/>
      <c r="O827" s="411"/>
      <c r="P827" s="409"/>
      <c r="Q827" s="409"/>
      <c r="R827" s="378"/>
      <c r="S827" s="378"/>
      <c r="T827" s="378"/>
      <c r="U827" s="378"/>
      <c r="V827" s="378"/>
      <c r="W827" s="378"/>
      <c r="X827" s="378"/>
      <c r="Y827" s="378"/>
    </row>
    <row r="828" spans="1:25">
      <c r="A828" s="374"/>
      <c r="B828" s="374"/>
      <c r="C828" s="406"/>
      <c r="D828" s="407"/>
      <c r="E828" s="374"/>
      <c r="F828" s="374"/>
      <c r="G828" s="408"/>
      <c r="H828" s="374"/>
      <c r="I828" s="409"/>
      <c r="J828" s="374"/>
      <c r="K828" s="409"/>
      <c r="L828" s="378"/>
      <c r="M828" s="410"/>
      <c r="N828" s="374"/>
      <c r="O828" s="411"/>
      <c r="P828" s="409"/>
      <c r="Q828" s="409"/>
      <c r="R828" s="378"/>
      <c r="S828" s="378"/>
      <c r="T828" s="378"/>
      <c r="U828" s="378"/>
      <c r="V828" s="378"/>
      <c r="W828" s="378"/>
      <c r="X828" s="378"/>
      <c r="Y828" s="378"/>
    </row>
    <row r="829" spans="1:25">
      <c r="A829" s="374"/>
      <c r="B829" s="374"/>
      <c r="C829" s="406"/>
      <c r="D829" s="407"/>
      <c r="E829" s="374"/>
      <c r="F829" s="374"/>
      <c r="G829" s="408"/>
      <c r="H829" s="374"/>
      <c r="I829" s="409"/>
      <c r="J829" s="374"/>
      <c r="K829" s="409"/>
      <c r="L829" s="378"/>
      <c r="M829" s="410"/>
      <c r="N829" s="374"/>
      <c r="O829" s="411"/>
      <c r="P829" s="409"/>
      <c r="Q829" s="409"/>
      <c r="R829" s="378"/>
      <c r="S829" s="378"/>
      <c r="T829" s="378"/>
      <c r="U829" s="378"/>
      <c r="V829" s="378"/>
      <c r="W829" s="378"/>
      <c r="X829" s="378"/>
      <c r="Y829" s="378"/>
    </row>
    <row r="830" spans="1:25">
      <c r="A830" s="374"/>
      <c r="B830" s="374"/>
      <c r="C830" s="406"/>
      <c r="D830" s="407"/>
      <c r="E830" s="374"/>
      <c r="F830" s="374"/>
      <c r="G830" s="408"/>
      <c r="H830" s="374"/>
      <c r="I830" s="409"/>
      <c r="J830" s="374"/>
      <c r="K830" s="409"/>
      <c r="L830" s="378"/>
      <c r="M830" s="410"/>
      <c r="N830" s="374"/>
      <c r="O830" s="411"/>
      <c r="P830" s="409"/>
      <c r="Q830" s="409"/>
      <c r="R830" s="378"/>
      <c r="S830" s="378"/>
      <c r="T830" s="378"/>
      <c r="U830" s="378"/>
      <c r="V830" s="378"/>
      <c r="W830" s="378"/>
      <c r="X830" s="378"/>
      <c r="Y830" s="378"/>
    </row>
    <row r="831" spans="1:25">
      <c r="A831" s="374"/>
      <c r="B831" s="374"/>
      <c r="C831" s="406"/>
      <c r="D831" s="407"/>
      <c r="E831" s="374"/>
      <c r="F831" s="374"/>
      <c r="G831" s="408"/>
      <c r="H831" s="374"/>
      <c r="I831" s="409"/>
      <c r="J831" s="374"/>
      <c r="K831" s="409"/>
      <c r="L831" s="378"/>
      <c r="M831" s="410"/>
      <c r="N831" s="374"/>
      <c r="O831" s="411"/>
      <c r="P831" s="409"/>
      <c r="Q831" s="409"/>
      <c r="R831" s="378"/>
      <c r="S831" s="378"/>
      <c r="T831" s="378"/>
      <c r="U831" s="378"/>
      <c r="V831" s="378"/>
      <c r="W831" s="378"/>
      <c r="X831" s="378"/>
      <c r="Y831" s="378"/>
    </row>
    <row r="832" spans="1:25">
      <c r="A832" s="374"/>
      <c r="B832" s="374"/>
      <c r="C832" s="406"/>
      <c r="D832" s="407"/>
      <c r="E832" s="374"/>
      <c r="F832" s="374"/>
      <c r="G832" s="408"/>
      <c r="H832" s="374"/>
      <c r="I832" s="409"/>
      <c r="J832" s="374"/>
      <c r="K832" s="409"/>
      <c r="L832" s="378"/>
      <c r="M832" s="410"/>
      <c r="N832" s="374"/>
      <c r="O832" s="411"/>
      <c r="P832" s="409"/>
      <c r="Q832" s="409"/>
      <c r="R832" s="378"/>
      <c r="S832" s="378"/>
      <c r="T832" s="378"/>
      <c r="U832" s="378"/>
      <c r="V832" s="378"/>
      <c r="W832" s="378"/>
      <c r="X832" s="378"/>
      <c r="Y832" s="378"/>
    </row>
    <row r="833" spans="1:25">
      <c r="A833" s="374"/>
      <c r="B833" s="374"/>
      <c r="C833" s="406"/>
      <c r="D833" s="407"/>
      <c r="E833" s="374"/>
      <c r="F833" s="374"/>
      <c r="G833" s="408"/>
      <c r="H833" s="374"/>
      <c r="I833" s="409"/>
      <c r="J833" s="374"/>
      <c r="K833" s="409"/>
      <c r="L833" s="378"/>
      <c r="M833" s="410"/>
      <c r="N833" s="374"/>
      <c r="O833" s="411"/>
      <c r="P833" s="409"/>
      <c r="Q833" s="409"/>
      <c r="R833" s="378"/>
      <c r="S833" s="378"/>
      <c r="T833" s="378"/>
      <c r="U833" s="378"/>
      <c r="V833" s="378"/>
      <c r="W833" s="378"/>
      <c r="X833" s="378"/>
      <c r="Y833" s="378"/>
    </row>
    <row r="834" spans="1:25">
      <c r="A834" s="374"/>
      <c r="B834" s="374"/>
      <c r="C834" s="406"/>
      <c r="D834" s="407"/>
      <c r="E834" s="374"/>
      <c r="F834" s="374"/>
      <c r="G834" s="408"/>
      <c r="H834" s="374"/>
      <c r="I834" s="409"/>
      <c r="J834" s="374"/>
      <c r="K834" s="409"/>
      <c r="L834" s="378"/>
      <c r="M834" s="410"/>
      <c r="N834" s="374"/>
      <c r="O834" s="411"/>
      <c r="P834" s="409"/>
      <c r="Q834" s="409"/>
      <c r="R834" s="378"/>
      <c r="S834" s="378"/>
      <c r="T834" s="378"/>
      <c r="U834" s="378"/>
      <c r="V834" s="378"/>
      <c r="W834" s="378"/>
      <c r="X834" s="378"/>
      <c r="Y834" s="378"/>
    </row>
    <row r="835" spans="1:25">
      <c r="A835" s="374"/>
      <c r="B835" s="374"/>
      <c r="C835" s="406"/>
      <c r="D835" s="407"/>
      <c r="E835" s="374"/>
      <c r="F835" s="374"/>
      <c r="G835" s="408"/>
      <c r="H835" s="374"/>
      <c r="I835" s="409"/>
      <c r="J835" s="374"/>
      <c r="K835" s="409"/>
      <c r="L835" s="378"/>
      <c r="M835" s="410"/>
      <c r="N835" s="374"/>
      <c r="O835" s="411"/>
      <c r="P835" s="409"/>
      <c r="Q835" s="409"/>
      <c r="R835" s="378"/>
      <c r="S835" s="378"/>
      <c r="T835" s="378"/>
      <c r="U835" s="378"/>
      <c r="V835" s="378"/>
      <c r="W835" s="378"/>
      <c r="X835" s="378"/>
      <c r="Y835" s="378"/>
    </row>
    <row r="836" spans="1:25">
      <c r="A836" s="374"/>
      <c r="B836" s="374"/>
      <c r="C836" s="406"/>
      <c r="D836" s="407"/>
      <c r="E836" s="374"/>
      <c r="F836" s="374"/>
      <c r="G836" s="408"/>
      <c r="H836" s="374"/>
      <c r="I836" s="409"/>
      <c r="J836" s="374"/>
      <c r="K836" s="409"/>
      <c r="L836" s="378"/>
      <c r="M836" s="410"/>
      <c r="N836" s="374"/>
      <c r="O836" s="411"/>
      <c r="P836" s="409"/>
      <c r="Q836" s="409"/>
      <c r="R836" s="378"/>
      <c r="S836" s="378"/>
      <c r="T836" s="378"/>
      <c r="U836" s="378"/>
      <c r="V836" s="378"/>
      <c r="W836" s="378"/>
      <c r="X836" s="378"/>
      <c r="Y836" s="378"/>
    </row>
    <row r="837" spans="1:25">
      <c r="A837" s="374"/>
      <c r="B837" s="374"/>
      <c r="C837" s="406"/>
      <c r="D837" s="407"/>
      <c r="E837" s="374"/>
      <c r="F837" s="374"/>
      <c r="G837" s="408"/>
      <c r="H837" s="374"/>
      <c r="I837" s="409"/>
      <c r="J837" s="374"/>
      <c r="K837" s="409"/>
      <c r="L837" s="378"/>
      <c r="M837" s="410"/>
      <c r="N837" s="374"/>
      <c r="O837" s="411"/>
      <c r="P837" s="409"/>
      <c r="Q837" s="409"/>
      <c r="R837" s="378"/>
      <c r="S837" s="378"/>
      <c r="T837" s="378"/>
      <c r="U837" s="378"/>
      <c r="V837" s="378"/>
      <c r="W837" s="378"/>
      <c r="X837" s="378"/>
      <c r="Y837" s="378"/>
    </row>
    <row r="838" spans="1:25">
      <c r="A838" s="374"/>
      <c r="B838" s="374"/>
      <c r="C838" s="406"/>
      <c r="D838" s="407"/>
      <c r="E838" s="374"/>
      <c r="F838" s="374"/>
      <c r="G838" s="408"/>
      <c r="H838" s="374"/>
      <c r="I838" s="409"/>
      <c r="J838" s="374"/>
      <c r="K838" s="409"/>
      <c r="L838" s="378"/>
      <c r="M838" s="410"/>
      <c r="N838" s="374"/>
      <c r="O838" s="411"/>
      <c r="P838" s="409"/>
      <c r="Q838" s="409"/>
      <c r="R838" s="378"/>
      <c r="S838" s="378"/>
      <c r="T838" s="378"/>
      <c r="U838" s="378"/>
      <c r="V838" s="378"/>
      <c r="W838" s="378"/>
      <c r="X838" s="378"/>
      <c r="Y838" s="378"/>
    </row>
    <row r="839" spans="1:25">
      <c r="A839" s="374"/>
      <c r="B839" s="374"/>
      <c r="C839" s="406"/>
      <c r="D839" s="407"/>
      <c r="E839" s="374"/>
      <c r="F839" s="374"/>
      <c r="G839" s="408"/>
      <c r="H839" s="374"/>
      <c r="I839" s="409"/>
      <c r="J839" s="374"/>
      <c r="K839" s="409"/>
      <c r="L839" s="378"/>
      <c r="M839" s="410"/>
      <c r="N839" s="374"/>
      <c r="O839" s="411"/>
      <c r="P839" s="409"/>
      <c r="Q839" s="409"/>
      <c r="R839" s="378"/>
      <c r="S839" s="378"/>
      <c r="T839" s="378"/>
      <c r="U839" s="378"/>
      <c r="V839" s="378"/>
      <c r="W839" s="378"/>
      <c r="X839" s="378"/>
      <c r="Y839" s="378"/>
    </row>
    <row r="840" spans="1:25">
      <c r="A840" s="374"/>
      <c r="B840" s="374"/>
      <c r="C840" s="406"/>
      <c r="D840" s="407"/>
      <c r="E840" s="374"/>
      <c r="F840" s="374"/>
      <c r="G840" s="408"/>
      <c r="H840" s="374"/>
      <c r="I840" s="409"/>
      <c r="J840" s="374"/>
      <c r="K840" s="409"/>
      <c r="L840" s="378"/>
      <c r="M840" s="410"/>
      <c r="N840" s="374"/>
      <c r="O840" s="411"/>
      <c r="P840" s="409"/>
      <c r="Q840" s="409"/>
      <c r="R840" s="378"/>
      <c r="S840" s="378"/>
      <c r="T840" s="378"/>
      <c r="U840" s="378"/>
      <c r="V840" s="378"/>
      <c r="W840" s="378"/>
      <c r="X840" s="378"/>
      <c r="Y840" s="378"/>
    </row>
    <row r="841" spans="1:25">
      <c r="A841" s="374"/>
      <c r="B841" s="374"/>
      <c r="C841" s="406"/>
      <c r="D841" s="407"/>
      <c r="E841" s="374"/>
      <c r="F841" s="374"/>
      <c r="G841" s="408"/>
      <c r="H841" s="374"/>
      <c r="I841" s="409"/>
      <c r="J841" s="374"/>
      <c r="K841" s="409"/>
      <c r="L841" s="378"/>
      <c r="M841" s="410"/>
      <c r="N841" s="374"/>
      <c r="O841" s="411"/>
      <c r="P841" s="409"/>
      <c r="Q841" s="409"/>
      <c r="R841" s="378"/>
      <c r="S841" s="378"/>
      <c r="T841" s="378"/>
      <c r="U841" s="378"/>
      <c r="V841" s="378"/>
      <c r="W841" s="378"/>
      <c r="X841" s="378"/>
      <c r="Y841" s="378"/>
    </row>
    <row r="842" spans="1:25">
      <c r="A842" s="374"/>
      <c r="B842" s="374"/>
      <c r="C842" s="406"/>
      <c r="D842" s="407"/>
      <c r="E842" s="374"/>
      <c r="F842" s="374"/>
      <c r="G842" s="408"/>
      <c r="H842" s="374"/>
      <c r="I842" s="409"/>
      <c r="J842" s="374"/>
      <c r="K842" s="409"/>
      <c r="L842" s="378"/>
      <c r="M842" s="410"/>
      <c r="N842" s="374"/>
      <c r="O842" s="411"/>
      <c r="P842" s="409"/>
      <c r="Q842" s="409"/>
      <c r="R842" s="378"/>
      <c r="S842" s="378"/>
      <c r="T842" s="378"/>
      <c r="U842" s="378"/>
      <c r="V842" s="378"/>
      <c r="W842" s="378"/>
      <c r="X842" s="378"/>
      <c r="Y842" s="378"/>
    </row>
    <row r="843" spans="1:25">
      <c r="A843" s="374"/>
      <c r="B843" s="374"/>
      <c r="C843" s="406"/>
      <c r="D843" s="407"/>
      <c r="E843" s="374"/>
      <c r="F843" s="374"/>
      <c r="G843" s="408"/>
      <c r="H843" s="374"/>
      <c r="I843" s="409"/>
      <c r="J843" s="374"/>
      <c r="K843" s="409"/>
      <c r="L843" s="378"/>
      <c r="M843" s="410"/>
      <c r="N843" s="374"/>
      <c r="O843" s="411"/>
      <c r="P843" s="409"/>
      <c r="Q843" s="409"/>
      <c r="R843" s="378"/>
      <c r="S843" s="378"/>
      <c r="T843" s="378"/>
      <c r="U843" s="378"/>
      <c r="V843" s="378"/>
      <c r="W843" s="378"/>
      <c r="X843" s="378"/>
      <c r="Y843" s="378"/>
    </row>
    <row r="844" spans="1:25">
      <c r="A844" s="374"/>
      <c r="B844" s="374"/>
      <c r="C844" s="406"/>
      <c r="D844" s="407"/>
      <c r="E844" s="374"/>
      <c r="F844" s="374"/>
      <c r="G844" s="408"/>
      <c r="H844" s="374"/>
      <c r="I844" s="409"/>
      <c r="J844" s="374"/>
      <c r="K844" s="409"/>
      <c r="L844" s="378"/>
      <c r="M844" s="410"/>
      <c r="N844" s="374"/>
      <c r="O844" s="411"/>
      <c r="P844" s="409"/>
      <c r="Q844" s="409"/>
      <c r="R844" s="378"/>
      <c r="S844" s="378"/>
      <c r="T844" s="378"/>
      <c r="U844" s="378"/>
      <c r="V844" s="378"/>
      <c r="W844" s="378"/>
      <c r="X844" s="378"/>
      <c r="Y844" s="378"/>
    </row>
    <row r="845" spans="1:25">
      <c r="A845" s="374"/>
      <c r="B845" s="374"/>
      <c r="C845" s="406"/>
      <c r="D845" s="407"/>
      <c r="E845" s="374"/>
      <c r="F845" s="374"/>
      <c r="G845" s="408"/>
      <c r="H845" s="374"/>
      <c r="I845" s="409"/>
      <c r="J845" s="374"/>
      <c r="K845" s="409"/>
      <c r="L845" s="378"/>
      <c r="M845" s="410"/>
      <c r="N845" s="374"/>
      <c r="O845" s="411"/>
      <c r="P845" s="409"/>
      <c r="Q845" s="409"/>
      <c r="R845" s="378"/>
      <c r="S845" s="378"/>
      <c r="T845" s="378"/>
      <c r="U845" s="378"/>
      <c r="V845" s="378"/>
      <c r="W845" s="378"/>
      <c r="X845" s="378"/>
      <c r="Y845" s="378"/>
    </row>
    <row r="846" spans="1:25">
      <c r="A846" s="374"/>
      <c r="B846" s="374"/>
      <c r="C846" s="406"/>
      <c r="D846" s="407"/>
      <c r="E846" s="374"/>
      <c r="F846" s="374"/>
      <c r="G846" s="408"/>
      <c r="H846" s="374"/>
      <c r="I846" s="409"/>
      <c r="J846" s="374"/>
      <c r="K846" s="409"/>
      <c r="L846" s="378"/>
      <c r="M846" s="410"/>
      <c r="N846" s="374"/>
      <c r="O846" s="411"/>
      <c r="P846" s="409"/>
      <c r="Q846" s="409"/>
      <c r="R846" s="378"/>
      <c r="S846" s="378"/>
      <c r="T846" s="378"/>
      <c r="U846" s="378"/>
      <c r="V846" s="378"/>
      <c r="W846" s="378"/>
      <c r="X846" s="378"/>
      <c r="Y846" s="378"/>
    </row>
    <row r="847" spans="1:25">
      <c r="A847" s="374"/>
      <c r="B847" s="374"/>
      <c r="C847" s="406"/>
      <c r="D847" s="407"/>
      <c r="E847" s="374"/>
      <c r="F847" s="374"/>
      <c r="G847" s="408"/>
      <c r="H847" s="374"/>
      <c r="I847" s="409"/>
      <c r="J847" s="374"/>
      <c r="K847" s="409"/>
      <c r="L847" s="378"/>
      <c r="M847" s="410"/>
      <c r="N847" s="374"/>
      <c r="O847" s="411"/>
      <c r="P847" s="409"/>
      <c r="Q847" s="409"/>
      <c r="R847" s="378"/>
      <c r="S847" s="378"/>
      <c r="T847" s="378"/>
      <c r="U847" s="378"/>
      <c r="V847" s="378"/>
      <c r="W847" s="378"/>
      <c r="X847" s="378"/>
      <c r="Y847" s="378"/>
    </row>
    <row r="848" spans="1:25">
      <c r="A848" s="374"/>
      <c r="B848" s="374"/>
      <c r="C848" s="406"/>
      <c r="D848" s="407"/>
      <c r="E848" s="374"/>
      <c r="F848" s="374"/>
      <c r="G848" s="408"/>
      <c r="H848" s="374"/>
      <c r="I848" s="409"/>
      <c r="J848" s="374"/>
      <c r="K848" s="409"/>
      <c r="L848" s="378"/>
      <c r="M848" s="410"/>
      <c r="N848" s="374"/>
      <c r="O848" s="411"/>
      <c r="P848" s="409"/>
      <c r="Q848" s="409"/>
      <c r="R848" s="378"/>
      <c r="S848" s="378"/>
      <c r="T848" s="378"/>
      <c r="U848" s="378"/>
      <c r="V848" s="378"/>
      <c r="W848" s="378"/>
      <c r="X848" s="378"/>
      <c r="Y848" s="378"/>
    </row>
    <row r="849" spans="1:25">
      <c r="A849" s="374"/>
      <c r="B849" s="374"/>
      <c r="C849" s="406"/>
      <c r="D849" s="407"/>
      <c r="E849" s="374"/>
      <c r="F849" s="374"/>
      <c r="G849" s="408"/>
      <c r="H849" s="374"/>
      <c r="I849" s="409"/>
      <c r="J849" s="374"/>
      <c r="K849" s="409"/>
      <c r="L849" s="378"/>
      <c r="M849" s="410"/>
      <c r="N849" s="374"/>
      <c r="O849" s="411"/>
      <c r="P849" s="409"/>
      <c r="Q849" s="409"/>
      <c r="R849" s="378"/>
      <c r="S849" s="378"/>
      <c r="T849" s="378"/>
      <c r="U849" s="378"/>
      <c r="V849" s="378"/>
      <c r="W849" s="378"/>
      <c r="X849" s="378"/>
      <c r="Y849" s="378"/>
    </row>
    <row r="850" spans="1:25">
      <c r="A850" s="374"/>
      <c r="B850" s="374"/>
      <c r="C850" s="406"/>
      <c r="D850" s="407"/>
      <c r="E850" s="374"/>
      <c r="F850" s="374"/>
      <c r="G850" s="408"/>
      <c r="H850" s="374"/>
      <c r="I850" s="409"/>
      <c r="J850" s="374"/>
      <c r="K850" s="409"/>
      <c r="L850" s="378"/>
      <c r="M850" s="410"/>
      <c r="N850" s="374"/>
      <c r="O850" s="411"/>
      <c r="P850" s="409"/>
      <c r="Q850" s="409"/>
      <c r="R850" s="378"/>
      <c r="S850" s="378"/>
      <c r="T850" s="378"/>
      <c r="U850" s="378"/>
      <c r="V850" s="378"/>
      <c r="W850" s="378"/>
      <c r="X850" s="378"/>
      <c r="Y850" s="378"/>
    </row>
    <row r="851" spans="1:25">
      <c r="A851" s="374"/>
      <c r="B851" s="374"/>
      <c r="C851" s="406"/>
      <c r="D851" s="407"/>
      <c r="E851" s="374"/>
      <c r="F851" s="374"/>
      <c r="G851" s="408"/>
      <c r="H851" s="374"/>
      <c r="I851" s="409"/>
      <c r="J851" s="374"/>
      <c r="K851" s="409"/>
      <c r="L851" s="378"/>
      <c r="M851" s="410"/>
      <c r="N851" s="374"/>
      <c r="O851" s="411"/>
      <c r="P851" s="409"/>
      <c r="Q851" s="409"/>
      <c r="R851" s="378"/>
      <c r="S851" s="378"/>
      <c r="T851" s="378"/>
      <c r="U851" s="378"/>
      <c r="V851" s="378"/>
      <c r="W851" s="378"/>
      <c r="X851" s="378"/>
      <c r="Y851" s="378"/>
    </row>
    <row r="852" spans="1:25">
      <c r="A852" s="374"/>
      <c r="B852" s="374"/>
      <c r="C852" s="406"/>
      <c r="D852" s="407"/>
      <c r="E852" s="374"/>
      <c r="F852" s="374"/>
      <c r="G852" s="408"/>
      <c r="H852" s="374"/>
      <c r="I852" s="409"/>
      <c r="J852" s="374"/>
      <c r="K852" s="409"/>
      <c r="L852" s="378"/>
      <c r="M852" s="410"/>
      <c r="N852" s="374"/>
      <c r="O852" s="411"/>
      <c r="P852" s="409"/>
      <c r="Q852" s="409"/>
      <c r="R852" s="378"/>
      <c r="S852" s="378"/>
      <c r="T852" s="378"/>
      <c r="U852" s="378"/>
      <c r="V852" s="378"/>
      <c r="W852" s="378"/>
      <c r="X852" s="378"/>
      <c r="Y852" s="378"/>
    </row>
    <row r="853" spans="1:25">
      <c r="A853" s="374"/>
      <c r="B853" s="374"/>
      <c r="C853" s="406"/>
      <c r="D853" s="407"/>
      <c r="E853" s="374"/>
      <c r="F853" s="374"/>
      <c r="G853" s="408"/>
      <c r="H853" s="374"/>
      <c r="I853" s="409"/>
      <c r="J853" s="374"/>
      <c r="K853" s="409"/>
      <c r="L853" s="378"/>
      <c r="M853" s="410"/>
      <c r="N853" s="374"/>
      <c r="O853" s="411"/>
      <c r="P853" s="409"/>
      <c r="Q853" s="409"/>
      <c r="R853" s="378"/>
      <c r="S853" s="378"/>
      <c r="T853" s="378"/>
      <c r="U853" s="378"/>
      <c r="V853" s="378"/>
      <c r="W853" s="378"/>
      <c r="X853" s="378"/>
      <c r="Y853" s="378"/>
    </row>
    <row r="854" spans="1:25">
      <c r="A854" s="374"/>
      <c r="B854" s="374"/>
      <c r="C854" s="406"/>
      <c r="D854" s="407"/>
      <c r="E854" s="374"/>
      <c r="F854" s="374"/>
      <c r="G854" s="408"/>
      <c r="H854" s="374"/>
      <c r="I854" s="409"/>
      <c r="J854" s="374"/>
      <c r="K854" s="409"/>
      <c r="L854" s="378"/>
      <c r="M854" s="410"/>
      <c r="N854" s="374"/>
      <c r="O854" s="411"/>
      <c r="P854" s="409"/>
      <c r="Q854" s="409"/>
      <c r="R854" s="378"/>
      <c r="S854" s="378"/>
      <c r="T854" s="378"/>
      <c r="U854" s="378"/>
      <c r="V854" s="378"/>
      <c r="W854" s="378"/>
      <c r="X854" s="378"/>
      <c r="Y854" s="378"/>
    </row>
    <row r="855" spans="1:25">
      <c r="A855" s="374"/>
      <c r="B855" s="374"/>
      <c r="C855" s="406"/>
      <c r="D855" s="407"/>
      <c r="E855" s="374"/>
      <c r="F855" s="374"/>
      <c r="G855" s="408"/>
      <c r="H855" s="374"/>
      <c r="I855" s="409"/>
      <c r="J855" s="374"/>
      <c r="K855" s="409"/>
      <c r="L855" s="378"/>
      <c r="M855" s="410"/>
      <c r="N855" s="374"/>
      <c r="O855" s="411"/>
      <c r="P855" s="409"/>
      <c r="Q855" s="409"/>
      <c r="R855" s="378"/>
      <c r="S855" s="378"/>
      <c r="T855" s="378"/>
      <c r="U855" s="378"/>
      <c r="V855" s="378"/>
      <c r="W855" s="378"/>
      <c r="X855" s="378"/>
      <c r="Y855" s="378"/>
    </row>
    <row r="856" spans="1:25">
      <c r="A856" s="374"/>
      <c r="B856" s="374"/>
      <c r="C856" s="406"/>
      <c r="D856" s="407"/>
      <c r="E856" s="374"/>
      <c r="F856" s="374"/>
      <c r="G856" s="408"/>
      <c r="H856" s="374"/>
      <c r="I856" s="409"/>
      <c r="J856" s="374"/>
      <c r="K856" s="409"/>
      <c r="L856" s="378"/>
      <c r="M856" s="410"/>
      <c r="N856" s="374"/>
      <c r="O856" s="411"/>
      <c r="P856" s="409"/>
      <c r="Q856" s="409"/>
      <c r="R856" s="378"/>
      <c r="S856" s="378"/>
      <c r="T856" s="378"/>
      <c r="U856" s="378"/>
      <c r="V856" s="378"/>
      <c r="W856" s="378"/>
      <c r="X856" s="378"/>
      <c r="Y856" s="378"/>
    </row>
    <row r="857" spans="1:25">
      <c r="A857" s="374"/>
      <c r="B857" s="374"/>
      <c r="C857" s="406"/>
      <c r="D857" s="407"/>
      <c r="E857" s="374"/>
      <c r="F857" s="374"/>
      <c r="G857" s="408"/>
      <c r="H857" s="374"/>
      <c r="I857" s="409"/>
      <c r="J857" s="374"/>
      <c r="K857" s="409"/>
      <c r="L857" s="378"/>
      <c r="M857" s="410"/>
      <c r="N857" s="374"/>
      <c r="O857" s="411"/>
      <c r="P857" s="409"/>
      <c r="Q857" s="409"/>
      <c r="R857" s="378"/>
      <c r="S857" s="378"/>
      <c r="T857" s="378"/>
      <c r="U857" s="378"/>
      <c r="V857" s="378"/>
      <c r="W857" s="378"/>
      <c r="X857" s="378"/>
      <c r="Y857" s="378"/>
    </row>
    <row r="858" spans="1:25">
      <c r="A858" s="374"/>
      <c r="B858" s="374"/>
      <c r="C858" s="406"/>
      <c r="D858" s="407"/>
      <c r="E858" s="374"/>
      <c r="F858" s="374"/>
      <c r="G858" s="408"/>
      <c r="H858" s="374"/>
      <c r="I858" s="409"/>
      <c r="J858" s="374"/>
      <c r="K858" s="409"/>
      <c r="L858" s="378"/>
      <c r="M858" s="410"/>
      <c r="N858" s="374"/>
      <c r="O858" s="411"/>
      <c r="P858" s="409"/>
      <c r="Q858" s="409"/>
      <c r="R858" s="378"/>
      <c r="S858" s="378"/>
      <c r="T858" s="378"/>
      <c r="U858" s="378"/>
      <c r="V858" s="378"/>
      <c r="W858" s="378"/>
      <c r="X858" s="378"/>
      <c r="Y858" s="378"/>
    </row>
    <row r="859" spans="1:25">
      <c r="A859" s="374"/>
      <c r="B859" s="374"/>
      <c r="C859" s="406"/>
      <c r="D859" s="407"/>
      <c r="E859" s="374"/>
      <c r="F859" s="374"/>
      <c r="G859" s="408"/>
      <c r="H859" s="374"/>
      <c r="I859" s="409"/>
      <c r="J859" s="374"/>
      <c r="K859" s="409"/>
      <c r="L859" s="378"/>
      <c r="M859" s="410"/>
      <c r="N859" s="374"/>
      <c r="O859" s="411"/>
      <c r="P859" s="409"/>
      <c r="Q859" s="409"/>
      <c r="R859" s="378"/>
      <c r="S859" s="378"/>
      <c r="T859" s="378"/>
      <c r="U859" s="378"/>
      <c r="V859" s="378"/>
      <c r="W859" s="378"/>
      <c r="X859" s="378"/>
      <c r="Y859" s="378"/>
    </row>
    <row r="860" spans="1:25">
      <c r="A860" s="374"/>
      <c r="B860" s="374"/>
      <c r="C860" s="406"/>
      <c r="D860" s="407"/>
      <c r="E860" s="374"/>
      <c r="F860" s="374"/>
      <c r="G860" s="408"/>
      <c r="H860" s="374"/>
      <c r="I860" s="409"/>
      <c r="J860" s="374"/>
      <c r="K860" s="409"/>
      <c r="L860" s="378"/>
      <c r="M860" s="410"/>
      <c r="N860" s="374"/>
      <c r="O860" s="411"/>
      <c r="P860" s="409"/>
      <c r="Q860" s="409"/>
      <c r="R860" s="378"/>
      <c r="S860" s="378"/>
      <c r="T860" s="378"/>
      <c r="U860" s="378"/>
      <c r="V860" s="378"/>
      <c r="W860" s="378"/>
      <c r="X860" s="378"/>
      <c r="Y860" s="378"/>
    </row>
    <row r="861" spans="1:25">
      <c r="A861" s="374"/>
      <c r="B861" s="374"/>
      <c r="C861" s="406"/>
      <c r="D861" s="407"/>
      <c r="E861" s="374"/>
      <c r="F861" s="374"/>
      <c r="G861" s="408"/>
      <c r="H861" s="374"/>
      <c r="I861" s="409"/>
      <c r="J861" s="374"/>
      <c r="K861" s="409"/>
      <c r="L861" s="378"/>
      <c r="M861" s="410"/>
      <c r="N861" s="374"/>
      <c r="O861" s="411"/>
      <c r="P861" s="409"/>
      <c r="Q861" s="409"/>
      <c r="R861" s="378"/>
      <c r="S861" s="378"/>
      <c r="T861" s="378"/>
      <c r="U861" s="378"/>
      <c r="V861" s="378"/>
      <c r="W861" s="378"/>
      <c r="X861" s="378"/>
      <c r="Y861" s="378"/>
    </row>
    <row r="862" spans="1:25">
      <c r="A862" s="374"/>
      <c r="B862" s="374"/>
      <c r="C862" s="406"/>
      <c r="D862" s="407"/>
      <c r="E862" s="374"/>
      <c r="F862" s="374"/>
      <c r="G862" s="408"/>
      <c r="H862" s="374"/>
      <c r="I862" s="409"/>
      <c r="J862" s="374"/>
      <c r="K862" s="409"/>
      <c r="L862" s="378"/>
      <c r="M862" s="410"/>
      <c r="N862" s="374"/>
      <c r="O862" s="411"/>
      <c r="P862" s="409"/>
      <c r="Q862" s="409"/>
      <c r="R862" s="378"/>
      <c r="S862" s="378"/>
      <c r="T862" s="378"/>
      <c r="U862" s="378"/>
      <c r="V862" s="378"/>
      <c r="W862" s="378"/>
      <c r="X862" s="378"/>
      <c r="Y862" s="378"/>
    </row>
    <row r="863" spans="1:25">
      <c r="A863" s="374"/>
      <c r="B863" s="374"/>
      <c r="C863" s="406"/>
      <c r="D863" s="407"/>
      <c r="E863" s="374"/>
      <c r="F863" s="374"/>
      <c r="G863" s="408"/>
      <c r="H863" s="374"/>
      <c r="I863" s="409"/>
      <c r="J863" s="374"/>
      <c r="K863" s="409"/>
      <c r="L863" s="378"/>
      <c r="M863" s="410"/>
      <c r="N863" s="374"/>
      <c r="O863" s="411"/>
      <c r="P863" s="409"/>
      <c r="Q863" s="409"/>
      <c r="R863" s="378"/>
      <c r="S863" s="378"/>
      <c r="T863" s="378"/>
      <c r="U863" s="378"/>
      <c r="V863" s="378"/>
      <c r="W863" s="378"/>
      <c r="X863" s="378"/>
      <c r="Y863" s="378"/>
    </row>
    <row r="864" spans="1:25">
      <c r="A864" s="374"/>
      <c r="B864" s="374"/>
      <c r="C864" s="406"/>
      <c r="D864" s="407"/>
      <c r="E864" s="374"/>
      <c r="F864" s="374"/>
      <c r="G864" s="408"/>
      <c r="H864" s="374"/>
      <c r="I864" s="409"/>
      <c r="J864" s="374"/>
      <c r="K864" s="409"/>
      <c r="L864" s="378"/>
      <c r="M864" s="410"/>
      <c r="N864" s="374"/>
      <c r="O864" s="411"/>
      <c r="P864" s="409"/>
      <c r="Q864" s="409"/>
      <c r="R864" s="378"/>
      <c r="S864" s="378"/>
      <c r="T864" s="378"/>
      <c r="U864" s="378"/>
      <c r="V864" s="378"/>
      <c r="W864" s="378"/>
      <c r="X864" s="378"/>
      <c r="Y864" s="378"/>
    </row>
    <row r="865" spans="1:25">
      <c r="A865" s="374"/>
      <c r="B865" s="374"/>
      <c r="C865" s="406"/>
      <c r="D865" s="407"/>
      <c r="E865" s="374"/>
      <c r="F865" s="374"/>
      <c r="G865" s="408"/>
      <c r="H865" s="374"/>
      <c r="I865" s="409"/>
      <c r="J865" s="374"/>
      <c r="K865" s="409"/>
      <c r="L865" s="378"/>
      <c r="M865" s="410"/>
      <c r="N865" s="374"/>
      <c r="O865" s="411"/>
      <c r="P865" s="409"/>
      <c r="Q865" s="409"/>
      <c r="R865" s="378"/>
      <c r="S865" s="378"/>
      <c r="T865" s="378"/>
      <c r="U865" s="378"/>
      <c r="V865" s="378"/>
      <c r="W865" s="378"/>
      <c r="X865" s="378"/>
      <c r="Y865" s="378"/>
    </row>
    <row r="866" spans="1:25">
      <c r="A866" s="374"/>
      <c r="B866" s="374"/>
      <c r="C866" s="406"/>
      <c r="D866" s="407"/>
      <c r="E866" s="374"/>
      <c r="F866" s="374"/>
      <c r="G866" s="408"/>
      <c r="H866" s="374"/>
      <c r="I866" s="409"/>
      <c r="J866" s="374"/>
      <c r="K866" s="409"/>
      <c r="L866" s="378"/>
      <c r="M866" s="410"/>
      <c r="N866" s="374"/>
      <c r="O866" s="411"/>
      <c r="P866" s="409"/>
      <c r="Q866" s="409"/>
      <c r="R866" s="378"/>
      <c r="S866" s="378"/>
      <c r="T866" s="378"/>
      <c r="U866" s="378"/>
      <c r="V866" s="378"/>
      <c r="W866" s="378"/>
      <c r="X866" s="378"/>
      <c r="Y866" s="378"/>
    </row>
    <row r="867" spans="1:25">
      <c r="A867" s="374"/>
      <c r="B867" s="374"/>
      <c r="C867" s="406"/>
      <c r="D867" s="407"/>
      <c r="E867" s="374"/>
      <c r="F867" s="374"/>
      <c r="G867" s="408"/>
      <c r="H867" s="374"/>
      <c r="I867" s="409"/>
      <c r="J867" s="374"/>
      <c r="K867" s="409"/>
      <c r="L867" s="378"/>
      <c r="M867" s="410"/>
      <c r="N867" s="374"/>
      <c r="O867" s="411"/>
      <c r="P867" s="409"/>
      <c r="Q867" s="409"/>
      <c r="R867" s="378"/>
      <c r="S867" s="378"/>
      <c r="T867" s="378"/>
      <c r="U867" s="378"/>
      <c r="V867" s="378"/>
      <c r="W867" s="378"/>
      <c r="X867" s="378"/>
      <c r="Y867" s="378"/>
    </row>
    <row r="868" spans="1:25">
      <c r="A868" s="374"/>
      <c r="B868" s="374"/>
      <c r="C868" s="406"/>
      <c r="D868" s="407"/>
      <c r="E868" s="374"/>
      <c r="F868" s="374"/>
      <c r="G868" s="408"/>
      <c r="H868" s="374"/>
      <c r="I868" s="409"/>
      <c r="J868" s="374"/>
      <c r="K868" s="409"/>
      <c r="L868" s="378"/>
      <c r="M868" s="410"/>
      <c r="N868" s="374"/>
      <c r="O868" s="411"/>
      <c r="P868" s="409"/>
      <c r="Q868" s="409"/>
      <c r="R868" s="378"/>
      <c r="S868" s="378"/>
      <c r="T868" s="378"/>
      <c r="U868" s="378"/>
      <c r="V868" s="378"/>
      <c r="W868" s="378"/>
      <c r="X868" s="378"/>
      <c r="Y868" s="378"/>
    </row>
    <row r="869" spans="1:25">
      <c r="A869" s="374"/>
      <c r="B869" s="374"/>
      <c r="C869" s="406"/>
      <c r="D869" s="407"/>
      <c r="E869" s="374"/>
      <c r="F869" s="374"/>
      <c r="G869" s="408"/>
      <c r="H869" s="374"/>
      <c r="I869" s="409"/>
      <c r="J869" s="374"/>
      <c r="K869" s="409"/>
      <c r="L869" s="378"/>
      <c r="M869" s="410"/>
      <c r="N869" s="374"/>
      <c r="O869" s="411"/>
      <c r="P869" s="409"/>
      <c r="Q869" s="409"/>
      <c r="R869" s="378"/>
      <c r="S869" s="378"/>
      <c r="T869" s="378"/>
      <c r="U869" s="378"/>
      <c r="V869" s="378"/>
      <c r="W869" s="378"/>
      <c r="X869" s="378"/>
      <c r="Y869" s="378"/>
    </row>
    <row r="870" spans="1:25">
      <c r="A870" s="374"/>
      <c r="B870" s="374"/>
      <c r="C870" s="406"/>
      <c r="D870" s="407"/>
      <c r="E870" s="374"/>
      <c r="F870" s="374"/>
      <c r="G870" s="408"/>
      <c r="H870" s="374"/>
      <c r="I870" s="409"/>
      <c r="J870" s="374"/>
      <c r="K870" s="409"/>
      <c r="L870" s="378"/>
      <c r="M870" s="410"/>
      <c r="N870" s="374"/>
      <c r="O870" s="411"/>
      <c r="P870" s="409"/>
      <c r="Q870" s="409"/>
      <c r="R870" s="378"/>
      <c r="S870" s="378"/>
      <c r="T870" s="378"/>
      <c r="U870" s="378"/>
      <c r="V870" s="378"/>
      <c r="W870" s="378"/>
      <c r="X870" s="378"/>
      <c r="Y870" s="378"/>
    </row>
    <row r="871" spans="1:25">
      <c r="A871" s="374"/>
      <c r="B871" s="374"/>
      <c r="C871" s="406"/>
      <c r="D871" s="407"/>
      <c r="E871" s="374"/>
      <c r="F871" s="374"/>
      <c r="G871" s="408"/>
      <c r="H871" s="374"/>
      <c r="I871" s="409"/>
      <c r="J871" s="374"/>
      <c r="K871" s="409"/>
      <c r="L871" s="378"/>
      <c r="M871" s="410"/>
      <c r="N871" s="374"/>
      <c r="O871" s="411"/>
      <c r="P871" s="409"/>
      <c r="Q871" s="409"/>
      <c r="R871" s="378"/>
      <c r="S871" s="378"/>
      <c r="T871" s="378"/>
      <c r="U871" s="378"/>
      <c r="V871" s="378"/>
      <c r="W871" s="378"/>
      <c r="X871" s="378"/>
      <c r="Y871" s="378"/>
    </row>
    <row r="872" spans="1:25">
      <c r="A872" s="374"/>
      <c r="B872" s="374"/>
      <c r="C872" s="406"/>
      <c r="D872" s="407"/>
      <c r="E872" s="374"/>
      <c r="F872" s="374"/>
      <c r="G872" s="408"/>
      <c r="H872" s="374"/>
      <c r="I872" s="409"/>
      <c r="J872" s="374"/>
      <c r="K872" s="409"/>
      <c r="L872" s="378"/>
      <c r="M872" s="410"/>
      <c r="N872" s="374"/>
      <c r="O872" s="411"/>
      <c r="P872" s="409"/>
      <c r="Q872" s="409"/>
      <c r="R872" s="378"/>
      <c r="S872" s="378"/>
      <c r="T872" s="378"/>
      <c r="U872" s="378"/>
      <c r="V872" s="378"/>
      <c r="W872" s="378"/>
      <c r="X872" s="378"/>
      <c r="Y872" s="378"/>
    </row>
    <row r="873" spans="1:25">
      <c r="A873" s="374"/>
      <c r="B873" s="374"/>
      <c r="C873" s="406"/>
      <c r="D873" s="407"/>
      <c r="E873" s="374"/>
      <c r="F873" s="374"/>
      <c r="G873" s="408"/>
      <c r="H873" s="374"/>
      <c r="I873" s="409"/>
      <c r="J873" s="374"/>
      <c r="K873" s="409"/>
      <c r="L873" s="378"/>
      <c r="M873" s="410"/>
      <c r="N873" s="374"/>
      <c r="O873" s="411"/>
      <c r="P873" s="409"/>
      <c r="Q873" s="409"/>
      <c r="R873" s="378"/>
      <c r="S873" s="378"/>
      <c r="T873" s="378"/>
      <c r="U873" s="378"/>
      <c r="V873" s="378"/>
      <c r="W873" s="378"/>
      <c r="X873" s="378"/>
      <c r="Y873" s="378"/>
    </row>
    <row r="874" spans="1:25">
      <c r="A874" s="374"/>
      <c r="B874" s="374"/>
      <c r="C874" s="406"/>
      <c r="D874" s="407"/>
      <c r="E874" s="374"/>
      <c r="F874" s="374"/>
      <c r="G874" s="408"/>
      <c r="H874" s="374"/>
      <c r="I874" s="409"/>
      <c r="J874" s="374"/>
      <c r="K874" s="409"/>
      <c r="L874" s="378"/>
      <c r="M874" s="410"/>
      <c r="N874" s="374"/>
      <c r="O874" s="411"/>
      <c r="P874" s="409"/>
      <c r="Q874" s="409"/>
      <c r="R874" s="378"/>
      <c r="S874" s="378"/>
      <c r="T874" s="378"/>
      <c r="U874" s="378"/>
      <c r="V874" s="378"/>
      <c r="W874" s="378"/>
      <c r="X874" s="378"/>
      <c r="Y874" s="378"/>
    </row>
    <row r="875" spans="1:25">
      <c r="A875" s="374"/>
      <c r="B875" s="374"/>
      <c r="C875" s="406"/>
      <c r="D875" s="407"/>
      <c r="E875" s="374"/>
      <c r="F875" s="374"/>
      <c r="G875" s="408"/>
      <c r="H875" s="374"/>
      <c r="I875" s="409"/>
      <c r="J875" s="374"/>
      <c r="K875" s="409"/>
      <c r="L875" s="378"/>
      <c r="M875" s="410"/>
      <c r="N875" s="374"/>
      <c r="O875" s="411"/>
      <c r="P875" s="409"/>
      <c r="Q875" s="409"/>
      <c r="R875" s="378"/>
      <c r="S875" s="378"/>
      <c r="T875" s="378"/>
      <c r="U875" s="378"/>
      <c r="V875" s="378"/>
      <c r="W875" s="378"/>
      <c r="X875" s="378"/>
      <c r="Y875" s="378"/>
    </row>
    <row r="876" spans="1:25">
      <c r="A876" s="374"/>
      <c r="B876" s="374"/>
      <c r="C876" s="406"/>
      <c r="D876" s="407"/>
      <c r="E876" s="374"/>
      <c r="F876" s="374"/>
      <c r="G876" s="408"/>
      <c r="H876" s="374"/>
      <c r="I876" s="409"/>
      <c r="J876" s="374"/>
      <c r="K876" s="409"/>
      <c r="L876" s="378"/>
      <c r="M876" s="410"/>
      <c r="N876" s="374"/>
      <c r="O876" s="411"/>
      <c r="P876" s="409"/>
      <c r="Q876" s="409"/>
      <c r="R876" s="378"/>
      <c r="S876" s="378"/>
      <c r="T876" s="378"/>
      <c r="U876" s="378"/>
      <c r="V876" s="378"/>
      <c r="W876" s="378"/>
      <c r="X876" s="378"/>
      <c r="Y876" s="378"/>
    </row>
    <row r="877" spans="1:25">
      <c r="A877" s="374"/>
      <c r="B877" s="374"/>
      <c r="C877" s="406"/>
      <c r="D877" s="407"/>
      <c r="E877" s="374"/>
      <c r="F877" s="374"/>
      <c r="G877" s="408"/>
      <c r="H877" s="374"/>
      <c r="I877" s="409"/>
      <c r="J877" s="374"/>
      <c r="K877" s="409"/>
      <c r="L877" s="378"/>
      <c r="M877" s="410"/>
      <c r="N877" s="374"/>
      <c r="O877" s="411"/>
      <c r="P877" s="409"/>
      <c r="Q877" s="409"/>
      <c r="R877" s="378"/>
      <c r="S877" s="378"/>
      <c r="T877" s="378"/>
      <c r="U877" s="378"/>
      <c r="V877" s="378"/>
      <c r="W877" s="378"/>
      <c r="X877" s="378"/>
      <c r="Y877" s="378"/>
    </row>
    <row r="878" spans="1:25">
      <c r="A878" s="374"/>
      <c r="B878" s="374"/>
      <c r="C878" s="406"/>
      <c r="D878" s="407"/>
      <c r="E878" s="374"/>
      <c r="F878" s="374"/>
      <c r="G878" s="408"/>
      <c r="H878" s="374"/>
      <c r="I878" s="409"/>
      <c r="J878" s="374"/>
      <c r="K878" s="409"/>
      <c r="L878" s="378"/>
      <c r="M878" s="410"/>
      <c r="N878" s="374"/>
      <c r="O878" s="411"/>
      <c r="P878" s="409"/>
      <c r="Q878" s="409"/>
      <c r="R878" s="378"/>
      <c r="S878" s="378"/>
      <c r="T878" s="378"/>
      <c r="U878" s="378"/>
      <c r="V878" s="378"/>
      <c r="W878" s="378"/>
      <c r="X878" s="378"/>
      <c r="Y878" s="378"/>
    </row>
    <row r="879" spans="1:25">
      <c r="A879" s="374"/>
      <c r="B879" s="374"/>
      <c r="C879" s="406"/>
      <c r="D879" s="407"/>
      <c r="E879" s="374"/>
      <c r="F879" s="374"/>
      <c r="G879" s="408"/>
      <c r="H879" s="374"/>
      <c r="I879" s="409"/>
      <c r="J879" s="374"/>
      <c r="K879" s="409"/>
      <c r="L879" s="378"/>
      <c r="M879" s="410"/>
      <c r="N879" s="374"/>
      <c r="O879" s="411"/>
      <c r="P879" s="409"/>
      <c r="Q879" s="409"/>
      <c r="R879" s="378"/>
      <c r="S879" s="378"/>
      <c r="T879" s="378"/>
      <c r="U879" s="378"/>
      <c r="V879" s="378"/>
      <c r="W879" s="378"/>
      <c r="X879" s="378"/>
      <c r="Y879" s="378"/>
    </row>
    <row r="880" spans="1:25">
      <c r="A880" s="374"/>
      <c r="B880" s="374"/>
      <c r="C880" s="406"/>
      <c r="D880" s="407"/>
      <c r="E880" s="374"/>
      <c r="F880" s="374"/>
      <c r="G880" s="408"/>
      <c r="H880" s="374"/>
      <c r="I880" s="409"/>
      <c r="J880" s="374"/>
      <c r="K880" s="409"/>
      <c r="L880" s="378"/>
      <c r="M880" s="410"/>
      <c r="N880" s="374"/>
      <c r="O880" s="411"/>
      <c r="P880" s="409"/>
      <c r="Q880" s="409"/>
      <c r="R880" s="378"/>
      <c r="S880" s="378"/>
      <c r="T880" s="378"/>
      <c r="U880" s="378"/>
      <c r="V880" s="378"/>
      <c r="W880" s="378"/>
      <c r="X880" s="378"/>
      <c r="Y880" s="378"/>
    </row>
    <row r="881" spans="1:25">
      <c r="A881" s="374"/>
      <c r="B881" s="374"/>
      <c r="C881" s="406"/>
      <c r="D881" s="407"/>
      <c r="E881" s="374"/>
      <c r="F881" s="374"/>
      <c r="G881" s="408"/>
      <c r="H881" s="374"/>
      <c r="I881" s="409"/>
      <c r="J881" s="374"/>
      <c r="K881" s="409"/>
      <c r="L881" s="378"/>
      <c r="M881" s="410"/>
      <c r="N881" s="374"/>
      <c r="O881" s="411"/>
      <c r="P881" s="409"/>
      <c r="Q881" s="409"/>
      <c r="R881" s="378"/>
      <c r="S881" s="378"/>
      <c r="T881" s="378"/>
      <c r="U881" s="378"/>
      <c r="V881" s="378"/>
      <c r="W881" s="378"/>
      <c r="X881" s="378"/>
      <c r="Y881" s="378"/>
    </row>
    <row r="882" spans="1:25">
      <c r="A882" s="374"/>
      <c r="B882" s="374"/>
      <c r="C882" s="406"/>
      <c r="D882" s="407"/>
      <c r="E882" s="374"/>
      <c r="F882" s="374"/>
      <c r="G882" s="408"/>
      <c r="H882" s="374"/>
      <c r="I882" s="409"/>
      <c r="J882" s="374"/>
      <c r="K882" s="409"/>
      <c r="L882" s="378"/>
      <c r="M882" s="410"/>
      <c r="N882" s="374"/>
      <c r="O882" s="411"/>
      <c r="P882" s="409"/>
      <c r="Q882" s="409"/>
      <c r="R882" s="378"/>
      <c r="S882" s="378"/>
      <c r="T882" s="378"/>
      <c r="U882" s="378"/>
      <c r="V882" s="378"/>
      <c r="W882" s="378"/>
      <c r="X882" s="378"/>
      <c r="Y882" s="378"/>
    </row>
    <row r="883" spans="1:25">
      <c r="A883" s="374"/>
      <c r="B883" s="374"/>
      <c r="C883" s="406"/>
      <c r="D883" s="407"/>
      <c r="E883" s="374"/>
      <c r="F883" s="374"/>
      <c r="G883" s="408"/>
      <c r="H883" s="374"/>
      <c r="I883" s="409"/>
      <c r="J883" s="374"/>
      <c r="K883" s="409"/>
      <c r="L883" s="378"/>
      <c r="M883" s="410"/>
      <c r="N883" s="374"/>
      <c r="O883" s="411"/>
      <c r="P883" s="409"/>
      <c r="Q883" s="409"/>
      <c r="R883" s="378"/>
      <c r="S883" s="378"/>
      <c r="T883" s="378"/>
      <c r="U883" s="378"/>
      <c r="V883" s="378"/>
      <c r="W883" s="378"/>
      <c r="X883" s="378"/>
      <c r="Y883" s="378"/>
    </row>
    <row r="884" spans="1:25">
      <c r="A884" s="374"/>
      <c r="B884" s="374"/>
      <c r="C884" s="406"/>
      <c r="D884" s="407"/>
      <c r="E884" s="374"/>
      <c r="F884" s="374"/>
      <c r="G884" s="408"/>
      <c r="H884" s="374"/>
      <c r="I884" s="409"/>
      <c r="J884" s="374"/>
      <c r="K884" s="409"/>
      <c r="L884" s="378"/>
      <c r="M884" s="410"/>
      <c r="N884" s="374"/>
      <c r="O884" s="411"/>
      <c r="P884" s="409"/>
      <c r="Q884" s="409"/>
      <c r="R884" s="378"/>
      <c r="S884" s="378"/>
      <c r="T884" s="378"/>
      <c r="U884" s="378"/>
      <c r="V884" s="378"/>
      <c r="W884" s="378"/>
      <c r="X884" s="378"/>
      <c r="Y884" s="378"/>
    </row>
    <row r="885" spans="1:25">
      <c r="A885" s="374"/>
      <c r="B885" s="374"/>
      <c r="C885" s="406"/>
      <c r="D885" s="407"/>
      <c r="E885" s="374"/>
      <c r="F885" s="374"/>
      <c r="G885" s="408"/>
      <c r="H885" s="374"/>
      <c r="I885" s="409"/>
      <c r="J885" s="374"/>
      <c r="K885" s="409"/>
      <c r="L885" s="378"/>
      <c r="M885" s="410"/>
      <c r="N885" s="374"/>
      <c r="O885" s="411"/>
      <c r="P885" s="409"/>
      <c r="Q885" s="409"/>
      <c r="R885" s="378"/>
      <c r="S885" s="378"/>
      <c r="T885" s="378"/>
      <c r="U885" s="378"/>
      <c r="V885" s="378"/>
      <c r="W885" s="378"/>
      <c r="X885" s="378"/>
      <c r="Y885" s="378"/>
    </row>
    <row r="886" spans="1:25">
      <c r="A886" s="374"/>
      <c r="B886" s="374"/>
      <c r="C886" s="406"/>
      <c r="D886" s="407"/>
      <c r="E886" s="374"/>
      <c r="F886" s="374"/>
      <c r="G886" s="408"/>
      <c r="H886" s="374"/>
      <c r="I886" s="409"/>
      <c r="J886" s="374"/>
      <c r="K886" s="409"/>
      <c r="L886" s="378"/>
      <c r="M886" s="410"/>
      <c r="N886" s="374"/>
      <c r="O886" s="411"/>
      <c r="P886" s="409"/>
      <c r="Q886" s="409"/>
      <c r="R886" s="378"/>
      <c r="S886" s="378"/>
      <c r="T886" s="378"/>
      <c r="U886" s="378"/>
      <c r="V886" s="378"/>
      <c r="W886" s="378"/>
      <c r="X886" s="378"/>
      <c r="Y886" s="378"/>
    </row>
    <row r="887" spans="1:25">
      <c r="A887" s="374"/>
      <c r="B887" s="374"/>
      <c r="C887" s="406"/>
      <c r="D887" s="407"/>
      <c r="E887" s="374"/>
      <c r="F887" s="374"/>
      <c r="G887" s="408"/>
      <c r="H887" s="374"/>
      <c r="I887" s="409"/>
      <c r="J887" s="374"/>
      <c r="K887" s="409"/>
      <c r="L887" s="378"/>
      <c r="M887" s="410"/>
      <c r="N887" s="374"/>
      <c r="O887" s="411"/>
      <c r="P887" s="409"/>
      <c r="Q887" s="409"/>
      <c r="R887" s="378"/>
      <c r="S887" s="378"/>
      <c r="T887" s="378"/>
      <c r="U887" s="378"/>
      <c r="V887" s="378"/>
      <c r="W887" s="378"/>
      <c r="X887" s="378"/>
      <c r="Y887" s="378"/>
    </row>
    <row r="888" spans="1:25">
      <c r="A888" s="374"/>
      <c r="B888" s="374"/>
      <c r="C888" s="406"/>
      <c r="D888" s="407"/>
      <c r="E888" s="374"/>
      <c r="F888" s="374"/>
      <c r="G888" s="408"/>
      <c r="H888" s="374"/>
      <c r="I888" s="409"/>
      <c r="J888" s="374"/>
      <c r="K888" s="409"/>
      <c r="L888" s="378"/>
      <c r="M888" s="410"/>
      <c r="N888" s="374"/>
      <c r="O888" s="411"/>
      <c r="P888" s="409"/>
      <c r="Q888" s="409"/>
      <c r="R888" s="378"/>
      <c r="S888" s="378"/>
      <c r="T888" s="378"/>
      <c r="U888" s="378"/>
      <c r="V888" s="378"/>
      <c r="W888" s="378"/>
      <c r="X888" s="378"/>
      <c r="Y888" s="378"/>
    </row>
    <row r="889" spans="1:25">
      <c r="A889" s="374"/>
      <c r="B889" s="374"/>
      <c r="C889" s="406"/>
      <c r="D889" s="407"/>
      <c r="E889" s="374"/>
      <c r="F889" s="374"/>
      <c r="G889" s="408"/>
      <c r="H889" s="374"/>
      <c r="I889" s="409"/>
      <c r="J889" s="374"/>
      <c r="K889" s="409"/>
      <c r="L889" s="378"/>
      <c r="M889" s="410"/>
      <c r="N889" s="374"/>
      <c r="O889" s="411"/>
      <c r="P889" s="409"/>
      <c r="Q889" s="409"/>
      <c r="R889" s="378"/>
      <c r="S889" s="378"/>
      <c r="T889" s="378"/>
      <c r="U889" s="378"/>
      <c r="V889" s="378"/>
      <c r="W889" s="378"/>
      <c r="X889" s="378"/>
      <c r="Y889" s="378"/>
    </row>
    <row r="890" spans="1:25">
      <c r="A890" s="374"/>
      <c r="B890" s="374"/>
      <c r="C890" s="406"/>
      <c r="D890" s="407"/>
      <c r="E890" s="374"/>
      <c r="F890" s="374"/>
      <c r="G890" s="408"/>
      <c r="H890" s="374"/>
      <c r="I890" s="409"/>
      <c r="J890" s="374"/>
      <c r="K890" s="409"/>
      <c r="L890" s="378"/>
      <c r="M890" s="410"/>
      <c r="N890" s="374"/>
      <c r="O890" s="411"/>
      <c r="P890" s="409"/>
      <c r="Q890" s="409"/>
      <c r="R890" s="378"/>
      <c r="S890" s="378"/>
      <c r="T890" s="378"/>
      <c r="U890" s="378"/>
      <c r="V890" s="378"/>
      <c r="W890" s="378"/>
      <c r="X890" s="378"/>
      <c r="Y890" s="378"/>
    </row>
    <row r="891" spans="1:25">
      <c r="A891" s="374"/>
      <c r="B891" s="374"/>
      <c r="C891" s="406"/>
      <c r="D891" s="407"/>
      <c r="E891" s="374"/>
      <c r="F891" s="374"/>
      <c r="G891" s="408"/>
      <c r="H891" s="374"/>
      <c r="I891" s="409"/>
      <c r="J891" s="374"/>
      <c r="K891" s="409"/>
      <c r="L891" s="378"/>
      <c r="M891" s="410"/>
      <c r="N891" s="374"/>
      <c r="O891" s="411"/>
      <c r="P891" s="409"/>
      <c r="Q891" s="409"/>
      <c r="R891" s="378"/>
      <c r="S891" s="378"/>
      <c r="T891" s="378"/>
      <c r="U891" s="378"/>
      <c r="V891" s="378"/>
      <c r="W891" s="378"/>
      <c r="X891" s="378"/>
      <c r="Y891" s="378"/>
    </row>
    <row r="892" spans="1:25">
      <c r="A892" s="374"/>
      <c r="B892" s="374"/>
      <c r="C892" s="406"/>
      <c r="D892" s="407"/>
      <c r="E892" s="374"/>
      <c r="F892" s="374"/>
      <c r="G892" s="408"/>
      <c r="H892" s="374"/>
      <c r="I892" s="409"/>
      <c r="J892" s="374"/>
      <c r="K892" s="409"/>
      <c r="L892" s="378"/>
      <c r="M892" s="410"/>
      <c r="N892" s="374"/>
      <c r="O892" s="411"/>
      <c r="P892" s="409"/>
      <c r="Q892" s="409"/>
      <c r="R892" s="378"/>
      <c r="S892" s="378"/>
      <c r="T892" s="378"/>
      <c r="U892" s="378"/>
      <c r="V892" s="378"/>
      <c r="W892" s="378"/>
      <c r="X892" s="378"/>
      <c r="Y892" s="378"/>
    </row>
    <row r="893" spans="1:25">
      <c r="A893" s="374"/>
      <c r="B893" s="374"/>
      <c r="C893" s="406"/>
      <c r="D893" s="407"/>
      <c r="E893" s="374"/>
      <c r="F893" s="374"/>
      <c r="G893" s="408"/>
      <c r="H893" s="374"/>
      <c r="I893" s="409"/>
      <c r="J893" s="374"/>
      <c r="K893" s="409"/>
      <c r="L893" s="378"/>
      <c r="M893" s="410"/>
      <c r="N893" s="374"/>
      <c r="O893" s="411"/>
      <c r="P893" s="409"/>
      <c r="Q893" s="409"/>
      <c r="R893" s="378"/>
      <c r="S893" s="378"/>
      <c r="T893" s="378"/>
      <c r="U893" s="378"/>
      <c r="V893" s="378"/>
      <c r="W893" s="378"/>
      <c r="X893" s="378"/>
      <c r="Y893" s="378"/>
    </row>
    <row r="894" spans="1:25">
      <c r="A894" s="374"/>
      <c r="B894" s="374"/>
      <c r="C894" s="406"/>
      <c r="D894" s="407"/>
      <c r="E894" s="374"/>
      <c r="F894" s="374"/>
      <c r="G894" s="408"/>
      <c r="H894" s="374"/>
      <c r="I894" s="409"/>
      <c r="J894" s="374"/>
      <c r="K894" s="409"/>
      <c r="L894" s="378"/>
      <c r="M894" s="410"/>
      <c r="N894" s="374"/>
      <c r="O894" s="411"/>
      <c r="P894" s="409"/>
      <c r="Q894" s="409"/>
      <c r="R894" s="378"/>
      <c r="S894" s="378"/>
      <c r="T894" s="378"/>
      <c r="U894" s="378"/>
      <c r="V894" s="378"/>
      <c r="W894" s="378"/>
      <c r="X894" s="378"/>
      <c r="Y894" s="378"/>
    </row>
    <row r="895" spans="1:25">
      <c r="A895" s="374"/>
      <c r="B895" s="374"/>
      <c r="C895" s="406"/>
      <c r="D895" s="407"/>
      <c r="E895" s="374"/>
      <c r="F895" s="374"/>
      <c r="G895" s="408"/>
      <c r="H895" s="374"/>
      <c r="I895" s="409"/>
      <c r="J895" s="374"/>
      <c r="K895" s="409"/>
      <c r="L895" s="378"/>
      <c r="M895" s="410"/>
      <c r="N895" s="374"/>
      <c r="O895" s="411"/>
      <c r="P895" s="409"/>
      <c r="Q895" s="409"/>
      <c r="R895" s="378"/>
      <c r="S895" s="378"/>
      <c r="T895" s="378"/>
      <c r="U895" s="378"/>
      <c r="V895" s="378"/>
      <c r="W895" s="378"/>
      <c r="X895" s="378"/>
      <c r="Y895" s="378"/>
    </row>
    <row r="896" spans="1:25">
      <c r="A896" s="374"/>
      <c r="B896" s="374"/>
      <c r="C896" s="406"/>
      <c r="D896" s="407"/>
      <c r="E896" s="374"/>
      <c r="F896" s="374"/>
      <c r="G896" s="408"/>
      <c r="H896" s="374"/>
      <c r="I896" s="409"/>
      <c r="J896" s="374"/>
      <c r="K896" s="409"/>
      <c r="L896" s="378"/>
      <c r="M896" s="410"/>
      <c r="N896" s="374"/>
      <c r="O896" s="411"/>
      <c r="P896" s="409"/>
      <c r="Q896" s="409"/>
      <c r="R896" s="378"/>
      <c r="S896" s="378"/>
      <c r="T896" s="378"/>
      <c r="U896" s="378"/>
      <c r="V896" s="378"/>
      <c r="W896" s="378"/>
      <c r="X896" s="378"/>
      <c r="Y896" s="378"/>
    </row>
    <row r="897" spans="1:25">
      <c r="A897" s="374"/>
      <c r="B897" s="374"/>
      <c r="C897" s="406"/>
      <c r="D897" s="407"/>
      <c r="E897" s="374"/>
      <c r="F897" s="374"/>
      <c r="G897" s="408"/>
      <c r="H897" s="374"/>
      <c r="I897" s="409"/>
      <c r="J897" s="374"/>
      <c r="K897" s="409"/>
      <c r="L897" s="378"/>
      <c r="M897" s="410"/>
      <c r="N897" s="374"/>
      <c r="O897" s="411"/>
      <c r="P897" s="409"/>
      <c r="Q897" s="409"/>
      <c r="R897" s="378"/>
      <c r="S897" s="378"/>
      <c r="T897" s="378"/>
      <c r="U897" s="378"/>
      <c r="V897" s="378"/>
      <c r="W897" s="378"/>
      <c r="X897" s="378"/>
      <c r="Y897" s="378"/>
    </row>
    <row r="898" spans="1:25">
      <c r="A898" s="374"/>
      <c r="B898" s="374"/>
      <c r="C898" s="406"/>
      <c r="D898" s="407"/>
      <c r="E898" s="374"/>
      <c r="F898" s="374"/>
      <c r="G898" s="408"/>
      <c r="H898" s="374"/>
      <c r="I898" s="409"/>
      <c r="J898" s="374"/>
      <c r="K898" s="409"/>
      <c r="L898" s="378"/>
      <c r="M898" s="410"/>
      <c r="N898" s="374"/>
      <c r="O898" s="411"/>
      <c r="P898" s="409"/>
      <c r="Q898" s="409"/>
      <c r="R898" s="378"/>
      <c r="S898" s="378"/>
      <c r="T898" s="378"/>
      <c r="U898" s="378"/>
      <c r="V898" s="378"/>
      <c r="W898" s="378"/>
      <c r="X898" s="378"/>
      <c r="Y898" s="378"/>
    </row>
    <row r="899" spans="1:25">
      <c r="A899" s="374"/>
      <c r="B899" s="374"/>
      <c r="C899" s="406"/>
      <c r="D899" s="407"/>
      <c r="E899" s="374"/>
      <c r="F899" s="374"/>
      <c r="G899" s="408"/>
      <c r="H899" s="374"/>
      <c r="I899" s="409"/>
      <c r="J899" s="374"/>
      <c r="K899" s="409"/>
      <c r="L899" s="378"/>
      <c r="M899" s="410"/>
      <c r="N899" s="374"/>
      <c r="O899" s="411"/>
      <c r="P899" s="409"/>
      <c r="Q899" s="409"/>
      <c r="R899" s="378"/>
      <c r="S899" s="378"/>
      <c r="T899" s="378"/>
      <c r="U899" s="378"/>
      <c r="V899" s="378"/>
      <c r="W899" s="378"/>
      <c r="X899" s="378"/>
      <c r="Y899" s="378"/>
    </row>
    <row r="900" spans="1:25">
      <c r="A900" s="374"/>
      <c r="B900" s="374"/>
      <c r="C900" s="406"/>
      <c r="D900" s="407"/>
      <c r="E900" s="374"/>
      <c r="F900" s="374"/>
      <c r="G900" s="408"/>
      <c r="H900" s="374"/>
      <c r="I900" s="409"/>
      <c r="J900" s="374"/>
      <c r="K900" s="409"/>
      <c r="L900" s="378"/>
      <c r="M900" s="410"/>
      <c r="N900" s="374"/>
      <c r="O900" s="411"/>
      <c r="P900" s="409"/>
      <c r="Q900" s="409"/>
      <c r="R900" s="378"/>
      <c r="S900" s="378"/>
      <c r="T900" s="378"/>
      <c r="U900" s="378"/>
      <c r="V900" s="378"/>
      <c r="W900" s="378"/>
      <c r="X900" s="378"/>
      <c r="Y900" s="378"/>
    </row>
    <row r="901" spans="1:25">
      <c r="A901" s="374"/>
      <c r="B901" s="374"/>
      <c r="C901" s="406"/>
      <c r="D901" s="407"/>
      <c r="E901" s="374"/>
      <c r="F901" s="374"/>
      <c r="G901" s="408"/>
      <c r="H901" s="374"/>
      <c r="I901" s="409"/>
      <c r="J901" s="374"/>
      <c r="K901" s="409"/>
      <c r="L901" s="378"/>
      <c r="M901" s="410"/>
      <c r="N901" s="374"/>
      <c r="O901" s="411"/>
      <c r="P901" s="409"/>
      <c r="Q901" s="409"/>
      <c r="R901" s="378"/>
      <c r="S901" s="378"/>
      <c r="T901" s="378"/>
      <c r="U901" s="378"/>
      <c r="V901" s="378"/>
      <c r="W901" s="378"/>
      <c r="X901" s="378"/>
      <c r="Y901" s="378"/>
    </row>
    <row r="902" spans="1:25">
      <c r="A902" s="374"/>
      <c r="B902" s="374"/>
      <c r="C902" s="406"/>
      <c r="D902" s="407"/>
      <c r="E902" s="374"/>
      <c r="F902" s="374"/>
      <c r="G902" s="408"/>
      <c r="H902" s="374"/>
      <c r="I902" s="409"/>
      <c r="J902" s="374"/>
      <c r="K902" s="409"/>
      <c r="L902" s="378"/>
      <c r="M902" s="410"/>
      <c r="N902" s="374"/>
      <c r="O902" s="411"/>
      <c r="P902" s="409"/>
      <c r="Q902" s="409"/>
      <c r="R902" s="378"/>
      <c r="S902" s="378"/>
      <c r="T902" s="378"/>
      <c r="U902" s="378"/>
      <c r="V902" s="378"/>
      <c r="W902" s="378"/>
      <c r="X902" s="378"/>
      <c r="Y902" s="378"/>
    </row>
    <row r="903" spans="1:25">
      <c r="A903" s="374"/>
      <c r="B903" s="374"/>
      <c r="C903" s="406"/>
      <c r="D903" s="407"/>
      <c r="E903" s="374"/>
      <c r="F903" s="374"/>
      <c r="G903" s="408"/>
      <c r="H903" s="374"/>
      <c r="I903" s="409"/>
      <c r="J903" s="374"/>
      <c r="K903" s="409"/>
      <c r="L903" s="378"/>
      <c r="M903" s="410"/>
      <c r="N903" s="374"/>
      <c r="O903" s="411"/>
      <c r="P903" s="409"/>
      <c r="Q903" s="409"/>
      <c r="R903" s="378"/>
      <c r="S903" s="378"/>
      <c r="T903" s="378"/>
      <c r="U903" s="378"/>
      <c r="V903" s="378"/>
      <c r="W903" s="378"/>
      <c r="X903" s="378"/>
      <c r="Y903" s="378"/>
    </row>
    <row r="904" spans="1:25">
      <c r="A904" s="374"/>
      <c r="B904" s="374"/>
      <c r="C904" s="406"/>
      <c r="D904" s="407"/>
      <c r="E904" s="374"/>
      <c r="F904" s="374"/>
      <c r="G904" s="408"/>
      <c r="H904" s="374"/>
      <c r="I904" s="409"/>
      <c r="J904" s="374"/>
      <c r="K904" s="409"/>
      <c r="L904" s="378"/>
      <c r="M904" s="410"/>
      <c r="N904" s="374"/>
      <c r="O904" s="411"/>
      <c r="P904" s="409"/>
      <c r="Q904" s="409"/>
      <c r="R904" s="378"/>
      <c r="S904" s="378"/>
      <c r="T904" s="378"/>
      <c r="U904" s="378"/>
      <c r="V904" s="378"/>
      <c r="W904" s="378"/>
      <c r="X904" s="378"/>
      <c r="Y904" s="378"/>
    </row>
    <row r="905" spans="1:25">
      <c r="A905" s="374"/>
      <c r="B905" s="374"/>
      <c r="C905" s="406"/>
      <c r="D905" s="407"/>
      <c r="E905" s="374"/>
      <c r="F905" s="374"/>
      <c r="G905" s="408"/>
      <c r="H905" s="374"/>
      <c r="I905" s="409"/>
      <c r="J905" s="374"/>
      <c r="K905" s="409"/>
      <c r="L905" s="378"/>
      <c r="M905" s="410"/>
      <c r="N905" s="374"/>
      <c r="O905" s="411"/>
      <c r="P905" s="409"/>
      <c r="Q905" s="409"/>
      <c r="R905" s="378"/>
      <c r="S905" s="378"/>
      <c r="T905" s="378"/>
      <c r="U905" s="378"/>
      <c r="V905" s="378"/>
      <c r="W905" s="378"/>
      <c r="X905" s="378"/>
      <c r="Y905" s="378"/>
    </row>
    <row r="906" spans="1:25">
      <c r="A906" s="374"/>
      <c r="B906" s="374"/>
      <c r="C906" s="406"/>
      <c r="D906" s="407"/>
      <c r="E906" s="374"/>
      <c r="F906" s="374"/>
      <c r="G906" s="408"/>
      <c r="H906" s="374"/>
      <c r="I906" s="409"/>
      <c r="J906" s="374"/>
      <c r="K906" s="409"/>
      <c r="L906" s="378"/>
      <c r="M906" s="410"/>
      <c r="N906" s="374"/>
      <c r="O906" s="411"/>
      <c r="P906" s="409"/>
      <c r="Q906" s="409"/>
      <c r="R906" s="378"/>
      <c r="S906" s="378"/>
      <c r="T906" s="378"/>
      <c r="U906" s="378"/>
      <c r="V906" s="378"/>
      <c r="W906" s="378"/>
      <c r="X906" s="378"/>
      <c r="Y906" s="378"/>
    </row>
    <row r="907" spans="1:25">
      <c r="A907" s="374"/>
      <c r="B907" s="374"/>
      <c r="C907" s="406"/>
      <c r="D907" s="407"/>
      <c r="E907" s="374"/>
      <c r="F907" s="374"/>
      <c r="G907" s="408"/>
      <c r="H907" s="374"/>
      <c r="I907" s="409"/>
      <c r="J907" s="374"/>
      <c r="K907" s="409"/>
      <c r="L907" s="378"/>
      <c r="M907" s="410"/>
      <c r="N907" s="374"/>
      <c r="O907" s="411"/>
      <c r="P907" s="409"/>
      <c r="Q907" s="409"/>
      <c r="R907" s="378"/>
      <c r="S907" s="378"/>
      <c r="T907" s="378"/>
      <c r="U907" s="378"/>
      <c r="V907" s="378"/>
      <c r="W907" s="378"/>
      <c r="X907" s="378"/>
      <c r="Y907" s="378"/>
    </row>
    <row r="908" spans="1:25">
      <c r="A908" s="374"/>
      <c r="B908" s="374"/>
      <c r="C908" s="406"/>
      <c r="D908" s="407"/>
      <c r="E908" s="374"/>
      <c r="F908" s="374"/>
      <c r="G908" s="408"/>
      <c r="H908" s="374"/>
      <c r="I908" s="409"/>
      <c r="J908" s="374"/>
      <c r="K908" s="409"/>
      <c r="L908" s="378"/>
      <c r="M908" s="410"/>
      <c r="N908" s="374"/>
      <c r="O908" s="411"/>
      <c r="P908" s="409"/>
      <c r="Q908" s="409"/>
      <c r="R908" s="378"/>
      <c r="S908" s="378"/>
      <c r="T908" s="378"/>
      <c r="U908" s="378"/>
      <c r="V908" s="378"/>
      <c r="W908" s="378"/>
      <c r="X908" s="378"/>
      <c r="Y908" s="378"/>
    </row>
    <row r="909" spans="1:25">
      <c r="A909" s="374"/>
      <c r="B909" s="374"/>
      <c r="C909" s="406"/>
      <c r="D909" s="407"/>
      <c r="E909" s="374"/>
      <c r="F909" s="374"/>
      <c r="G909" s="408"/>
      <c r="H909" s="374"/>
      <c r="I909" s="409"/>
      <c r="J909" s="374"/>
      <c r="K909" s="409"/>
      <c r="L909" s="378"/>
      <c r="M909" s="410"/>
      <c r="N909" s="374"/>
      <c r="O909" s="411"/>
      <c r="P909" s="409"/>
      <c r="Q909" s="409"/>
      <c r="R909" s="378"/>
      <c r="S909" s="378"/>
      <c r="T909" s="378"/>
      <c r="U909" s="378"/>
      <c r="V909" s="378"/>
      <c r="W909" s="378"/>
      <c r="X909" s="378"/>
      <c r="Y909" s="378"/>
    </row>
    <row r="910" spans="1:25">
      <c r="A910" s="374"/>
      <c r="B910" s="374"/>
      <c r="C910" s="406"/>
      <c r="D910" s="407"/>
      <c r="E910" s="374"/>
      <c r="F910" s="374"/>
      <c r="G910" s="408"/>
      <c r="H910" s="374"/>
      <c r="I910" s="409"/>
      <c r="J910" s="374"/>
      <c r="K910" s="409"/>
      <c r="L910" s="378"/>
      <c r="M910" s="410"/>
      <c r="N910" s="374"/>
      <c r="O910" s="411"/>
      <c r="P910" s="409"/>
      <c r="Q910" s="409"/>
      <c r="R910" s="378"/>
      <c r="S910" s="378"/>
      <c r="T910" s="378"/>
      <c r="U910" s="378"/>
      <c r="V910" s="378"/>
      <c r="W910" s="378"/>
      <c r="X910" s="378"/>
      <c r="Y910" s="378"/>
    </row>
    <row r="911" spans="1:25">
      <c r="A911" s="374"/>
      <c r="B911" s="374"/>
      <c r="C911" s="406"/>
      <c r="D911" s="407"/>
      <c r="E911" s="374"/>
      <c r="F911" s="374"/>
      <c r="G911" s="408"/>
      <c r="H911" s="374"/>
      <c r="I911" s="409"/>
      <c r="J911" s="374"/>
      <c r="K911" s="409"/>
      <c r="L911" s="378"/>
      <c r="M911" s="410"/>
      <c r="N911" s="374"/>
      <c r="O911" s="411"/>
      <c r="P911" s="409"/>
      <c r="Q911" s="409"/>
      <c r="R911" s="378"/>
      <c r="S911" s="378"/>
      <c r="T911" s="378"/>
      <c r="U911" s="378"/>
      <c r="V911" s="378"/>
      <c r="W911" s="378"/>
      <c r="X911" s="378"/>
      <c r="Y911" s="378"/>
    </row>
    <row r="912" spans="1:25">
      <c r="A912" s="374"/>
      <c r="B912" s="374"/>
      <c r="C912" s="406"/>
      <c r="D912" s="407"/>
      <c r="E912" s="374"/>
      <c r="F912" s="374"/>
      <c r="G912" s="408"/>
      <c r="H912" s="374"/>
      <c r="I912" s="409"/>
      <c r="J912" s="374"/>
      <c r="K912" s="409"/>
      <c r="L912" s="378"/>
      <c r="M912" s="410"/>
      <c r="N912" s="374"/>
      <c r="O912" s="411"/>
      <c r="P912" s="409"/>
      <c r="Q912" s="409"/>
      <c r="R912" s="378"/>
      <c r="S912" s="378"/>
      <c r="T912" s="378"/>
      <c r="U912" s="378"/>
      <c r="V912" s="378"/>
      <c r="W912" s="378"/>
      <c r="X912" s="378"/>
      <c r="Y912" s="378"/>
    </row>
    <row r="913" spans="1:25">
      <c r="A913" s="374"/>
      <c r="B913" s="374"/>
      <c r="C913" s="406"/>
      <c r="D913" s="407"/>
      <c r="E913" s="374"/>
      <c r="F913" s="374"/>
      <c r="G913" s="408"/>
      <c r="H913" s="374"/>
      <c r="I913" s="409"/>
      <c r="J913" s="374"/>
      <c r="K913" s="409"/>
      <c r="L913" s="378"/>
      <c r="M913" s="410"/>
      <c r="N913" s="374"/>
      <c r="O913" s="411"/>
      <c r="P913" s="409"/>
      <c r="Q913" s="409"/>
      <c r="R913" s="378"/>
      <c r="S913" s="378"/>
      <c r="T913" s="378"/>
      <c r="U913" s="378"/>
      <c r="V913" s="378"/>
      <c r="W913" s="378"/>
      <c r="X913" s="378"/>
      <c r="Y913" s="378"/>
    </row>
    <row r="914" spans="1:25">
      <c r="A914" s="374"/>
      <c r="B914" s="374"/>
      <c r="C914" s="406"/>
      <c r="D914" s="407"/>
      <c r="E914" s="374"/>
      <c r="F914" s="374"/>
      <c r="G914" s="408"/>
      <c r="H914" s="374"/>
      <c r="I914" s="409"/>
      <c r="J914" s="374"/>
      <c r="K914" s="409"/>
      <c r="L914" s="378"/>
      <c r="M914" s="410"/>
      <c r="N914" s="374"/>
      <c r="O914" s="411"/>
      <c r="P914" s="409"/>
      <c r="Q914" s="409"/>
      <c r="R914" s="378"/>
      <c r="S914" s="378"/>
      <c r="T914" s="378"/>
      <c r="U914" s="378"/>
      <c r="V914" s="378"/>
      <c r="W914" s="378"/>
      <c r="X914" s="378"/>
      <c r="Y914" s="378"/>
    </row>
    <row r="915" spans="1:25">
      <c r="A915" s="374"/>
      <c r="B915" s="374"/>
      <c r="C915" s="406"/>
      <c r="D915" s="407"/>
      <c r="E915" s="374"/>
      <c r="F915" s="374"/>
      <c r="G915" s="408"/>
      <c r="H915" s="374"/>
      <c r="I915" s="409"/>
      <c r="J915" s="374"/>
      <c r="K915" s="409"/>
      <c r="L915" s="378"/>
      <c r="M915" s="410"/>
      <c r="N915" s="374"/>
      <c r="O915" s="411"/>
      <c r="P915" s="409"/>
      <c r="Q915" s="409"/>
      <c r="R915" s="378"/>
      <c r="S915" s="378"/>
      <c r="T915" s="378"/>
      <c r="U915" s="378"/>
      <c r="V915" s="378"/>
      <c r="W915" s="378"/>
      <c r="X915" s="378"/>
      <c r="Y915" s="378"/>
    </row>
    <row r="916" spans="1:25">
      <c r="A916" s="374"/>
      <c r="B916" s="374"/>
      <c r="C916" s="406"/>
      <c r="D916" s="407"/>
      <c r="E916" s="374"/>
      <c r="F916" s="374"/>
      <c r="G916" s="408"/>
      <c r="H916" s="374"/>
      <c r="I916" s="409"/>
      <c r="J916" s="374"/>
      <c r="K916" s="409"/>
      <c r="L916" s="378"/>
      <c r="M916" s="410"/>
      <c r="N916" s="374"/>
      <c r="O916" s="411"/>
      <c r="P916" s="409"/>
      <c r="Q916" s="409"/>
      <c r="R916" s="378"/>
      <c r="S916" s="378"/>
      <c r="T916" s="378"/>
      <c r="U916" s="378"/>
      <c r="V916" s="378"/>
      <c r="W916" s="378"/>
      <c r="X916" s="378"/>
      <c r="Y916" s="378"/>
    </row>
    <row r="917" spans="1:25">
      <c r="A917" s="374"/>
      <c r="B917" s="374"/>
      <c r="C917" s="406"/>
      <c r="D917" s="407"/>
      <c r="E917" s="374"/>
      <c r="F917" s="374"/>
      <c r="G917" s="408"/>
      <c r="H917" s="374"/>
      <c r="I917" s="409"/>
      <c r="J917" s="374"/>
      <c r="K917" s="409"/>
      <c r="L917" s="378"/>
      <c r="M917" s="410"/>
      <c r="N917" s="374"/>
      <c r="O917" s="411"/>
      <c r="P917" s="409"/>
      <c r="Q917" s="409"/>
      <c r="R917" s="378"/>
      <c r="S917" s="378"/>
      <c r="T917" s="378"/>
      <c r="U917" s="378"/>
      <c r="V917" s="378"/>
      <c r="W917" s="378"/>
      <c r="X917" s="378"/>
      <c r="Y917" s="378"/>
    </row>
    <row r="918" spans="1:25">
      <c r="A918" s="374"/>
      <c r="B918" s="374"/>
      <c r="C918" s="406"/>
      <c r="D918" s="407"/>
      <c r="E918" s="374"/>
      <c r="F918" s="374"/>
      <c r="G918" s="408"/>
      <c r="H918" s="374"/>
      <c r="I918" s="409"/>
      <c r="J918" s="374"/>
      <c r="K918" s="409"/>
      <c r="L918" s="378"/>
      <c r="M918" s="410"/>
      <c r="N918" s="374"/>
      <c r="O918" s="411"/>
      <c r="P918" s="409"/>
      <c r="Q918" s="409"/>
      <c r="R918" s="378"/>
      <c r="S918" s="378"/>
      <c r="T918" s="378"/>
      <c r="U918" s="378"/>
      <c r="V918" s="378"/>
      <c r="W918" s="378"/>
      <c r="X918" s="378"/>
      <c r="Y918" s="378"/>
    </row>
    <row r="919" spans="1:25">
      <c r="A919" s="374"/>
      <c r="B919" s="374"/>
      <c r="C919" s="406"/>
      <c r="D919" s="407"/>
      <c r="E919" s="374"/>
      <c r="F919" s="374"/>
      <c r="G919" s="408"/>
      <c r="H919" s="374"/>
      <c r="I919" s="409"/>
      <c r="J919" s="374"/>
      <c r="K919" s="409"/>
      <c r="L919" s="378"/>
      <c r="M919" s="410"/>
      <c r="N919" s="374"/>
      <c r="O919" s="411"/>
      <c r="P919" s="409"/>
      <c r="Q919" s="409"/>
      <c r="R919" s="378"/>
      <c r="S919" s="378"/>
      <c r="T919" s="378"/>
      <c r="U919" s="378"/>
      <c r="V919" s="378"/>
      <c r="W919" s="378"/>
      <c r="X919" s="378"/>
      <c r="Y919" s="378"/>
    </row>
    <row r="920" spans="1:25">
      <c r="A920" s="374"/>
      <c r="B920" s="374"/>
      <c r="C920" s="406"/>
      <c r="D920" s="407"/>
      <c r="E920" s="374"/>
      <c r="F920" s="374"/>
      <c r="G920" s="408"/>
      <c r="H920" s="374"/>
      <c r="I920" s="409"/>
      <c r="J920" s="374"/>
      <c r="K920" s="409"/>
      <c r="L920" s="378"/>
      <c r="M920" s="410"/>
      <c r="N920" s="374"/>
      <c r="O920" s="411"/>
      <c r="P920" s="409"/>
      <c r="Q920" s="409"/>
      <c r="R920" s="378"/>
      <c r="S920" s="378"/>
      <c r="T920" s="378"/>
      <c r="U920" s="378"/>
      <c r="V920" s="378"/>
      <c r="W920" s="378"/>
      <c r="X920" s="378"/>
      <c r="Y920" s="378"/>
    </row>
    <row r="921" spans="1:25">
      <c r="A921" s="374"/>
      <c r="B921" s="374"/>
      <c r="C921" s="406"/>
      <c r="D921" s="407"/>
      <c r="E921" s="374"/>
      <c r="F921" s="374"/>
      <c r="G921" s="408"/>
      <c r="H921" s="374"/>
      <c r="I921" s="409"/>
      <c r="J921" s="374"/>
      <c r="K921" s="409"/>
      <c r="L921" s="378"/>
      <c r="M921" s="410"/>
      <c r="N921" s="374"/>
      <c r="O921" s="411"/>
      <c r="P921" s="409"/>
      <c r="Q921" s="409"/>
      <c r="R921" s="378"/>
      <c r="S921" s="378"/>
      <c r="T921" s="378"/>
      <c r="U921" s="378"/>
      <c r="V921" s="378"/>
      <c r="W921" s="378"/>
      <c r="X921" s="378"/>
      <c r="Y921" s="378"/>
    </row>
    <row r="922" spans="1:25">
      <c r="A922" s="374"/>
      <c r="B922" s="374"/>
      <c r="C922" s="406"/>
      <c r="D922" s="407"/>
      <c r="E922" s="374"/>
      <c r="F922" s="374"/>
      <c r="G922" s="408"/>
      <c r="H922" s="374"/>
      <c r="I922" s="409"/>
      <c r="J922" s="374"/>
      <c r="K922" s="409"/>
      <c r="L922" s="378"/>
      <c r="M922" s="410"/>
      <c r="N922" s="374"/>
      <c r="O922" s="411"/>
      <c r="P922" s="409"/>
      <c r="Q922" s="409"/>
      <c r="R922" s="378"/>
      <c r="S922" s="378"/>
      <c r="T922" s="378"/>
      <c r="U922" s="378"/>
      <c r="V922" s="378"/>
      <c r="W922" s="378"/>
      <c r="X922" s="378"/>
      <c r="Y922" s="378"/>
    </row>
    <row r="923" spans="1:25">
      <c r="A923" s="374"/>
      <c r="B923" s="374"/>
      <c r="C923" s="406"/>
      <c r="D923" s="407"/>
      <c r="E923" s="374"/>
      <c r="F923" s="374"/>
      <c r="G923" s="408"/>
      <c r="H923" s="374"/>
      <c r="I923" s="409"/>
      <c r="J923" s="374"/>
      <c r="K923" s="409"/>
      <c r="L923" s="378"/>
      <c r="M923" s="410"/>
      <c r="N923" s="374"/>
      <c r="O923" s="411"/>
      <c r="P923" s="409"/>
      <c r="Q923" s="409"/>
      <c r="R923" s="378"/>
      <c r="S923" s="378"/>
      <c r="T923" s="378"/>
      <c r="U923" s="378"/>
      <c r="V923" s="378"/>
      <c r="W923" s="378"/>
      <c r="X923" s="378"/>
      <c r="Y923" s="378"/>
    </row>
    <row r="924" spans="1:25">
      <c r="A924" s="374"/>
      <c r="B924" s="374"/>
      <c r="C924" s="406"/>
      <c r="D924" s="407"/>
      <c r="E924" s="374"/>
      <c r="F924" s="374"/>
      <c r="G924" s="408"/>
      <c r="H924" s="374"/>
      <c r="I924" s="409"/>
      <c r="J924" s="374"/>
      <c r="K924" s="409"/>
      <c r="L924" s="378"/>
      <c r="M924" s="410"/>
      <c r="N924" s="374"/>
      <c r="O924" s="411"/>
      <c r="P924" s="409"/>
      <c r="Q924" s="409"/>
      <c r="R924" s="378"/>
      <c r="S924" s="378"/>
      <c r="T924" s="378"/>
      <c r="U924" s="378"/>
      <c r="V924" s="378"/>
      <c r="W924" s="378"/>
      <c r="X924" s="378"/>
      <c r="Y924" s="378"/>
    </row>
    <row r="925" spans="1:25">
      <c r="A925" s="374"/>
      <c r="B925" s="374"/>
      <c r="C925" s="406"/>
      <c r="D925" s="407"/>
      <c r="E925" s="374"/>
      <c r="F925" s="374"/>
      <c r="G925" s="408"/>
      <c r="H925" s="374"/>
      <c r="I925" s="409"/>
      <c r="J925" s="374"/>
      <c r="K925" s="409"/>
      <c r="L925" s="378"/>
      <c r="M925" s="410"/>
      <c r="N925" s="374"/>
      <c r="O925" s="411"/>
      <c r="P925" s="409"/>
      <c r="Q925" s="409"/>
      <c r="R925" s="378"/>
      <c r="S925" s="378"/>
      <c r="T925" s="378"/>
      <c r="U925" s="378"/>
      <c r="V925" s="378"/>
      <c r="W925" s="378"/>
      <c r="X925" s="378"/>
      <c r="Y925" s="378"/>
    </row>
    <row r="926" spans="1:25">
      <c r="A926" s="374"/>
      <c r="B926" s="374"/>
      <c r="C926" s="406"/>
      <c r="D926" s="407"/>
      <c r="E926" s="374"/>
      <c r="F926" s="374"/>
      <c r="G926" s="408"/>
      <c r="H926" s="374"/>
      <c r="I926" s="409"/>
      <c r="J926" s="374"/>
      <c r="K926" s="409"/>
      <c r="L926" s="378"/>
      <c r="M926" s="410"/>
      <c r="N926" s="374"/>
      <c r="O926" s="411"/>
      <c r="P926" s="409"/>
      <c r="Q926" s="409"/>
      <c r="R926" s="378"/>
      <c r="S926" s="378"/>
      <c r="T926" s="378"/>
      <c r="U926" s="378"/>
      <c r="V926" s="378"/>
      <c r="W926" s="378"/>
      <c r="X926" s="378"/>
      <c r="Y926" s="378"/>
    </row>
    <row r="927" spans="1:25">
      <c r="A927" s="374"/>
      <c r="B927" s="374"/>
      <c r="C927" s="406"/>
      <c r="D927" s="407"/>
      <c r="E927" s="374"/>
      <c r="F927" s="374"/>
      <c r="G927" s="408"/>
      <c r="H927" s="374"/>
      <c r="I927" s="409"/>
      <c r="J927" s="374"/>
      <c r="K927" s="409"/>
      <c r="L927" s="378"/>
      <c r="M927" s="410"/>
      <c r="N927" s="374"/>
      <c r="O927" s="411"/>
      <c r="P927" s="409"/>
      <c r="Q927" s="409"/>
      <c r="R927" s="378"/>
      <c r="S927" s="378"/>
      <c r="T927" s="378"/>
      <c r="U927" s="378"/>
      <c r="V927" s="378"/>
      <c r="W927" s="378"/>
      <c r="X927" s="378"/>
      <c r="Y927" s="378"/>
    </row>
    <row r="928" spans="1:25">
      <c r="A928" s="374"/>
      <c r="B928" s="374"/>
      <c r="C928" s="406"/>
      <c r="D928" s="407"/>
      <c r="E928" s="374"/>
      <c r="F928" s="374"/>
      <c r="G928" s="408"/>
      <c r="H928" s="374"/>
      <c r="I928" s="409"/>
      <c r="J928" s="374"/>
      <c r="K928" s="409"/>
      <c r="L928" s="378"/>
      <c r="M928" s="410"/>
      <c r="N928" s="374"/>
      <c r="O928" s="411"/>
      <c r="P928" s="409"/>
      <c r="Q928" s="409"/>
      <c r="R928" s="378"/>
      <c r="S928" s="378"/>
      <c r="T928" s="378"/>
      <c r="U928" s="378"/>
      <c r="V928" s="378"/>
      <c r="W928" s="378"/>
      <c r="X928" s="378"/>
      <c r="Y928" s="378"/>
    </row>
    <row r="929" spans="1:25">
      <c r="A929" s="374"/>
      <c r="B929" s="374"/>
      <c r="C929" s="406"/>
      <c r="D929" s="407"/>
      <c r="E929" s="374"/>
      <c r="F929" s="374"/>
      <c r="G929" s="408"/>
      <c r="H929" s="374"/>
      <c r="I929" s="409"/>
      <c r="J929" s="374"/>
      <c r="K929" s="409"/>
      <c r="L929" s="378"/>
      <c r="M929" s="410"/>
      <c r="N929" s="374"/>
      <c r="O929" s="411"/>
      <c r="P929" s="409"/>
      <c r="Q929" s="409"/>
      <c r="R929" s="378"/>
      <c r="S929" s="378"/>
      <c r="T929" s="378"/>
      <c r="U929" s="378"/>
      <c r="V929" s="378"/>
      <c r="W929" s="378"/>
      <c r="X929" s="378"/>
      <c r="Y929" s="378"/>
    </row>
    <row r="930" spans="1:25">
      <c r="A930" s="374"/>
      <c r="B930" s="374"/>
      <c r="C930" s="406"/>
      <c r="D930" s="407"/>
      <c r="E930" s="374"/>
      <c r="F930" s="374"/>
      <c r="G930" s="408"/>
      <c r="H930" s="374"/>
      <c r="I930" s="409"/>
      <c r="J930" s="374"/>
      <c r="K930" s="409"/>
      <c r="L930" s="378"/>
      <c r="M930" s="410"/>
      <c r="N930" s="374"/>
      <c r="O930" s="411"/>
      <c r="P930" s="409"/>
      <c r="Q930" s="409"/>
      <c r="R930" s="378"/>
      <c r="S930" s="378"/>
      <c r="T930" s="378"/>
      <c r="U930" s="378"/>
      <c r="V930" s="378"/>
      <c r="W930" s="378"/>
      <c r="X930" s="378"/>
      <c r="Y930" s="378"/>
    </row>
    <row r="931" spans="1:25">
      <c r="A931" s="374"/>
      <c r="B931" s="374"/>
      <c r="C931" s="406"/>
      <c r="D931" s="407"/>
      <c r="E931" s="374"/>
      <c r="F931" s="374"/>
      <c r="G931" s="408"/>
      <c r="H931" s="374"/>
      <c r="I931" s="409"/>
      <c r="J931" s="374"/>
      <c r="K931" s="409"/>
      <c r="L931" s="378"/>
      <c r="M931" s="410"/>
      <c r="N931" s="374"/>
      <c r="O931" s="411"/>
      <c r="P931" s="409"/>
      <c r="Q931" s="409"/>
      <c r="R931" s="378"/>
      <c r="S931" s="378"/>
      <c r="T931" s="378"/>
      <c r="U931" s="378"/>
      <c r="V931" s="378"/>
      <c r="W931" s="378"/>
      <c r="X931" s="378"/>
      <c r="Y931" s="378"/>
    </row>
    <row r="932" spans="1:25">
      <c r="A932" s="374"/>
      <c r="B932" s="374"/>
      <c r="C932" s="406"/>
      <c r="D932" s="407"/>
      <c r="E932" s="374"/>
      <c r="F932" s="374"/>
      <c r="G932" s="408"/>
      <c r="H932" s="374"/>
      <c r="I932" s="409"/>
      <c r="J932" s="374"/>
      <c r="K932" s="409"/>
      <c r="L932" s="378"/>
      <c r="M932" s="410"/>
      <c r="N932" s="374"/>
      <c r="O932" s="411"/>
      <c r="P932" s="409"/>
      <c r="Q932" s="409"/>
      <c r="R932" s="378"/>
      <c r="S932" s="378"/>
      <c r="T932" s="378"/>
      <c r="U932" s="378"/>
      <c r="V932" s="378"/>
      <c r="W932" s="378"/>
      <c r="X932" s="378"/>
      <c r="Y932" s="378"/>
    </row>
    <row r="933" spans="1:25">
      <c r="A933" s="374"/>
      <c r="B933" s="374"/>
      <c r="C933" s="406"/>
      <c r="D933" s="407"/>
      <c r="E933" s="374"/>
      <c r="F933" s="374"/>
      <c r="G933" s="408"/>
      <c r="H933" s="374"/>
      <c r="I933" s="409"/>
      <c r="J933" s="374"/>
      <c r="K933" s="409"/>
      <c r="L933" s="378"/>
      <c r="M933" s="410"/>
      <c r="N933" s="374"/>
      <c r="O933" s="411"/>
      <c r="P933" s="409"/>
      <c r="Q933" s="409"/>
      <c r="R933" s="378"/>
      <c r="S933" s="378"/>
      <c r="T933" s="378"/>
      <c r="U933" s="378"/>
      <c r="V933" s="378"/>
      <c r="W933" s="378"/>
      <c r="X933" s="378"/>
      <c r="Y933" s="378"/>
    </row>
    <row r="934" spans="1:25">
      <c r="A934" s="374"/>
      <c r="B934" s="374"/>
      <c r="C934" s="406"/>
      <c r="D934" s="407"/>
      <c r="E934" s="374"/>
      <c r="F934" s="374"/>
      <c r="G934" s="408"/>
      <c r="H934" s="374"/>
      <c r="I934" s="409"/>
      <c r="J934" s="374"/>
      <c r="K934" s="409"/>
      <c r="L934" s="378"/>
      <c r="M934" s="410"/>
      <c r="N934" s="374"/>
      <c r="O934" s="411"/>
      <c r="P934" s="409"/>
      <c r="Q934" s="409"/>
      <c r="R934" s="378"/>
      <c r="S934" s="378"/>
      <c r="T934" s="378"/>
      <c r="U934" s="378"/>
      <c r="V934" s="378"/>
      <c r="W934" s="378"/>
      <c r="X934" s="378"/>
      <c r="Y934" s="378"/>
    </row>
    <row r="935" spans="1:25">
      <c r="A935" s="374"/>
      <c r="B935" s="374"/>
      <c r="C935" s="406"/>
      <c r="D935" s="407"/>
      <c r="E935" s="374"/>
      <c r="F935" s="374"/>
      <c r="G935" s="408"/>
      <c r="H935" s="374"/>
      <c r="I935" s="409"/>
      <c r="J935" s="374"/>
      <c r="K935" s="409"/>
      <c r="L935" s="378"/>
      <c r="M935" s="410"/>
      <c r="N935" s="374"/>
      <c r="O935" s="411"/>
      <c r="P935" s="409"/>
      <c r="Q935" s="409"/>
      <c r="R935" s="378"/>
      <c r="S935" s="378"/>
      <c r="T935" s="378"/>
      <c r="U935" s="378"/>
      <c r="V935" s="378"/>
      <c r="W935" s="378"/>
      <c r="X935" s="378"/>
      <c r="Y935" s="378"/>
    </row>
    <row r="936" spans="1:25">
      <c r="A936" s="374"/>
      <c r="B936" s="374"/>
      <c r="C936" s="406"/>
      <c r="D936" s="407"/>
      <c r="E936" s="374"/>
      <c r="F936" s="374"/>
      <c r="G936" s="408"/>
      <c r="H936" s="374"/>
      <c r="I936" s="409"/>
      <c r="J936" s="374"/>
      <c r="K936" s="409"/>
      <c r="L936" s="378"/>
      <c r="M936" s="410"/>
      <c r="N936" s="374"/>
      <c r="O936" s="411"/>
      <c r="P936" s="409"/>
      <c r="Q936" s="409"/>
      <c r="R936" s="378"/>
      <c r="S936" s="378"/>
      <c r="T936" s="378"/>
      <c r="U936" s="378"/>
      <c r="V936" s="378"/>
      <c r="W936" s="378"/>
      <c r="X936" s="378"/>
      <c r="Y936" s="378"/>
    </row>
    <row r="937" spans="1:25">
      <c r="A937" s="374"/>
      <c r="B937" s="374"/>
      <c r="C937" s="406"/>
      <c r="D937" s="407"/>
      <c r="E937" s="374"/>
      <c r="F937" s="374"/>
      <c r="G937" s="408"/>
      <c r="H937" s="374"/>
      <c r="I937" s="409"/>
      <c r="J937" s="374"/>
      <c r="K937" s="409"/>
      <c r="L937" s="378"/>
      <c r="M937" s="410"/>
      <c r="N937" s="374"/>
      <c r="O937" s="411"/>
      <c r="P937" s="409"/>
      <c r="Q937" s="409"/>
      <c r="R937" s="378"/>
      <c r="S937" s="378"/>
      <c r="T937" s="378"/>
      <c r="U937" s="378"/>
      <c r="V937" s="378"/>
      <c r="W937" s="378"/>
      <c r="X937" s="378"/>
      <c r="Y937" s="378"/>
    </row>
    <row r="938" spans="1:25">
      <c r="A938" s="374"/>
      <c r="B938" s="374"/>
      <c r="C938" s="406"/>
      <c r="D938" s="407"/>
      <c r="E938" s="374"/>
      <c r="F938" s="374"/>
      <c r="G938" s="408"/>
      <c r="H938" s="374"/>
      <c r="I938" s="409"/>
      <c r="J938" s="374"/>
      <c r="K938" s="409"/>
      <c r="L938" s="378"/>
      <c r="M938" s="410"/>
      <c r="N938" s="374"/>
      <c r="O938" s="411"/>
      <c r="P938" s="409"/>
      <c r="Q938" s="409"/>
      <c r="R938" s="378"/>
      <c r="S938" s="378"/>
      <c r="T938" s="378"/>
      <c r="U938" s="378"/>
      <c r="V938" s="378"/>
      <c r="W938" s="378"/>
      <c r="X938" s="378"/>
      <c r="Y938" s="378"/>
    </row>
    <row r="939" spans="1:25">
      <c r="A939" s="374"/>
      <c r="B939" s="374"/>
      <c r="C939" s="406"/>
      <c r="D939" s="407"/>
      <c r="E939" s="374"/>
      <c r="F939" s="374"/>
      <c r="G939" s="408"/>
      <c r="H939" s="374"/>
      <c r="I939" s="409"/>
      <c r="J939" s="374"/>
      <c r="K939" s="409"/>
      <c r="L939" s="378"/>
      <c r="M939" s="410"/>
      <c r="N939" s="374"/>
      <c r="O939" s="411"/>
      <c r="P939" s="409"/>
      <c r="Q939" s="409"/>
      <c r="R939" s="378"/>
      <c r="S939" s="378"/>
      <c r="T939" s="378"/>
      <c r="U939" s="378"/>
      <c r="V939" s="378"/>
      <c r="W939" s="378"/>
      <c r="X939" s="378"/>
      <c r="Y939" s="378"/>
    </row>
    <row r="940" spans="1:25">
      <c r="A940" s="374"/>
      <c r="B940" s="374"/>
      <c r="C940" s="406"/>
      <c r="D940" s="407"/>
      <c r="E940" s="374"/>
      <c r="F940" s="374"/>
      <c r="G940" s="408"/>
      <c r="H940" s="374"/>
      <c r="I940" s="409"/>
      <c r="J940" s="374"/>
      <c r="K940" s="409"/>
      <c r="L940" s="378"/>
      <c r="M940" s="410"/>
      <c r="N940" s="374"/>
      <c r="O940" s="411"/>
      <c r="P940" s="409"/>
      <c r="Q940" s="409"/>
      <c r="R940" s="378"/>
      <c r="S940" s="378"/>
      <c r="T940" s="378"/>
      <c r="U940" s="378"/>
      <c r="V940" s="378"/>
      <c r="W940" s="378"/>
      <c r="X940" s="378"/>
      <c r="Y940" s="378"/>
    </row>
    <row r="941" spans="1:25">
      <c r="A941" s="374"/>
      <c r="B941" s="374"/>
      <c r="C941" s="406"/>
      <c r="D941" s="407"/>
      <c r="E941" s="374"/>
      <c r="F941" s="374"/>
      <c r="G941" s="408"/>
      <c r="H941" s="374"/>
      <c r="I941" s="409"/>
      <c r="J941" s="374"/>
      <c r="K941" s="409"/>
      <c r="L941" s="378"/>
      <c r="M941" s="410"/>
      <c r="N941" s="374"/>
      <c r="O941" s="411"/>
      <c r="P941" s="409"/>
      <c r="Q941" s="409"/>
      <c r="R941" s="378"/>
      <c r="S941" s="378"/>
      <c r="T941" s="378"/>
      <c r="U941" s="378"/>
      <c r="V941" s="378"/>
      <c r="W941" s="378"/>
      <c r="X941" s="378"/>
      <c r="Y941" s="378"/>
    </row>
    <row r="942" spans="1:25">
      <c r="A942" s="374"/>
      <c r="B942" s="374"/>
      <c r="C942" s="406"/>
      <c r="D942" s="407"/>
      <c r="E942" s="374"/>
      <c r="F942" s="374"/>
      <c r="G942" s="408"/>
      <c r="H942" s="374"/>
      <c r="I942" s="409"/>
      <c r="J942" s="374"/>
      <c r="K942" s="409"/>
      <c r="L942" s="378"/>
      <c r="M942" s="410"/>
      <c r="N942" s="374"/>
      <c r="O942" s="411"/>
      <c r="P942" s="409"/>
      <c r="Q942" s="409"/>
      <c r="R942" s="378"/>
      <c r="S942" s="378"/>
      <c r="T942" s="378"/>
      <c r="U942" s="378"/>
      <c r="V942" s="378"/>
      <c r="W942" s="378"/>
      <c r="X942" s="378"/>
      <c r="Y942" s="378"/>
    </row>
    <row r="943" spans="1:25">
      <c r="A943" s="374"/>
      <c r="B943" s="374"/>
      <c r="C943" s="406"/>
      <c r="D943" s="407"/>
      <c r="E943" s="374"/>
      <c r="F943" s="374"/>
      <c r="G943" s="408"/>
      <c r="H943" s="374"/>
      <c r="I943" s="409"/>
      <c r="J943" s="374"/>
      <c r="K943" s="409"/>
      <c r="L943" s="378"/>
      <c r="M943" s="410"/>
      <c r="N943" s="374"/>
      <c r="O943" s="411"/>
      <c r="P943" s="409"/>
      <c r="Q943" s="409"/>
      <c r="R943" s="378"/>
      <c r="S943" s="378"/>
      <c r="T943" s="378"/>
      <c r="U943" s="378"/>
      <c r="V943" s="378"/>
      <c r="W943" s="378"/>
      <c r="X943" s="378"/>
      <c r="Y943" s="378"/>
    </row>
    <row r="944" spans="1:25">
      <c r="A944" s="374"/>
      <c r="B944" s="374"/>
      <c r="C944" s="406"/>
      <c r="D944" s="407"/>
      <c r="E944" s="374"/>
      <c r="F944" s="374"/>
      <c r="G944" s="408"/>
      <c r="H944" s="374"/>
      <c r="I944" s="409"/>
      <c r="J944" s="374"/>
      <c r="K944" s="409"/>
      <c r="L944" s="378"/>
      <c r="M944" s="410"/>
      <c r="N944" s="374"/>
      <c r="O944" s="411"/>
      <c r="P944" s="409"/>
      <c r="Q944" s="409"/>
      <c r="R944" s="378"/>
      <c r="S944" s="378"/>
      <c r="T944" s="378"/>
      <c r="U944" s="378"/>
      <c r="V944" s="378"/>
      <c r="W944" s="378"/>
      <c r="X944" s="378"/>
      <c r="Y944" s="378"/>
    </row>
    <row r="945" spans="1:25">
      <c r="A945" s="374"/>
      <c r="B945" s="374"/>
      <c r="C945" s="406"/>
      <c r="D945" s="407"/>
      <c r="E945" s="374"/>
      <c r="F945" s="374"/>
      <c r="G945" s="408"/>
      <c r="H945" s="374"/>
      <c r="I945" s="409"/>
      <c r="J945" s="374"/>
      <c r="K945" s="409"/>
      <c r="L945" s="378"/>
      <c r="M945" s="410"/>
      <c r="N945" s="374"/>
      <c r="O945" s="411"/>
      <c r="P945" s="409"/>
      <c r="Q945" s="409"/>
      <c r="R945" s="378"/>
      <c r="S945" s="378"/>
      <c r="T945" s="378"/>
      <c r="U945" s="378"/>
      <c r="V945" s="378"/>
      <c r="W945" s="378"/>
      <c r="X945" s="378"/>
      <c r="Y945" s="378"/>
    </row>
    <row r="946" spans="1:25">
      <c r="A946" s="374"/>
      <c r="B946" s="374"/>
      <c r="C946" s="406"/>
      <c r="D946" s="407"/>
      <c r="E946" s="374"/>
      <c r="F946" s="374"/>
      <c r="G946" s="408"/>
      <c r="H946" s="374"/>
      <c r="I946" s="409"/>
      <c r="J946" s="374"/>
      <c r="K946" s="409"/>
      <c r="L946" s="378"/>
      <c r="M946" s="410"/>
      <c r="N946" s="374"/>
      <c r="O946" s="411"/>
      <c r="P946" s="409"/>
      <c r="Q946" s="409"/>
      <c r="R946" s="378"/>
      <c r="S946" s="378"/>
      <c r="T946" s="378"/>
      <c r="U946" s="378"/>
      <c r="V946" s="378"/>
      <c r="W946" s="378"/>
      <c r="X946" s="378"/>
      <c r="Y946" s="378"/>
    </row>
    <row r="947" spans="1:25">
      <c r="A947" s="374"/>
      <c r="B947" s="374"/>
      <c r="C947" s="406"/>
      <c r="D947" s="407"/>
      <c r="E947" s="374"/>
      <c r="F947" s="374"/>
      <c r="G947" s="408"/>
      <c r="H947" s="374"/>
      <c r="I947" s="409"/>
      <c r="J947" s="374"/>
      <c r="K947" s="409"/>
      <c r="L947" s="378"/>
      <c r="M947" s="410"/>
      <c r="N947" s="374"/>
      <c r="O947" s="411"/>
      <c r="P947" s="409"/>
      <c r="Q947" s="409"/>
      <c r="R947" s="378"/>
      <c r="S947" s="378"/>
      <c r="T947" s="378"/>
      <c r="U947" s="378"/>
      <c r="V947" s="378"/>
      <c r="W947" s="378"/>
      <c r="X947" s="378"/>
      <c r="Y947" s="378"/>
    </row>
    <row r="948" spans="1:25">
      <c r="A948" s="374"/>
      <c r="B948" s="374"/>
      <c r="C948" s="406"/>
      <c r="D948" s="407"/>
      <c r="E948" s="374"/>
      <c r="F948" s="374"/>
      <c r="G948" s="408"/>
      <c r="H948" s="374"/>
      <c r="I948" s="409"/>
      <c r="J948" s="374"/>
      <c r="K948" s="409"/>
      <c r="L948" s="378"/>
      <c r="M948" s="410"/>
      <c r="N948" s="374"/>
      <c r="O948" s="411"/>
      <c r="P948" s="409"/>
      <c r="Q948" s="409"/>
      <c r="R948" s="378"/>
      <c r="S948" s="378"/>
      <c r="T948" s="378"/>
      <c r="U948" s="378"/>
      <c r="V948" s="378"/>
      <c r="W948" s="378"/>
      <c r="X948" s="378"/>
      <c r="Y948" s="378"/>
    </row>
    <row r="949" spans="1:25">
      <c r="A949" s="374"/>
      <c r="B949" s="374"/>
      <c r="C949" s="406"/>
      <c r="D949" s="407"/>
      <c r="E949" s="374"/>
      <c r="F949" s="374"/>
      <c r="G949" s="408"/>
      <c r="H949" s="374"/>
      <c r="I949" s="409"/>
      <c r="J949" s="374"/>
      <c r="K949" s="409"/>
      <c r="L949" s="378"/>
      <c r="M949" s="410"/>
      <c r="N949" s="374"/>
      <c r="O949" s="411"/>
      <c r="P949" s="409"/>
      <c r="Q949" s="409"/>
      <c r="R949" s="378"/>
      <c r="S949" s="378"/>
      <c r="T949" s="378"/>
      <c r="U949" s="378"/>
      <c r="V949" s="378"/>
      <c r="W949" s="378"/>
      <c r="X949" s="378"/>
      <c r="Y949" s="378"/>
    </row>
    <row r="950" spans="1:25">
      <c r="A950" s="374"/>
      <c r="B950" s="374"/>
      <c r="C950" s="406"/>
      <c r="D950" s="407"/>
      <c r="E950" s="374"/>
      <c r="F950" s="374"/>
      <c r="G950" s="408"/>
      <c r="H950" s="374"/>
      <c r="I950" s="409"/>
      <c r="J950" s="374"/>
      <c r="K950" s="409"/>
      <c r="L950" s="378"/>
      <c r="M950" s="410"/>
      <c r="N950" s="374"/>
      <c r="O950" s="411"/>
      <c r="P950" s="409"/>
      <c r="Q950" s="409"/>
      <c r="R950" s="378"/>
      <c r="S950" s="378"/>
      <c r="T950" s="378"/>
      <c r="U950" s="378"/>
      <c r="V950" s="378"/>
      <c r="W950" s="378"/>
      <c r="X950" s="378"/>
      <c r="Y950" s="378"/>
    </row>
    <row r="951" spans="1:25">
      <c r="A951" s="374"/>
      <c r="B951" s="374"/>
      <c r="C951" s="406"/>
      <c r="D951" s="407"/>
      <c r="E951" s="374"/>
      <c r="F951" s="374"/>
      <c r="G951" s="408"/>
      <c r="H951" s="374"/>
      <c r="I951" s="409"/>
      <c r="J951" s="374"/>
      <c r="K951" s="409"/>
      <c r="L951" s="378"/>
      <c r="M951" s="410"/>
      <c r="N951" s="374"/>
      <c r="O951" s="411"/>
      <c r="P951" s="409"/>
      <c r="Q951" s="409"/>
      <c r="R951" s="378"/>
      <c r="S951" s="378"/>
      <c r="T951" s="378"/>
      <c r="U951" s="378"/>
      <c r="V951" s="378"/>
      <c r="W951" s="378"/>
      <c r="X951" s="378"/>
      <c r="Y951" s="378"/>
    </row>
    <row r="952" spans="1:25">
      <c r="A952" s="374"/>
      <c r="B952" s="374"/>
      <c r="C952" s="406"/>
      <c r="D952" s="407"/>
      <c r="E952" s="374"/>
      <c r="F952" s="374"/>
      <c r="G952" s="408"/>
      <c r="H952" s="374"/>
      <c r="I952" s="409"/>
      <c r="J952" s="374"/>
      <c r="K952" s="409"/>
      <c r="L952" s="378"/>
      <c r="M952" s="410"/>
      <c r="N952" s="374"/>
      <c r="O952" s="411"/>
      <c r="P952" s="409"/>
      <c r="Q952" s="409"/>
      <c r="R952" s="378"/>
      <c r="S952" s="378"/>
      <c r="T952" s="378"/>
      <c r="U952" s="378"/>
      <c r="V952" s="378"/>
      <c r="W952" s="378"/>
      <c r="X952" s="378"/>
      <c r="Y952" s="378"/>
    </row>
    <row r="953" spans="1:25">
      <c r="A953" s="374"/>
      <c r="B953" s="374"/>
      <c r="C953" s="406"/>
      <c r="D953" s="407"/>
      <c r="E953" s="374"/>
      <c r="F953" s="374"/>
      <c r="G953" s="408"/>
      <c r="H953" s="374"/>
      <c r="I953" s="409"/>
      <c r="J953" s="374"/>
      <c r="K953" s="409"/>
      <c r="L953" s="378"/>
      <c r="M953" s="410"/>
      <c r="N953" s="374"/>
      <c r="O953" s="411"/>
      <c r="P953" s="409"/>
      <c r="Q953" s="409"/>
      <c r="R953" s="378"/>
      <c r="S953" s="378"/>
      <c r="T953" s="378"/>
      <c r="U953" s="378"/>
      <c r="V953" s="378"/>
      <c r="W953" s="378"/>
      <c r="X953" s="378"/>
      <c r="Y953" s="378"/>
    </row>
    <row r="954" spans="1:25">
      <c r="A954" s="374"/>
      <c r="B954" s="374"/>
      <c r="C954" s="406"/>
      <c r="D954" s="407"/>
      <c r="E954" s="374"/>
      <c r="F954" s="374"/>
      <c r="G954" s="408"/>
      <c r="H954" s="374"/>
      <c r="I954" s="409"/>
      <c r="J954" s="374"/>
      <c r="K954" s="409"/>
      <c r="L954" s="378"/>
      <c r="M954" s="410"/>
      <c r="N954" s="374"/>
      <c r="O954" s="411"/>
      <c r="P954" s="409"/>
      <c r="Q954" s="409"/>
      <c r="R954" s="378"/>
      <c r="S954" s="378"/>
      <c r="T954" s="378"/>
      <c r="U954" s="378"/>
      <c r="V954" s="378"/>
      <c r="W954" s="378"/>
      <c r="X954" s="378"/>
      <c r="Y954" s="378"/>
    </row>
    <row r="955" spans="1:25">
      <c r="A955" s="374"/>
      <c r="B955" s="374"/>
      <c r="C955" s="406"/>
      <c r="D955" s="407"/>
      <c r="E955" s="374"/>
      <c r="F955" s="374"/>
      <c r="G955" s="408"/>
      <c r="H955" s="374"/>
      <c r="I955" s="409"/>
      <c r="J955" s="374"/>
      <c r="K955" s="409"/>
      <c r="L955" s="378"/>
      <c r="M955" s="410"/>
      <c r="N955" s="374"/>
      <c r="O955" s="411"/>
      <c r="P955" s="409"/>
      <c r="Q955" s="409"/>
      <c r="R955" s="378"/>
      <c r="S955" s="378"/>
      <c r="T955" s="378"/>
      <c r="U955" s="378"/>
      <c r="V955" s="378"/>
      <c r="W955" s="378"/>
      <c r="X955" s="378"/>
      <c r="Y955" s="378"/>
    </row>
    <row r="956" spans="1:25">
      <c r="A956" s="374"/>
      <c r="B956" s="374"/>
      <c r="C956" s="406"/>
      <c r="D956" s="407"/>
      <c r="E956" s="374"/>
      <c r="F956" s="374"/>
      <c r="G956" s="408"/>
      <c r="H956" s="374"/>
      <c r="I956" s="409"/>
      <c r="J956" s="374"/>
      <c r="K956" s="409"/>
      <c r="L956" s="378"/>
      <c r="M956" s="410"/>
      <c r="N956" s="374"/>
      <c r="O956" s="411"/>
      <c r="P956" s="409"/>
      <c r="Q956" s="409"/>
      <c r="R956" s="378"/>
      <c r="S956" s="378"/>
      <c r="T956" s="378"/>
      <c r="U956" s="378"/>
      <c r="V956" s="378"/>
      <c r="W956" s="378"/>
      <c r="X956" s="378"/>
      <c r="Y956" s="378"/>
    </row>
    <row r="957" spans="1:25">
      <c r="A957" s="374"/>
      <c r="B957" s="374"/>
      <c r="C957" s="406"/>
      <c r="D957" s="407"/>
      <c r="E957" s="374"/>
      <c r="F957" s="374"/>
      <c r="G957" s="408"/>
      <c r="H957" s="374"/>
      <c r="I957" s="409"/>
      <c r="J957" s="374"/>
      <c r="K957" s="409"/>
      <c r="L957" s="378"/>
      <c r="M957" s="410"/>
      <c r="N957" s="374"/>
      <c r="O957" s="411"/>
      <c r="P957" s="409"/>
      <c r="Q957" s="409"/>
      <c r="R957" s="378"/>
      <c r="S957" s="378"/>
      <c r="T957" s="378"/>
      <c r="U957" s="378"/>
      <c r="V957" s="378"/>
      <c r="W957" s="378"/>
      <c r="X957" s="378"/>
      <c r="Y957" s="378"/>
    </row>
    <row r="958" spans="1:25">
      <c r="A958" s="374"/>
      <c r="B958" s="374"/>
      <c r="C958" s="406"/>
      <c r="D958" s="407"/>
      <c r="E958" s="374"/>
      <c r="F958" s="374"/>
      <c r="G958" s="408"/>
      <c r="H958" s="374"/>
      <c r="I958" s="409"/>
      <c r="J958" s="374"/>
      <c r="K958" s="409"/>
      <c r="L958" s="378"/>
      <c r="M958" s="410"/>
      <c r="N958" s="374"/>
      <c r="O958" s="411"/>
      <c r="P958" s="409"/>
      <c r="Q958" s="409"/>
      <c r="R958" s="378"/>
      <c r="S958" s="378"/>
      <c r="T958" s="378"/>
      <c r="U958" s="378"/>
      <c r="V958" s="378"/>
      <c r="W958" s="378"/>
      <c r="X958" s="378"/>
      <c r="Y958" s="378"/>
    </row>
    <row r="959" spans="1:25">
      <c r="A959" s="374"/>
      <c r="B959" s="374"/>
      <c r="C959" s="406"/>
      <c r="D959" s="407"/>
      <c r="E959" s="374"/>
      <c r="F959" s="374"/>
      <c r="G959" s="408"/>
      <c r="H959" s="374"/>
      <c r="I959" s="409"/>
      <c r="J959" s="374"/>
      <c r="K959" s="409"/>
      <c r="L959" s="378"/>
      <c r="M959" s="410"/>
      <c r="N959" s="374"/>
      <c r="O959" s="411"/>
      <c r="P959" s="409"/>
      <c r="Q959" s="409"/>
      <c r="R959" s="378"/>
      <c r="S959" s="378"/>
      <c r="T959" s="378"/>
      <c r="U959" s="378"/>
      <c r="V959" s="378"/>
      <c r="W959" s="378"/>
      <c r="X959" s="378"/>
      <c r="Y959" s="378"/>
    </row>
    <row r="960" spans="1:25">
      <c r="A960" s="374"/>
      <c r="B960" s="374"/>
      <c r="C960" s="406"/>
      <c r="D960" s="407"/>
      <c r="E960" s="374"/>
      <c r="F960" s="374"/>
      <c r="G960" s="408"/>
      <c r="H960" s="374"/>
      <c r="I960" s="409"/>
      <c r="J960" s="374"/>
      <c r="K960" s="409"/>
      <c r="L960" s="378"/>
      <c r="M960" s="410"/>
      <c r="N960" s="374"/>
      <c r="O960" s="411"/>
      <c r="P960" s="409"/>
      <c r="Q960" s="409"/>
      <c r="R960" s="378"/>
      <c r="S960" s="378"/>
      <c r="T960" s="378"/>
      <c r="U960" s="378"/>
      <c r="V960" s="378"/>
      <c r="W960" s="378"/>
      <c r="X960" s="378"/>
      <c r="Y960" s="378"/>
    </row>
    <row r="961" spans="1:25">
      <c r="A961" s="374"/>
      <c r="B961" s="374"/>
      <c r="C961" s="406"/>
      <c r="D961" s="407"/>
      <c r="E961" s="374"/>
      <c r="F961" s="374"/>
      <c r="G961" s="408"/>
      <c r="H961" s="374"/>
      <c r="I961" s="409"/>
      <c r="J961" s="374"/>
      <c r="K961" s="409"/>
      <c r="L961" s="378"/>
      <c r="M961" s="410"/>
      <c r="N961" s="374"/>
      <c r="O961" s="411"/>
      <c r="P961" s="409"/>
      <c r="Q961" s="409"/>
      <c r="R961" s="378"/>
      <c r="S961" s="378"/>
      <c r="T961" s="378"/>
      <c r="U961" s="378"/>
      <c r="V961" s="378"/>
      <c r="W961" s="378"/>
      <c r="X961" s="378"/>
      <c r="Y961" s="378"/>
    </row>
    <row r="962" spans="1:25">
      <c r="A962" s="374"/>
      <c r="B962" s="374"/>
      <c r="C962" s="406"/>
      <c r="D962" s="407"/>
      <c r="E962" s="374"/>
      <c r="F962" s="374"/>
      <c r="G962" s="408"/>
      <c r="H962" s="374"/>
      <c r="I962" s="409"/>
      <c r="J962" s="374"/>
      <c r="K962" s="409"/>
      <c r="L962" s="378"/>
      <c r="M962" s="410"/>
      <c r="N962" s="374"/>
      <c r="O962" s="411"/>
      <c r="P962" s="409"/>
      <c r="Q962" s="409"/>
      <c r="R962" s="378"/>
      <c r="S962" s="378"/>
      <c r="T962" s="378"/>
      <c r="U962" s="378"/>
      <c r="V962" s="378"/>
      <c r="W962" s="378"/>
      <c r="X962" s="378"/>
      <c r="Y962" s="378"/>
    </row>
    <row r="963" spans="1:25">
      <c r="A963" s="374"/>
      <c r="B963" s="374"/>
      <c r="C963" s="406"/>
      <c r="D963" s="407"/>
      <c r="E963" s="374"/>
      <c r="F963" s="374"/>
      <c r="G963" s="408"/>
      <c r="H963" s="374"/>
      <c r="I963" s="409"/>
      <c r="J963" s="374"/>
      <c r="K963" s="409"/>
      <c r="L963" s="378"/>
      <c r="M963" s="410"/>
      <c r="N963" s="374"/>
      <c r="O963" s="411"/>
      <c r="P963" s="409"/>
      <c r="Q963" s="409"/>
      <c r="R963" s="378"/>
      <c r="S963" s="378"/>
      <c r="T963" s="378"/>
      <c r="U963" s="378"/>
      <c r="V963" s="378"/>
      <c r="W963" s="378"/>
      <c r="X963" s="378"/>
      <c r="Y963" s="378"/>
    </row>
    <row r="964" spans="1:25">
      <c r="A964" s="374"/>
      <c r="B964" s="374"/>
      <c r="C964" s="406"/>
      <c r="D964" s="407"/>
      <c r="E964" s="374"/>
      <c r="F964" s="374"/>
      <c r="G964" s="408"/>
      <c r="H964" s="374"/>
      <c r="I964" s="409"/>
      <c r="J964" s="374"/>
      <c r="K964" s="409"/>
      <c r="L964" s="378"/>
      <c r="M964" s="410"/>
      <c r="N964" s="374"/>
      <c r="O964" s="411"/>
      <c r="P964" s="409"/>
      <c r="Q964" s="409"/>
      <c r="R964" s="378"/>
      <c r="S964" s="378"/>
      <c r="T964" s="378"/>
      <c r="U964" s="378"/>
      <c r="V964" s="378"/>
      <c r="W964" s="378"/>
      <c r="X964" s="378"/>
      <c r="Y964" s="378"/>
    </row>
    <row r="965" spans="1:25">
      <c r="A965" s="374"/>
      <c r="B965" s="374"/>
      <c r="C965" s="406"/>
      <c r="D965" s="407"/>
      <c r="E965" s="374"/>
      <c r="F965" s="374"/>
      <c r="G965" s="408"/>
      <c r="H965" s="374"/>
      <c r="I965" s="409"/>
      <c r="J965" s="374"/>
      <c r="K965" s="409"/>
      <c r="L965" s="378"/>
      <c r="M965" s="410"/>
      <c r="N965" s="374"/>
      <c r="O965" s="411"/>
      <c r="P965" s="409"/>
      <c r="Q965" s="409"/>
      <c r="R965" s="378"/>
      <c r="S965" s="378"/>
      <c r="T965" s="378"/>
      <c r="U965" s="378"/>
      <c r="V965" s="378"/>
      <c r="W965" s="378"/>
      <c r="X965" s="378"/>
      <c r="Y965" s="378"/>
    </row>
    <row r="966" spans="1:25">
      <c r="A966" s="374"/>
      <c r="B966" s="374"/>
      <c r="C966" s="406"/>
      <c r="D966" s="407"/>
      <c r="E966" s="374"/>
      <c r="F966" s="374"/>
      <c r="G966" s="408"/>
      <c r="H966" s="374"/>
      <c r="I966" s="409"/>
      <c r="J966" s="374"/>
      <c r="K966" s="409"/>
      <c r="L966" s="378"/>
      <c r="M966" s="410"/>
      <c r="N966" s="374"/>
      <c r="O966" s="411"/>
      <c r="P966" s="409"/>
      <c r="Q966" s="409"/>
      <c r="R966" s="378"/>
      <c r="S966" s="378"/>
      <c r="T966" s="378"/>
      <c r="U966" s="378"/>
      <c r="V966" s="378"/>
      <c r="W966" s="378"/>
      <c r="X966" s="378"/>
      <c r="Y966" s="378"/>
    </row>
    <row r="967" spans="1:25">
      <c r="A967" s="374"/>
      <c r="B967" s="374"/>
      <c r="C967" s="406"/>
      <c r="D967" s="407"/>
      <c r="E967" s="374"/>
      <c r="F967" s="374"/>
      <c r="G967" s="408"/>
      <c r="H967" s="374"/>
      <c r="I967" s="409"/>
      <c r="J967" s="374"/>
      <c r="K967" s="409"/>
      <c r="L967" s="378"/>
      <c r="M967" s="410"/>
      <c r="N967" s="374"/>
      <c r="O967" s="411"/>
      <c r="P967" s="409"/>
      <c r="Q967" s="409"/>
      <c r="R967" s="378"/>
      <c r="S967" s="378"/>
      <c r="T967" s="378"/>
      <c r="U967" s="378"/>
      <c r="V967" s="378"/>
      <c r="W967" s="378"/>
      <c r="X967" s="378"/>
      <c r="Y967" s="378"/>
    </row>
    <row r="968" spans="1:25">
      <c r="A968" s="374"/>
      <c r="B968" s="374"/>
      <c r="C968" s="406"/>
      <c r="D968" s="407"/>
      <c r="E968" s="374"/>
      <c r="F968" s="374"/>
      <c r="G968" s="408"/>
      <c r="H968" s="374"/>
      <c r="I968" s="409"/>
      <c r="J968" s="374"/>
      <c r="K968" s="409"/>
      <c r="L968" s="378"/>
      <c r="M968" s="410"/>
      <c r="N968" s="374"/>
      <c r="O968" s="411"/>
      <c r="P968" s="409"/>
      <c r="Q968" s="409"/>
      <c r="R968" s="378"/>
      <c r="S968" s="378"/>
      <c r="T968" s="378"/>
      <c r="U968" s="378"/>
      <c r="V968" s="378"/>
      <c r="W968" s="378"/>
      <c r="X968" s="378"/>
      <c r="Y968" s="378"/>
    </row>
    <row r="969" spans="1:25">
      <c r="A969" s="374"/>
      <c r="B969" s="374"/>
      <c r="C969" s="406"/>
      <c r="D969" s="407"/>
      <c r="E969" s="374"/>
      <c r="F969" s="374"/>
      <c r="G969" s="408"/>
      <c r="H969" s="374"/>
      <c r="I969" s="409"/>
      <c r="J969" s="374"/>
      <c r="K969" s="409"/>
      <c r="L969" s="378"/>
      <c r="M969" s="410"/>
      <c r="N969" s="374"/>
      <c r="O969" s="411"/>
      <c r="P969" s="409"/>
      <c r="Q969" s="409"/>
      <c r="R969" s="378"/>
      <c r="S969" s="378"/>
      <c r="T969" s="378"/>
      <c r="U969" s="378"/>
      <c r="V969" s="378"/>
      <c r="W969" s="378"/>
      <c r="X969" s="378"/>
      <c r="Y969" s="378"/>
    </row>
    <row r="970" spans="1:25">
      <c r="A970" s="374"/>
      <c r="B970" s="374"/>
      <c r="C970" s="406"/>
      <c r="D970" s="407"/>
      <c r="E970" s="374"/>
      <c r="F970" s="374"/>
      <c r="G970" s="408"/>
      <c r="H970" s="374"/>
      <c r="I970" s="409"/>
      <c r="J970" s="374"/>
      <c r="K970" s="409"/>
      <c r="L970" s="378"/>
      <c r="M970" s="410"/>
      <c r="N970" s="374"/>
      <c r="O970" s="411"/>
      <c r="P970" s="409"/>
      <c r="Q970" s="409"/>
      <c r="R970" s="378"/>
      <c r="S970" s="378"/>
      <c r="T970" s="378"/>
      <c r="U970" s="378"/>
      <c r="V970" s="378"/>
      <c r="W970" s="378"/>
      <c r="X970" s="378"/>
      <c r="Y970" s="378"/>
    </row>
    <row r="971" spans="1:25">
      <c r="A971" s="374"/>
      <c r="B971" s="374"/>
      <c r="C971" s="406"/>
      <c r="D971" s="407"/>
      <c r="E971" s="374"/>
      <c r="F971" s="374"/>
      <c r="G971" s="408"/>
      <c r="H971" s="374"/>
      <c r="I971" s="409"/>
      <c r="J971" s="374"/>
      <c r="K971" s="409"/>
      <c r="L971" s="378"/>
      <c r="M971" s="410"/>
      <c r="N971" s="374"/>
      <c r="O971" s="411"/>
      <c r="P971" s="409"/>
      <c r="Q971" s="409"/>
      <c r="R971" s="378"/>
      <c r="S971" s="378"/>
      <c r="T971" s="378"/>
      <c r="U971" s="378"/>
      <c r="V971" s="378"/>
      <c r="W971" s="378"/>
      <c r="X971" s="378"/>
      <c r="Y971" s="378"/>
    </row>
    <row r="972" spans="1:25">
      <c r="A972" s="374"/>
      <c r="B972" s="374"/>
      <c r="C972" s="406"/>
      <c r="D972" s="407"/>
      <c r="E972" s="374"/>
      <c r="F972" s="374"/>
      <c r="G972" s="408"/>
      <c r="H972" s="374"/>
      <c r="I972" s="409"/>
      <c r="J972" s="374"/>
      <c r="K972" s="409"/>
      <c r="L972" s="378"/>
      <c r="M972" s="410"/>
      <c r="N972" s="374"/>
      <c r="O972" s="411"/>
      <c r="P972" s="409"/>
      <c r="Q972" s="409"/>
      <c r="R972" s="378"/>
      <c r="S972" s="378"/>
      <c r="T972" s="378"/>
      <c r="U972" s="378"/>
      <c r="V972" s="378"/>
      <c r="W972" s="378"/>
      <c r="X972" s="378"/>
      <c r="Y972" s="378"/>
    </row>
    <row r="973" spans="1:25">
      <c r="A973" s="374"/>
      <c r="B973" s="374"/>
      <c r="C973" s="406"/>
      <c r="D973" s="407"/>
      <c r="E973" s="374"/>
      <c r="F973" s="374"/>
      <c r="G973" s="408"/>
      <c r="H973" s="374"/>
      <c r="I973" s="409"/>
      <c r="J973" s="374"/>
      <c r="K973" s="409"/>
      <c r="L973" s="378"/>
      <c r="M973" s="410"/>
      <c r="N973" s="374"/>
      <c r="O973" s="411"/>
      <c r="P973" s="409"/>
      <c r="Q973" s="409"/>
      <c r="R973" s="378"/>
      <c r="S973" s="378"/>
      <c r="T973" s="378"/>
      <c r="U973" s="378"/>
      <c r="V973" s="378"/>
      <c r="W973" s="378"/>
      <c r="X973" s="378"/>
      <c r="Y973" s="378"/>
    </row>
    <row r="974" spans="1:25">
      <c r="A974" s="374"/>
      <c r="B974" s="374"/>
      <c r="C974" s="406"/>
      <c r="D974" s="407"/>
      <c r="E974" s="374"/>
      <c r="F974" s="374"/>
      <c r="G974" s="408"/>
      <c r="H974" s="374"/>
      <c r="I974" s="409"/>
      <c r="J974" s="374"/>
      <c r="K974" s="409"/>
      <c r="L974" s="378"/>
      <c r="M974" s="410"/>
      <c r="N974" s="374"/>
      <c r="O974" s="411"/>
      <c r="P974" s="409"/>
      <c r="Q974" s="409"/>
      <c r="R974" s="378"/>
      <c r="S974" s="378"/>
      <c r="T974" s="378"/>
      <c r="U974" s="378"/>
      <c r="V974" s="378"/>
      <c r="W974" s="378"/>
      <c r="X974" s="378"/>
      <c r="Y974" s="378"/>
    </row>
    <row r="975" spans="1:25">
      <c r="A975" s="374"/>
      <c r="B975" s="374"/>
      <c r="C975" s="406"/>
      <c r="D975" s="407"/>
      <c r="E975" s="374"/>
      <c r="F975" s="374"/>
      <c r="G975" s="408"/>
      <c r="H975" s="374"/>
      <c r="I975" s="409"/>
      <c r="J975" s="374"/>
      <c r="K975" s="409"/>
      <c r="L975" s="378"/>
      <c r="M975" s="410"/>
      <c r="N975" s="374"/>
      <c r="O975" s="411"/>
      <c r="P975" s="409"/>
      <c r="Q975" s="409"/>
      <c r="R975" s="378"/>
      <c r="S975" s="378"/>
      <c r="T975" s="378"/>
      <c r="U975" s="378"/>
      <c r="V975" s="378"/>
      <c r="W975" s="378"/>
      <c r="X975" s="378"/>
      <c r="Y975" s="378"/>
    </row>
    <row r="976" spans="1:25">
      <c r="A976" s="374"/>
      <c r="B976" s="374"/>
      <c r="C976" s="406"/>
      <c r="D976" s="407"/>
      <c r="E976" s="374"/>
      <c r="F976" s="374"/>
      <c r="G976" s="408"/>
      <c r="H976" s="374"/>
      <c r="I976" s="409"/>
      <c r="J976" s="374"/>
      <c r="K976" s="409"/>
      <c r="L976" s="378"/>
      <c r="M976" s="410"/>
      <c r="N976" s="374"/>
      <c r="O976" s="411"/>
      <c r="P976" s="409"/>
      <c r="Q976" s="409"/>
      <c r="R976" s="378"/>
      <c r="S976" s="378"/>
      <c r="T976" s="378"/>
      <c r="U976" s="378"/>
      <c r="V976" s="378"/>
      <c r="W976" s="378"/>
      <c r="X976" s="378"/>
      <c r="Y976" s="378"/>
    </row>
    <row r="977" spans="1:25">
      <c r="A977" s="374"/>
      <c r="B977" s="374"/>
      <c r="C977" s="406"/>
      <c r="D977" s="407"/>
      <c r="E977" s="374"/>
      <c r="F977" s="374"/>
      <c r="G977" s="408"/>
      <c r="H977" s="374"/>
      <c r="I977" s="409"/>
      <c r="J977" s="374"/>
      <c r="K977" s="409"/>
      <c r="L977" s="378"/>
      <c r="M977" s="410"/>
      <c r="N977" s="374"/>
      <c r="O977" s="411"/>
      <c r="P977" s="409"/>
      <c r="Q977" s="409"/>
      <c r="R977" s="378"/>
      <c r="S977" s="378"/>
      <c r="T977" s="378"/>
      <c r="U977" s="378"/>
      <c r="V977" s="378"/>
      <c r="W977" s="378"/>
      <c r="X977" s="378"/>
      <c r="Y977" s="378"/>
    </row>
    <row r="978" spans="1:25">
      <c r="A978" s="374"/>
      <c r="B978" s="374"/>
      <c r="C978" s="406"/>
      <c r="D978" s="407"/>
      <c r="E978" s="374"/>
      <c r="F978" s="374"/>
      <c r="G978" s="408"/>
      <c r="H978" s="374"/>
      <c r="I978" s="409"/>
      <c r="J978" s="374"/>
      <c r="K978" s="409"/>
      <c r="L978" s="378"/>
      <c r="M978" s="410"/>
      <c r="N978" s="374"/>
      <c r="O978" s="411"/>
      <c r="P978" s="409"/>
      <c r="Q978" s="409"/>
      <c r="R978" s="378"/>
      <c r="S978" s="378"/>
      <c r="T978" s="378"/>
      <c r="U978" s="378"/>
      <c r="V978" s="378"/>
      <c r="W978" s="378"/>
      <c r="X978" s="378"/>
      <c r="Y978" s="378"/>
    </row>
    <row r="979" spans="1:25">
      <c r="A979" s="374"/>
      <c r="B979" s="374"/>
      <c r="C979" s="406"/>
      <c r="D979" s="407"/>
      <c r="E979" s="374"/>
      <c r="F979" s="374"/>
      <c r="G979" s="408"/>
      <c r="H979" s="374"/>
      <c r="I979" s="409"/>
      <c r="J979" s="374"/>
      <c r="K979" s="409"/>
      <c r="L979" s="378"/>
      <c r="M979" s="410"/>
      <c r="N979" s="374"/>
      <c r="O979" s="411"/>
      <c r="P979" s="409"/>
      <c r="Q979" s="409"/>
      <c r="R979" s="378"/>
      <c r="S979" s="378"/>
      <c r="T979" s="378"/>
      <c r="U979" s="378"/>
      <c r="V979" s="378"/>
      <c r="W979" s="378"/>
      <c r="X979" s="378"/>
      <c r="Y979" s="378"/>
    </row>
    <row r="980" spans="1:25">
      <c r="A980" s="374"/>
      <c r="B980" s="374"/>
      <c r="C980" s="406"/>
      <c r="D980" s="407"/>
      <c r="E980" s="374"/>
      <c r="F980" s="374"/>
      <c r="G980" s="408"/>
      <c r="H980" s="374"/>
      <c r="I980" s="409"/>
      <c r="J980" s="374"/>
      <c r="K980" s="409"/>
      <c r="L980" s="378"/>
      <c r="M980" s="410"/>
      <c r="N980" s="374"/>
      <c r="O980" s="411"/>
      <c r="P980" s="409"/>
      <c r="Q980" s="409"/>
      <c r="R980" s="378"/>
      <c r="S980" s="378"/>
      <c r="T980" s="378"/>
      <c r="U980" s="378"/>
      <c r="V980" s="378"/>
      <c r="W980" s="378"/>
      <c r="X980" s="378"/>
      <c r="Y980" s="378"/>
    </row>
    <row r="981" spans="1:25">
      <c r="A981" s="374"/>
      <c r="B981" s="374"/>
      <c r="C981" s="406"/>
      <c r="D981" s="407"/>
      <c r="E981" s="374"/>
      <c r="F981" s="374"/>
      <c r="G981" s="408"/>
      <c r="H981" s="374"/>
      <c r="I981" s="409"/>
      <c r="J981" s="374"/>
      <c r="K981" s="409"/>
      <c r="L981" s="378"/>
      <c r="M981" s="410"/>
      <c r="N981" s="374"/>
      <c r="O981" s="411"/>
      <c r="P981" s="409"/>
      <c r="Q981" s="409"/>
      <c r="R981" s="378"/>
      <c r="S981" s="378"/>
      <c r="T981" s="378"/>
      <c r="U981" s="378"/>
      <c r="V981" s="378"/>
      <c r="W981" s="378"/>
      <c r="X981" s="378"/>
      <c r="Y981" s="378"/>
    </row>
    <row r="982" spans="1:25">
      <c r="A982" s="374"/>
      <c r="B982" s="374"/>
      <c r="C982" s="406"/>
      <c r="D982" s="407"/>
      <c r="E982" s="374"/>
      <c r="F982" s="374"/>
      <c r="G982" s="408"/>
      <c r="H982" s="374"/>
      <c r="I982" s="409"/>
      <c r="J982" s="374"/>
      <c r="K982" s="409"/>
      <c r="L982" s="378"/>
      <c r="M982" s="410"/>
      <c r="N982" s="374"/>
      <c r="O982" s="411"/>
      <c r="P982" s="409"/>
      <c r="Q982" s="409"/>
      <c r="R982" s="378"/>
      <c r="S982" s="378"/>
      <c r="T982" s="378"/>
      <c r="U982" s="378"/>
      <c r="V982" s="378"/>
      <c r="W982" s="378"/>
      <c r="X982" s="378"/>
      <c r="Y982" s="378"/>
    </row>
    <row r="983" spans="1:25">
      <c r="A983" s="374"/>
      <c r="B983" s="374"/>
      <c r="C983" s="406"/>
      <c r="D983" s="407"/>
      <c r="E983" s="374"/>
      <c r="F983" s="374"/>
      <c r="G983" s="408"/>
      <c r="H983" s="374"/>
      <c r="I983" s="409"/>
      <c r="J983" s="374"/>
      <c r="K983" s="409"/>
      <c r="L983" s="378"/>
      <c r="M983" s="410"/>
      <c r="N983" s="374"/>
      <c r="O983" s="411"/>
      <c r="P983" s="409"/>
      <c r="Q983" s="409"/>
      <c r="R983" s="378"/>
      <c r="S983" s="378"/>
      <c r="T983" s="378"/>
      <c r="U983" s="378"/>
      <c r="V983" s="378"/>
      <c r="W983" s="378"/>
      <c r="X983" s="378"/>
      <c r="Y983" s="378"/>
    </row>
    <row r="984" spans="1:25">
      <c r="A984" s="374"/>
      <c r="B984" s="374"/>
      <c r="C984" s="406"/>
      <c r="D984" s="407"/>
      <c r="E984" s="374"/>
      <c r="F984" s="374"/>
      <c r="G984" s="408"/>
      <c r="H984" s="374"/>
      <c r="I984" s="409"/>
      <c r="J984" s="374"/>
      <c r="K984" s="409"/>
      <c r="L984" s="378"/>
      <c r="M984" s="410"/>
      <c r="N984" s="374"/>
      <c r="O984" s="411"/>
      <c r="P984" s="409"/>
      <c r="Q984" s="409"/>
      <c r="R984" s="378"/>
      <c r="S984" s="378"/>
      <c r="T984" s="378"/>
      <c r="U984" s="378"/>
      <c r="V984" s="378"/>
      <c r="W984" s="378"/>
      <c r="X984" s="378"/>
      <c r="Y984" s="378"/>
    </row>
    <row r="985" spans="1:25">
      <c r="A985" s="374"/>
      <c r="B985" s="374"/>
      <c r="C985" s="406"/>
      <c r="D985" s="407"/>
      <c r="E985" s="374"/>
      <c r="F985" s="374"/>
      <c r="G985" s="408"/>
      <c r="H985" s="374"/>
      <c r="I985" s="409"/>
      <c r="J985" s="374"/>
      <c r="K985" s="409"/>
      <c r="L985" s="378"/>
      <c r="M985" s="410"/>
      <c r="N985" s="374"/>
      <c r="O985" s="411"/>
      <c r="P985" s="409"/>
      <c r="Q985" s="409"/>
      <c r="R985" s="378"/>
      <c r="S985" s="378"/>
      <c r="T985" s="378"/>
      <c r="U985" s="378"/>
      <c r="V985" s="378"/>
      <c r="W985" s="378"/>
      <c r="X985" s="378"/>
      <c r="Y985" s="378"/>
    </row>
    <row r="986" spans="1:25">
      <c r="A986" s="374"/>
      <c r="B986" s="374"/>
      <c r="C986" s="406"/>
      <c r="D986" s="407"/>
      <c r="E986" s="374"/>
      <c r="F986" s="374"/>
      <c r="G986" s="408"/>
      <c r="H986" s="374"/>
      <c r="I986" s="409"/>
      <c r="J986" s="374"/>
      <c r="K986" s="409"/>
      <c r="L986" s="378"/>
      <c r="M986" s="410"/>
      <c r="N986" s="374"/>
      <c r="O986" s="411"/>
      <c r="P986" s="409"/>
      <c r="Q986" s="409"/>
      <c r="R986" s="378"/>
      <c r="S986" s="378"/>
      <c r="T986" s="378"/>
      <c r="U986" s="378"/>
      <c r="V986" s="378"/>
      <c r="W986" s="378"/>
      <c r="X986" s="378"/>
      <c r="Y986" s="378"/>
    </row>
    <row r="987" spans="1:25">
      <c r="A987" s="374"/>
      <c r="B987" s="374"/>
      <c r="C987" s="406"/>
      <c r="D987" s="407"/>
      <c r="E987" s="374"/>
      <c r="F987" s="374"/>
      <c r="G987" s="408"/>
      <c r="H987" s="374"/>
      <c r="I987" s="409"/>
      <c r="J987" s="374"/>
      <c r="K987" s="409"/>
      <c r="L987" s="378"/>
      <c r="M987" s="410"/>
      <c r="N987" s="374"/>
      <c r="O987" s="411"/>
      <c r="P987" s="409"/>
      <c r="Q987" s="409"/>
      <c r="R987" s="378"/>
      <c r="S987" s="378"/>
      <c r="T987" s="378"/>
      <c r="U987" s="378"/>
      <c r="V987" s="378"/>
      <c r="W987" s="378"/>
      <c r="X987" s="378"/>
      <c r="Y987" s="378"/>
    </row>
    <row r="988" spans="1:25">
      <c r="A988" s="374"/>
      <c r="B988" s="374"/>
      <c r="C988" s="406"/>
      <c r="D988" s="407"/>
      <c r="E988" s="374"/>
      <c r="F988" s="374"/>
      <c r="G988" s="408"/>
      <c r="H988" s="374"/>
      <c r="I988" s="409"/>
      <c r="J988" s="374"/>
      <c r="K988" s="409"/>
      <c r="L988" s="378"/>
      <c r="M988" s="410"/>
      <c r="N988" s="374"/>
      <c r="O988" s="411"/>
      <c r="P988" s="409"/>
      <c r="Q988" s="409"/>
      <c r="R988" s="378"/>
      <c r="S988" s="378"/>
      <c r="T988" s="378"/>
      <c r="U988" s="378"/>
      <c r="V988" s="378"/>
      <c r="W988" s="378"/>
      <c r="X988" s="378"/>
      <c r="Y988" s="378"/>
    </row>
    <row r="989" spans="1:25">
      <c r="A989" s="374"/>
      <c r="B989" s="374"/>
      <c r="C989" s="406"/>
      <c r="D989" s="407"/>
      <c r="E989" s="374"/>
      <c r="F989" s="374"/>
      <c r="G989" s="408"/>
      <c r="H989" s="374"/>
      <c r="I989" s="409"/>
      <c r="J989" s="374"/>
      <c r="K989" s="409"/>
      <c r="L989" s="378"/>
      <c r="M989" s="410"/>
      <c r="N989" s="374"/>
      <c r="O989" s="411"/>
      <c r="P989" s="409"/>
      <c r="Q989" s="409"/>
      <c r="R989" s="378"/>
      <c r="S989" s="378"/>
      <c r="T989" s="378"/>
      <c r="U989" s="378"/>
      <c r="V989" s="378"/>
      <c r="W989" s="378"/>
      <c r="X989" s="378"/>
      <c r="Y989" s="378"/>
    </row>
    <row r="990" spans="1:25">
      <c r="A990" s="374"/>
      <c r="B990" s="374"/>
      <c r="C990" s="406"/>
      <c r="D990" s="407"/>
      <c r="E990" s="374"/>
      <c r="F990" s="374"/>
      <c r="G990" s="408"/>
      <c r="H990" s="374"/>
      <c r="I990" s="409"/>
      <c r="J990" s="374"/>
      <c r="K990" s="409"/>
      <c r="L990" s="378"/>
      <c r="M990" s="410"/>
      <c r="N990" s="374"/>
      <c r="O990" s="411"/>
      <c r="P990" s="409"/>
      <c r="Q990" s="409"/>
      <c r="R990" s="378"/>
      <c r="S990" s="378"/>
      <c r="T990" s="378"/>
      <c r="U990" s="378"/>
      <c r="V990" s="378"/>
      <c r="W990" s="378"/>
      <c r="X990" s="378"/>
      <c r="Y990" s="378"/>
    </row>
    <row r="991" spans="1:25">
      <c r="A991" s="374"/>
      <c r="B991" s="374"/>
      <c r="C991" s="406"/>
      <c r="D991" s="407"/>
      <c r="E991" s="374"/>
      <c r="F991" s="374"/>
      <c r="G991" s="408"/>
      <c r="H991" s="374"/>
      <c r="I991" s="409"/>
      <c r="J991" s="374"/>
      <c r="K991" s="409"/>
      <c r="L991" s="378"/>
      <c r="M991" s="410"/>
      <c r="N991" s="374"/>
      <c r="O991" s="411"/>
      <c r="P991" s="409"/>
      <c r="Q991" s="409"/>
      <c r="R991" s="378"/>
      <c r="S991" s="378"/>
      <c r="T991" s="378"/>
      <c r="U991" s="378"/>
      <c r="V991" s="378"/>
      <c r="W991" s="378"/>
      <c r="X991" s="378"/>
      <c r="Y991" s="378"/>
    </row>
    <row r="992" spans="1:25">
      <c r="A992" s="374"/>
      <c r="B992" s="374"/>
      <c r="C992" s="406"/>
      <c r="D992" s="407"/>
      <c r="E992" s="374"/>
      <c r="F992" s="374"/>
      <c r="G992" s="408"/>
      <c r="H992" s="374"/>
      <c r="I992" s="409"/>
      <c r="J992" s="374"/>
      <c r="K992" s="409"/>
      <c r="L992" s="378"/>
      <c r="M992" s="410"/>
      <c r="N992" s="374"/>
      <c r="O992" s="411"/>
      <c r="P992" s="409"/>
      <c r="Q992" s="409"/>
      <c r="R992" s="378"/>
      <c r="S992" s="378"/>
      <c r="T992" s="378"/>
      <c r="U992" s="378"/>
      <c r="V992" s="378"/>
      <c r="W992" s="378"/>
      <c r="X992" s="378"/>
      <c r="Y992" s="378"/>
    </row>
    <row r="993" spans="1:25">
      <c r="A993" s="374"/>
      <c r="B993" s="374"/>
      <c r="C993" s="406"/>
      <c r="D993" s="407"/>
      <c r="E993" s="374"/>
      <c r="F993" s="374"/>
      <c r="G993" s="408"/>
      <c r="H993" s="374"/>
      <c r="I993" s="409"/>
      <c r="J993" s="374"/>
      <c r="K993" s="409"/>
      <c r="L993" s="378"/>
      <c r="M993" s="410"/>
      <c r="N993" s="374"/>
      <c r="O993" s="411"/>
      <c r="P993" s="409"/>
      <c r="Q993" s="409"/>
      <c r="R993" s="378"/>
      <c r="S993" s="378"/>
      <c r="T993" s="378"/>
      <c r="U993" s="378"/>
      <c r="V993" s="378"/>
      <c r="W993" s="378"/>
      <c r="X993" s="378"/>
      <c r="Y993" s="378"/>
    </row>
    <row r="994" spans="1:25">
      <c r="A994" s="374"/>
      <c r="B994" s="374"/>
      <c r="C994" s="406"/>
      <c r="D994" s="407"/>
      <c r="E994" s="374"/>
      <c r="F994" s="374"/>
      <c r="G994" s="408"/>
      <c r="H994" s="374"/>
      <c r="I994" s="409"/>
      <c r="J994" s="374"/>
      <c r="K994" s="409"/>
      <c r="L994" s="378"/>
      <c r="M994" s="410"/>
      <c r="N994" s="374"/>
      <c r="O994" s="411"/>
      <c r="P994" s="409"/>
      <c r="Q994" s="409"/>
      <c r="R994" s="378"/>
      <c r="S994" s="378"/>
      <c r="T994" s="378"/>
      <c r="U994" s="378"/>
      <c r="V994" s="378"/>
      <c r="W994" s="378"/>
      <c r="X994" s="378"/>
      <c r="Y994" s="378"/>
    </row>
    <row r="995" spans="1:25">
      <c r="A995" s="374"/>
      <c r="B995" s="374"/>
      <c r="C995" s="406"/>
      <c r="D995" s="407"/>
      <c r="E995" s="374"/>
      <c r="F995" s="374"/>
      <c r="G995" s="408"/>
      <c r="H995" s="374"/>
      <c r="I995" s="409"/>
      <c r="J995" s="374"/>
      <c r="K995" s="409"/>
      <c r="L995" s="378"/>
      <c r="M995" s="410"/>
      <c r="N995" s="374"/>
      <c r="O995" s="411"/>
      <c r="P995" s="409"/>
      <c r="Q995" s="409"/>
      <c r="R995" s="378"/>
      <c r="S995" s="378"/>
      <c r="T995" s="378"/>
      <c r="U995" s="378"/>
      <c r="V995" s="378"/>
      <c r="W995" s="378"/>
      <c r="X995" s="378"/>
      <c r="Y995" s="378"/>
    </row>
    <row r="996" spans="1:25">
      <c r="A996" s="374"/>
      <c r="B996" s="374"/>
      <c r="C996" s="406"/>
      <c r="D996" s="407"/>
      <c r="E996" s="374"/>
      <c r="F996" s="374"/>
      <c r="G996" s="408"/>
      <c r="H996" s="374"/>
      <c r="I996" s="409"/>
      <c r="J996" s="374"/>
      <c r="K996" s="409"/>
      <c r="L996" s="378"/>
      <c r="M996" s="410"/>
      <c r="N996" s="374"/>
      <c r="O996" s="411"/>
      <c r="P996" s="409"/>
      <c r="Q996" s="409"/>
      <c r="R996" s="378"/>
      <c r="S996" s="378"/>
      <c r="T996" s="378"/>
      <c r="U996" s="378"/>
      <c r="V996" s="378"/>
      <c r="W996" s="378"/>
      <c r="X996" s="378"/>
      <c r="Y996" s="378"/>
    </row>
    <row r="997" spans="1:25">
      <c r="A997" s="374"/>
      <c r="B997" s="374"/>
      <c r="C997" s="406"/>
      <c r="D997" s="407"/>
      <c r="E997" s="374"/>
      <c r="F997" s="374"/>
      <c r="G997" s="408"/>
      <c r="H997" s="374"/>
      <c r="I997" s="409"/>
      <c r="J997" s="374"/>
      <c r="K997" s="409"/>
      <c r="L997" s="378"/>
      <c r="M997" s="410"/>
      <c r="N997" s="374"/>
      <c r="O997" s="411"/>
      <c r="P997" s="409"/>
      <c r="Q997" s="409"/>
      <c r="R997" s="378"/>
      <c r="S997" s="378"/>
      <c r="T997" s="378"/>
      <c r="U997" s="378"/>
      <c r="V997" s="378"/>
      <c r="W997" s="378"/>
      <c r="X997" s="378"/>
      <c r="Y997" s="378"/>
    </row>
    <row r="998" spans="1:25">
      <c r="A998" s="374"/>
      <c r="B998" s="374"/>
      <c r="C998" s="406"/>
      <c r="D998" s="407"/>
      <c r="E998" s="374"/>
      <c r="F998" s="374"/>
      <c r="G998" s="408"/>
      <c r="H998" s="374"/>
      <c r="I998" s="409"/>
      <c r="J998" s="374"/>
      <c r="K998" s="409"/>
      <c r="L998" s="378"/>
      <c r="M998" s="410"/>
      <c r="N998" s="374"/>
      <c r="O998" s="411"/>
      <c r="P998" s="409"/>
      <c r="Q998" s="409"/>
      <c r="R998" s="378"/>
      <c r="S998" s="378"/>
      <c r="T998" s="378"/>
      <c r="U998" s="378"/>
      <c r="V998" s="378"/>
      <c r="W998" s="378"/>
      <c r="X998" s="378"/>
      <c r="Y998" s="378"/>
    </row>
    <row r="999" spans="1:25">
      <c r="A999" s="374"/>
      <c r="B999" s="374"/>
      <c r="C999" s="406"/>
      <c r="D999" s="407"/>
      <c r="E999" s="374"/>
      <c r="F999" s="374"/>
      <c r="G999" s="408"/>
      <c r="H999" s="374"/>
      <c r="I999" s="409"/>
      <c r="J999" s="374"/>
      <c r="K999" s="409"/>
      <c r="L999" s="378"/>
      <c r="M999" s="410"/>
      <c r="N999" s="374"/>
      <c r="O999" s="411"/>
      <c r="P999" s="409"/>
      <c r="Q999" s="409"/>
      <c r="R999" s="378"/>
      <c r="S999" s="378"/>
      <c r="T999" s="378"/>
      <c r="U999" s="378"/>
      <c r="V999" s="378"/>
      <c r="W999" s="378"/>
      <c r="X999" s="378"/>
      <c r="Y999" s="378"/>
    </row>
    <row r="1000" spans="1:25">
      <c r="A1000" s="374"/>
      <c r="B1000" s="374"/>
      <c r="C1000" s="406"/>
      <c r="D1000" s="407"/>
      <c r="E1000" s="374"/>
      <c r="F1000" s="374"/>
      <c r="G1000" s="408"/>
      <c r="H1000" s="374"/>
      <c r="I1000" s="409"/>
      <c r="J1000" s="374"/>
      <c r="K1000" s="409"/>
      <c r="L1000" s="378"/>
      <c r="M1000" s="410"/>
      <c r="N1000" s="374"/>
      <c r="O1000" s="411"/>
      <c r="P1000" s="409"/>
      <c r="Q1000" s="409"/>
      <c r="R1000" s="378"/>
      <c r="S1000" s="378"/>
      <c r="T1000" s="378"/>
      <c r="U1000" s="378"/>
      <c r="V1000" s="378"/>
      <c r="W1000" s="378"/>
      <c r="X1000" s="378"/>
      <c r="Y1000" s="378"/>
    </row>
    <row r="1001" spans="1:25">
      <c r="A1001" s="374"/>
      <c r="B1001" s="374"/>
      <c r="C1001" s="406"/>
      <c r="D1001" s="407"/>
      <c r="E1001" s="374"/>
      <c r="F1001" s="374"/>
      <c r="G1001" s="408"/>
      <c r="H1001" s="374"/>
      <c r="I1001" s="409"/>
      <c r="J1001" s="374"/>
      <c r="K1001" s="409"/>
      <c r="L1001" s="378"/>
      <c r="M1001" s="410"/>
      <c r="N1001" s="374"/>
      <c r="O1001" s="411"/>
      <c r="P1001" s="409"/>
      <c r="Q1001" s="409"/>
      <c r="R1001" s="378"/>
      <c r="S1001" s="378"/>
      <c r="T1001" s="378"/>
      <c r="U1001" s="378"/>
      <c r="V1001" s="378"/>
      <c r="W1001" s="378"/>
      <c r="X1001" s="378"/>
      <c r="Y1001" s="378"/>
    </row>
    <row r="1002" spans="1:25">
      <c r="A1002" s="374"/>
      <c r="B1002" s="374"/>
      <c r="C1002" s="406"/>
      <c r="D1002" s="407"/>
      <c r="E1002" s="374"/>
      <c r="F1002" s="374"/>
      <c r="G1002" s="408"/>
      <c r="H1002" s="374"/>
      <c r="I1002" s="409"/>
      <c r="J1002" s="374"/>
      <c r="K1002" s="409"/>
      <c r="L1002" s="378"/>
      <c r="M1002" s="410"/>
      <c r="N1002" s="374"/>
      <c r="O1002" s="411"/>
      <c r="P1002" s="409"/>
      <c r="Q1002" s="409"/>
      <c r="R1002" s="378"/>
      <c r="S1002" s="378"/>
      <c r="T1002" s="378"/>
      <c r="U1002" s="378"/>
      <c r="V1002" s="378"/>
      <c r="W1002" s="378"/>
      <c r="X1002" s="378"/>
      <c r="Y1002" s="378"/>
    </row>
    <row r="1003" spans="1:25">
      <c r="A1003" s="374"/>
      <c r="B1003" s="374"/>
      <c r="C1003" s="406"/>
      <c r="D1003" s="407"/>
      <c r="E1003" s="374"/>
      <c r="F1003" s="374"/>
      <c r="G1003" s="408"/>
      <c r="H1003" s="374"/>
      <c r="I1003" s="409"/>
      <c r="J1003" s="374"/>
      <c r="K1003" s="409"/>
      <c r="L1003" s="378"/>
      <c r="M1003" s="410"/>
      <c r="N1003" s="374"/>
      <c r="O1003" s="411"/>
      <c r="P1003" s="409"/>
      <c r="Q1003" s="409"/>
      <c r="R1003" s="378"/>
      <c r="S1003" s="378"/>
      <c r="T1003" s="378"/>
      <c r="U1003" s="378"/>
      <c r="V1003" s="378"/>
      <c r="W1003" s="378"/>
      <c r="X1003" s="378"/>
      <c r="Y1003" s="378"/>
    </row>
    <row r="1004" spans="1:25">
      <c r="A1004" s="374"/>
      <c r="B1004" s="374"/>
      <c r="C1004" s="406"/>
      <c r="D1004" s="407"/>
      <c r="E1004" s="374"/>
      <c r="F1004" s="374"/>
      <c r="G1004" s="408"/>
      <c r="H1004" s="374"/>
      <c r="I1004" s="409"/>
      <c r="J1004" s="374"/>
      <c r="K1004" s="409"/>
      <c r="L1004" s="378"/>
      <c r="M1004" s="410"/>
      <c r="N1004" s="374"/>
      <c r="O1004" s="411"/>
      <c r="P1004" s="409"/>
      <c r="Q1004" s="409"/>
      <c r="R1004" s="378"/>
      <c r="S1004" s="378"/>
      <c r="T1004" s="378"/>
      <c r="U1004" s="378"/>
      <c r="V1004" s="378"/>
      <c r="W1004" s="378"/>
      <c r="X1004" s="378"/>
      <c r="Y1004" s="378"/>
    </row>
    <row r="1005" spans="1:25">
      <c r="A1005" s="374"/>
      <c r="B1005" s="374"/>
      <c r="C1005" s="406"/>
      <c r="D1005" s="407"/>
      <c r="E1005" s="374"/>
      <c r="F1005" s="374"/>
      <c r="G1005" s="408"/>
      <c r="H1005" s="374"/>
      <c r="I1005" s="409"/>
      <c r="J1005" s="374"/>
      <c r="K1005" s="409"/>
      <c r="L1005" s="378"/>
      <c r="M1005" s="410"/>
      <c r="N1005" s="374"/>
      <c r="O1005" s="411"/>
      <c r="P1005" s="409"/>
      <c r="Q1005" s="409"/>
      <c r="R1005" s="378"/>
      <c r="S1005" s="378"/>
      <c r="T1005" s="378"/>
      <c r="U1005" s="378"/>
      <c r="V1005" s="378"/>
      <c r="W1005" s="378"/>
      <c r="X1005" s="378"/>
      <c r="Y1005" s="378"/>
    </row>
    <row r="1006" spans="1:25">
      <c r="A1006" s="374"/>
      <c r="B1006" s="374"/>
      <c r="C1006" s="406"/>
      <c r="D1006" s="407"/>
      <c r="E1006" s="374"/>
      <c r="F1006" s="374"/>
      <c r="G1006" s="408"/>
      <c r="H1006" s="374"/>
      <c r="I1006" s="409"/>
      <c r="J1006" s="374"/>
      <c r="K1006" s="409"/>
      <c r="L1006" s="378"/>
      <c r="M1006" s="410"/>
      <c r="N1006" s="374"/>
      <c r="O1006" s="411"/>
      <c r="P1006" s="409"/>
      <c r="Q1006" s="409"/>
      <c r="R1006" s="378"/>
      <c r="S1006" s="378"/>
      <c r="T1006" s="378"/>
      <c r="U1006" s="378"/>
      <c r="V1006" s="378"/>
      <c r="W1006" s="378"/>
      <c r="X1006" s="378"/>
      <c r="Y1006" s="378"/>
    </row>
    <row r="1007" spans="1:25">
      <c r="A1007" s="374"/>
      <c r="B1007" s="374"/>
      <c r="C1007" s="406"/>
      <c r="D1007" s="407"/>
      <c r="E1007" s="374"/>
      <c r="F1007" s="374"/>
      <c r="G1007" s="408"/>
      <c r="H1007" s="374"/>
      <c r="I1007" s="409"/>
      <c r="J1007" s="374"/>
      <c r="K1007" s="409"/>
      <c r="L1007" s="378"/>
      <c r="M1007" s="410"/>
      <c r="N1007" s="374"/>
      <c r="O1007" s="411"/>
      <c r="P1007" s="409"/>
      <c r="Q1007" s="409"/>
      <c r="R1007" s="378"/>
      <c r="S1007" s="378"/>
      <c r="T1007" s="378"/>
      <c r="U1007" s="378"/>
      <c r="V1007" s="378"/>
      <c r="W1007" s="378"/>
      <c r="X1007" s="378"/>
      <c r="Y1007" s="378"/>
    </row>
    <row r="1008" spans="1:25">
      <c r="A1008" s="374"/>
      <c r="B1008" s="374"/>
      <c r="C1008" s="406"/>
      <c r="D1008" s="407"/>
      <c r="E1008" s="374"/>
      <c r="F1008" s="374"/>
      <c r="G1008" s="408"/>
      <c r="H1008" s="374"/>
      <c r="I1008" s="409"/>
      <c r="J1008" s="374"/>
      <c r="K1008" s="409"/>
      <c r="L1008" s="378"/>
      <c r="M1008" s="410"/>
      <c r="N1008" s="374"/>
      <c r="O1008" s="411"/>
      <c r="P1008" s="409"/>
      <c r="Q1008" s="409"/>
      <c r="R1008" s="378"/>
      <c r="S1008" s="378"/>
      <c r="T1008" s="378"/>
      <c r="U1008" s="378"/>
      <c r="V1008" s="378"/>
      <c r="W1008" s="378"/>
      <c r="X1008" s="378"/>
      <c r="Y1008" s="378"/>
    </row>
    <row r="1009" spans="1:25">
      <c r="A1009" s="374"/>
      <c r="B1009" s="374"/>
      <c r="C1009" s="406"/>
      <c r="D1009" s="407"/>
      <c r="E1009" s="374"/>
      <c r="F1009" s="374"/>
      <c r="G1009" s="408"/>
      <c r="H1009" s="374"/>
      <c r="I1009" s="409"/>
      <c r="J1009" s="374"/>
      <c r="K1009" s="409"/>
      <c r="L1009" s="378"/>
      <c r="M1009" s="410"/>
      <c r="N1009" s="374"/>
      <c r="O1009" s="411"/>
      <c r="P1009" s="409"/>
      <c r="Q1009" s="409"/>
      <c r="R1009" s="378"/>
      <c r="S1009" s="378"/>
      <c r="T1009" s="378"/>
      <c r="U1009" s="378"/>
      <c r="V1009" s="378"/>
      <c r="W1009" s="378"/>
      <c r="X1009" s="378"/>
      <c r="Y1009" s="378"/>
    </row>
    <row r="1010" spans="1:25">
      <c r="A1010" s="374"/>
      <c r="B1010" s="374"/>
      <c r="C1010" s="406"/>
      <c r="D1010" s="407"/>
      <c r="E1010" s="374"/>
      <c r="F1010" s="374"/>
      <c r="G1010" s="408"/>
      <c r="H1010" s="374"/>
      <c r="I1010" s="409"/>
      <c r="J1010" s="374"/>
      <c r="K1010" s="409"/>
      <c r="L1010" s="378"/>
      <c r="M1010" s="410"/>
      <c r="N1010" s="374"/>
      <c r="O1010" s="411"/>
      <c r="P1010" s="409"/>
      <c r="Q1010" s="409"/>
      <c r="R1010" s="378"/>
      <c r="S1010" s="378"/>
      <c r="T1010" s="378"/>
      <c r="U1010" s="378"/>
      <c r="V1010" s="378"/>
      <c r="W1010" s="378"/>
      <c r="X1010" s="378"/>
      <c r="Y1010" s="378"/>
    </row>
    <row r="1011" spans="1:25">
      <c r="A1011" s="374"/>
      <c r="B1011" s="374"/>
      <c r="C1011" s="406"/>
      <c r="D1011" s="407"/>
      <c r="E1011" s="374"/>
      <c r="F1011" s="374"/>
      <c r="G1011" s="408"/>
      <c r="H1011" s="374"/>
      <c r="I1011" s="409"/>
      <c r="J1011" s="374"/>
      <c r="K1011" s="409"/>
      <c r="L1011" s="378"/>
      <c r="M1011" s="410"/>
      <c r="N1011" s="374"/>
      <c r="O1011" s="411"/>
      <c r="P1011" s="409"/>
      <c r="Q1011" s="409"/>
      <c r="R1011" s="378"/>
      <c r="S1011" s="378"/>
      <c r="T1011" s="378"/>
      <c r="U1011" s="378"/>
      <c r="V1011" s="378"/>
      <c r="W1011" s="378"/>
      <c r="X1011" s="378"/>
      <c r="Y1011" s="378"/>
    </row>
    <row r="1012" spans="1:25">
      <c r="A1012" s="374"/>
      <c r="B1012" s="374"/>
      <c r="C1012" s="406"/>
      <c r="D1012" s="407"/>
      <c r="E1012" s="374"/>
      <c r="F1012" s="374"/>
      <c r="G1012" s="408"/>
      <c r="H1012" s="374"/>
      <c r="I1012" s="409"/>
      <c r="J1012" s="374"/>
      <c r="K1012" s="409"/>
      <c r="L1012" s="378"/>
      <c r="M1012" s="410"/>
      <c r="N1012" s="374"/>
      <c r="O1012" s="411"/>
      <c r="P1012" s="409"/>
      <c r="Q1012" s="409"/>
      <c r="R1012" s="378"/>
      <c r="S1012" s="378"/>
      <c r="T1012" s="378"/>
      <c r="U1012" s="378"/>
      <c r="V1012" s="378"/>
      <c r="W1012" s="378"/>
      <c r="X1012" s="378"/>
      <c r="Y1012" s="378"/>
    </row>
    <row r="1013" spans="1:25">
      <c r="A1013" s="374"/>
      <c r="B1013" s="374"/>
      <c r="C1013" s="406"/>
      <c r="D1013" s="407"/>
      <c r="E1013" s="374"/>
      <c r="F1013" s="374"/>
      <c r="G1013" s="408"/>
      <c r="H1013" s="374"/>
      <c r="I1013" s="409"/>
      <c r="J1013" s="374"/>
      <c r="K1013" s="409"/>
      <c r="L1013" s="378"/>
      <c r="M1013" s="410"/>
      <c r="N1013" s="374"/>
      <c r="O1013" s="411"/>
      <c r="P1013" s="409"/>
      <c r="Q1013" s="409"/>
      <c r="R1013" s="378"/>
      <c r="S1013" s="378"/>
      <c r="T1013" s="378"/>
      <c r="U1013" s="378"/>
      <c r="V1013" s="378"/>
      <c r="W1013" s="378"/>
      <c r="X1013" s="378"/>
      <c r="Y1013" s="378"/>
    </row>
    <row r="1014" spans="1:25">
      <c r="A1014" s="374"/>
      <c r="B1014" s="374"/>
      <c r="C1014" s="406"/>
      <c r="D1014" s="407"/>
      <c r="E1014" s="374"/>
      <c r="F1014" s="374"/>
      <c r="G1014" s="408"/>
      <c r="H1014" s="374"/>
      <c r="I1014" s="409"/>
      <c r="J1014" s="374"/>
      <c r="K1014" s="409"/>
      <c r="L1014" s="378"/>
      <c r="M1014" s="410"/>
      <c r="N1014" s="374"/>
      <c r="O1014" s="411"/>
      <c r="P1014" s="409"/>
      <c r="Q1014" s="409"/>
      <c r="R1014" s="378"/>
      <c r="S1014" s="378"/>
      <c r="T1014" s="378"/>
      <c r="U1014" s="378"/>
      <c r="V1014" s="378"/>
      <c r="W1014" s="378"/>
      <c r="X1014" s="378"/>
      <c r="Y1014" s="378"/>
    </row>
    <row r="1015" spans="1:25">
      <c r="A1015" s="374"/>
      <c r="B1015" s="374"/>
      <c r="C1015" s="406"/>
      <c r="D1015" s="407"/>
      <c r="E1015" s="374"/>
      <c r="F1015" s="374"/>
      <c r="G1015" s="408"/>
      <c r="H1015" s="374"/>
      <c r="I1015" s="409"/>
      <c r="J1015" s="374"/>
      <c r="K1015" s="409"/>
      <c r="L1015" s="378"/>
      <c r="M1015" s="410"/>
      <c r="N1015" s="374"/>
      <c r="O1015" s="411"/>
      <c r="P1015" s="409"/>
      <c r="Q1015" s="409"/>
      <c r="R1015" s="378"/>
      <c r="S1015" s="378"/>
      <c r="T1015" s="378"/>
      <c r="U1015" s="378"/>
      <c r="V1015" s="378"/>
      <c r="W1015" s="378"/>
      <c r="X1015" s="378"/>
      <c r="Y1015" s="378"/>
    </row>
    <row r="1016" spans="1:25">
      <c r="A1016" s="374"/>
      <c r="B1016" s="374"/>
      <c r="C1016" s="406"/>
      <c r="D1016" s="407"/>
      <c r="E1016" s="374"/>
      <c r="F1016" s="374"/>
      <c r="G1016" s="408"/>
      <c r="H1016" s="374"/>
      <c r="I1016" s="409"/>
      <c r="J1016" s="374"/>
      <c r="K1016" s="409"/>
      <c r="L1016" s="378"/>
      <c r="M1016" s="410"/>
      <c r="N1016" s="374"/>
      <c r="O1016" s="411"/>
      <c r="P1016" s="409"/>
      <c r="Q1016" s="409"/>
      <c r="R1016" s="378"/>
      <c r="S1016" s="378"/>
      <c r="T1016" s="378"/>
      <c r="U1016" s="378"/>
      <c r="V1016" s="378"/>
      <c r="W1016" s="378"/>
      <c r="X1016" s="378"/>
      <c r="Y1016" s="378"/>
    </row>
    <row r="1017" spans="1:25">
      <c r="A1017" s="374"/>
      <c r="B1017" s="374"/>
      <c r="C1017" s="406"/>
      <c r="D1017" s="407"/>
      <c r="E1017" s="374"/>
      <c r="F1017" s="374"/>
      <c r="G1017" s="408"/>
      <c r="H1017" s="374"/>
      <c r="I1017" s="409"/>
      <c r="J1017" s="374"/>
      <c r="K1017" s="409"/>
      <c r="L1017" s="378"/>
      <c r="M1017" s="410"/>
      <c r="N1017" s="374"/>
      <c r="O1017" s="411"/>
      <c r="P1017" s="409"/>
      <c r="Q1017" s="409"/>
      <c r="R1017" s="378"/>
      <c r="S1017" s="378"/>
      <c r="T1017" s="378"/>
      <c r="U1017" s="378"/>
      <c r="V1017" s="378"/>
      <c r="W1017" s="378"/>
      <c r="X1017" s="378"/>
      <c r="Y1017" s="378"/>
    </row>
    <row r="1018" spans="1:25">
      <c r="A1018" s="374"/>
      <c r="B1018" s="374"/>
      <c r="C1018" s="406"/>
      <c r="D1018" s="407"/>
      <c r="E1018" s="374"/>
      <c r="F1018" s="374"/>
      <c r="G1018" s="408"/>
      <c r="H1018" s="374"/>
      <c r="I1018" s="409"/>
      <c r="J1018" s="374"/>
      <c r="K1018" s="409"/>
      <c r="L1018" s="378"/>
      <c r="M1018" s="410"/>
      <c r="N1018" s="374"/>
      <c r="O1018" s="411"/>
      <c r="P1018" s="409"/>
      <c r="Q1018" s="409"/>
      <c r="R1018" s="378"/>
      <c r="S1018" s="378"/>
      <c r="T1018" s="378"/>
      <c r="U1018" s="378"/>
      <c r="V1018" s="378"/>
      <c r="W1018" s="378"/>
      <c r="X1018" s="378"/>
      <c r="Y1018" s="378"/>
    </row>
    <row r="1019" spans="1:25">
      <c r="A1019" s="374"/>
      <c r="B1019" s="374"/>
      <c r="C1019" s="406"/>
      <c r="D1019" s="407"/>
      <c r="E1019" s="374"/>
      <c r="F1019" s="374"/>
      <c r="G1019" s="408"/>
      <c r="H1019" s="374"/>
      <c r="I1019" s="409"/>
      <c r="J1019" s="374"/>
      <c r="K1019" s="409"/>
      <c r="L1019" s="378"/>
      <c r="M1019" s="410"/>
      <c r="N1019" s="374"/>
      <c r="O1019" s="411"/>
      <c r="P1019" s="409"/>
      <c r="Q1019" s="409"/>
      <c r="R1019" s="378"/>
      <c r="S1019" s="378"/>
      <c r="T1019" s="378"/>
      <c r="U1019" s="378"/>
      <c r="V1019" s="378"/>
      <c r="W1019" s="378"/>
      <c r="X1019" s="378"/>
      <c r="Y1019" s="378"/>
    </row>
    <row r="1020" spans="1:25">
      <c r="A1020" s="374"/>
      <c r="B1020" s="374"/>
      <c r="C1020" s="406"/>
      <c r="D1020" s="407"/>
      <c r="E1020" s="374"/>
      <c r="F1020" s="374"/>
      <c r="G1020" s="408"/>
      <c r="H1020" s="374"/>
      <c r="I1020" s="409"/>
      <c r="J1020" s="374"/>
      <c r="K1020" s="409"/>
      <c r="L1020" s="378"/>
      <c r="M1020" s="410"/>
      <c r="N1020" s="374"/>
      <c r="O1020" s="411"/>
      <c r="P1020" s="409"/>
      <c r="Q1020" s="409"/>
      <c r="R1020" s="378"/>
      <c r="S1020" s="378"/>
      <c r="T1020" s="378"/>
      <c r="U1020" s="378"/>
      <c r="V1020" s="378"/>
      <c r="W1020" s="378"/>
      <c r="X1020" s="378"/>
      <c r="Y1020" s="378"/>
    </row>
    <row r="1021" spans="1:25">
      <c r="A1021" s="374"/>
      <c r="B1021" s="374"/>
      <c r="C1021" s="406"/>
      <c r="D1021" s="407"/>
      <c r="E1021" s="374"/>
      <c r="F1021" s="374"/>
      <c r="G1021" s="408"/>
      <c r="H1021" s="374"/>
      <c r="I1021" s="409"/>
      <c r="J1021" s="374"/>
      <c r="K1021" s="409"/>
      <c r="L1021" s="378"/>
      <c r="M1021" s="410"/>
      <c r="N1021" s="374"/>
      <c r="O1021" s="411"/>
      <c r="P1021" s="409"/>
      <c r="Q1021" s="409"/>
      <c r="R1021" s="378"/>
      <c r="S1021" s="378"/>
      <c r="T1021" s="378"/>
      <c r="U1021" s="378"/>
      <c r="V1021" s="378"/>
      <c r="W1021" s="378"/>
      <c r="X1021" s="378"/>
      <c r="Y1021" s="378"/>
    </row>
    <row r="1022" spans="1:25">
      <c r="A1022" s="374"/>
      <c r="B1022" s="374"/>
      <c r="C1022" s="406"/>
      <c r="D1022" s="407"/>
      <c r="E1022" s="374"/>
      <c r="F1022" s="374"/>
      <c r="G1022" s="408"/>
      <c r="H1022" s="374"/>
      <c r="I1022" s="409"/>
      <c r="J1022" s="374"/>
      <c r="K1022" s="409"/>
      <c r="L1022" s="378"/>
      <c r="M1022" s="410"/>
      <c r="N1022" s="374"/>
      <c r="O1022" s="411"/>
      <c r="P1022" s="409"/>
      <c r="Q1022" s="409"/>
      <c r="R1022" s="378"/>
      <c r="S1022" s="378"/>
      <c r="T1022" s="378"/>
      <c r="U1022" s="378"/>
      <c r="V1022" s="378"/>
      <c r="W1022" s="378"/>
      <c r="X1022" s="378"/>
      <c r="Y1022" s="378"/>
    </row>
    <row r="1023" spans="1:25">
      <c r="A1023" s="374"/>
      <c r="B1023" s="374"/>
      <c r="C1023" s="406"/>
      <c r="D1023" s="407"/>
      <c r="E1023" s="374"/>
      <c r="F1023" s="374"/>
      <c r="G1023" s="408"/>
      <c r="H1023" s="374"/>
      <c r="I1023" s="409"/>
      <c r="J1023" s="374"/>
      <c r="K1023" s="409"/>
      <c r="L1023" s="378"/>
      <c r="M1023" s="410"/>
      <c r="N1023" s="374"/>
      <c r="O1023" s="411"/>
      <c r="P1023" s="409"/>
      <c r="Q1023" s="409"/>
      <c r="R1023" s="378"/>
      <c r="S1023" s="378"/>
      <c r="T1023" s="378"/>
      <c r="U1023" s="378"/>
      <c r="V1023" s="378"/>
      <c r="W1023" s="378"/>
      <c r="X1023" s="378"/>
      <c r="Y1023" s="378"/>
    </row>
    <row r="1024" spans="1:25">
      <c r="A1024" s="374"/>
      <c r="B1024" s="374"/>
      <c r="C1024" s="406"/>
      <c r="D1024" s="407"/>
      <c r="E1024" s="374"/>
      <c r="F1024" s="374"/>
      <c r="G1024" s="408"/>
      <c r="H1024" s="374"/>
      <c r="I1024" s="409"/>
      <c r="J1024" s="374"/>
      <c r="K1024" s="409"/>
      <c r="L1024" s="378"/>
      <c r="M1024" s="410"/>
      <c r="N1024" s="374"/>
      <c r="O1024" s="411"/>
      <c r="P1024" s="409"/>
      <c r="Q1024" s="409"/>
      <c r="R1024" s="378"/>
      <c r="S1024" s="378"/>
      <c r="T1024" s="378"/>
      <c r="U1024" s="378"/>
      <c r="V1024" s="378"/>
      <c r="W1024" s="378"/>
      <c r="X1024" s="378"/>
      <c r="Y1024" s="378"/>
    </row>
    <row r="1025" spans="1:25">
      <c r="A1025" s="374"/>
      <c r="B1025" s="374"/>
      <c r="C1025" s="406"/>
      <c r="D1025" s="407"/>
      <c r="E1025" s="374"/>
      <c r="F1025" s="374"/>
      <c r="G1025" s="408"/>
      <c r="H1025" s="374"/>
      <c r="I1025" s="409"/>
      <c r="J1025" s="374"/>
      <c r="K1025" s="409"/>
      <c r="L1025" s="378"/>
      <c r="M1025" s="410"/>
      <c r="N1025" s="374"/>
      <c r="O1025" s="411"/>
      <c r="P1025" s="409"/>
      <c r="Q1025" s="409"/>
      <c r="R1025" s="378"/>
      <c r="S1025" s="378"/>
      <c r="T1025" s="378"/>
      <c r="U1025" s="378"/>
      <c r="V1025" s="378"/>
      <c r="W1025" s="378"/>
      <c r="X1025" s="378"/>
      <c r="Y1025" s="378"/>
    </row>
    <row r="1026" spans="1:25">
      <c r="A1026" s="374"/>
      <c r="B1026" s="374"/>
      <c r="C1026" s="406"/>
      <c r="D1026" s="407"/>
      <c r="E1026" s="374"/>
      <c r="F1026" s="374"/>
      <c r="G1026" s="408"/>
      <c r="H1026" s="374"/>
      <c r="I1026" s="409"/>
      <c r="J1026" s="374"/>
      <c r="K1026" s="409"/>
      <c r="L1026" s="378"/>
      <c r="M1026" s="410"/>
      <c r="N1026" s="374"/>
      <c r="O1026" s="411"/>
      <c r="P1026" s="409"/>
      <c r="Q1026" s="409"/>
      <c r="R1026" s="378"/>
      <c r="S1026" s="378"/>
      <c r="T1026" s="378"/>
      <c r="U1026" s="378"/>
      <c r="V1026" s="378"/>
      <c r="W1026" s="378"/>
      <c r="X1026" s="378"/>
      <c r="Y1026" s="378"/>
    </row>
    <row r="1027" spans="1:25">
      <c r="A1027" s="374"/>
      <c r="B1027" s="374"/>
      <c r="C1027" s="406"/>
      <c r="D1027" s="407"/>
      <c r="E1027" s="374"/>
      <c r="F1027" s="374"/>
      <c r="G1027" s="408"/>
      <c r="H1027" s="374"/>
      <c r="I1027" s="409"/>
      <c r="J1027" s="374"/>
      <c r="K1027" s="409"/>
      <c r="L1027" s="378"/>
      <c r="M1027" s="410"/>
      <c r="N1027" s="374"/>
      <c r="O1027" s="411"/>
      <c r="P1027" s="409"/>
      <c r="Q1027" s="409"/>
      <c r="R1027" s="378"/>
      <c r="S1027" s="378"/>
      <c r="T1027" s="378"/>
      <c r="U1027" s="378"/>
      <c r="V1027" s="378"/>
      <c r="W1027" s="378"/>
      <c r="X1027" s="378"/>
      <c r="Y1027" s="378"/>
    </row>
    <row r="1028" spans="1:25">
      <c r="A1028" s="374"/>
      <c r="B1028" s="374"/>
      <c r="C1028" s="406"/>
      <c r="D1028" s="407"/>
      <c r="E1028" s="374"/>
      <c r="F1028" s="374"/>
      <c r="G1028" s="408"/>
      <c r="H1028" s="374"/>
      <c r="I1028" s="409"/>
      <c r="J1028" s="374"/>
      <c r="K1028" s="409"/>
      <c r="L1028" s="378"/>
      <c r="M1028" s="410"/>
      <c r="N1028" s="374"/>
      <c r="O1028" s="411"/>
      <c r="P1028" s="409"/>
      <c r="Q1028" s="409"/>
      <c r="R1028" s="378"/>
      <c r="S1028" s="378"/>
      <c r="T1028" s="378"/>
      <c r="U1028" s="378"/>
      <c r="V1028" s="378"/>
      <c r="W1028" s="378"/>
      <c r="X1028" s="378"/>
      <c r="Y1028" s="378"/>
    </row>
    <row r="1029" spans="1:25">
      <c r="A1029" s="374"/>
      <c r="B1029" s="374"/>
      <c r="C1029" s="406"/>
      <c r="D1029" s="407"/>
      <c r="E1029" s="374"/>
      <c r="F1029" s="374"/>
      <c r="G1029" s="408"/>
      <c r="H1029" s="374"/>
      <c r="I1029" s="409"/>
      <c r="J1029" s="374"/>
      <c r="K1029" s="409"/>
      <c r="L1029" s="378"/>
      <c r="M1029" s="410"/>
      <c r="N1029" s="374"/>
      <c r="O1029" s="411"/>
      <c r="P1029" s="409"/>
      <c r="Q1029" s="409"/>
      <c r="R1029" s="378"/>
      <c r="S1029" s="378"/>
      <c r="T1029" s="378"/>
      <c r="U1029" s="378"/>
      <c r="V1029" s="378"/>
      <c r="W1029" s="378"/>
      <c r="X1029" s="378"/>
      <c r="Y1029" s="378"/>
    </row>
    <row r="1030" spans="1:25">
      <c r="A1030" s="374"/>
      <c r="B1030" s="374"/>
      <c r="C1030" s="406"/>
      <c r="D1030" s="407"/>
      <c r="E1030" s="374"/>
      <c r="F1030" s="374"/>
      <c r="G1030" s="408"/>
      <c r="H1030" s="374"/>
      <c r="I1030" s="409"/>
      <c r="J1030" s="374"/>
      <c r="K1030" s="409"/>
      <c r="L1030" s="378"/>
      <c r="M1030" s="410"/>
      <c r="N1030" s="374"/>
      <c r="O1030" s="411"/>
      <c r="P1030" s="409"/>
      <c r="Q1030" s="409"/>
      <c r="R1030" s="378"/>
      <c r="S1030" s="378"/>
      <c r="T1030" s="378"/>
      <c r="U1030" s="378"/>
      <c r="V1030" s="378"/>
      <c r="W1030" s="378"/>
      <c r="X1030" s="378"/>
      <c r="Y1030" s="378"/>
    </row>
    <row r="1031" spans="1:25">
      <c r="A1031" s="374"/>
      <c r="B1031" s="374"/>
      <c r="C1031" s="406"/>
      <c r="D1031" s="407"/>
      <c r="E1031" s="374"/>
      <c r="F1031" s="374"/>
      <c r="G1031" s="408"/>
      <c r="H1031" s="374"/>
      <c r="I1031" s="409"/>
      <c r="J1031" s="374"/>
      <c r="K1031" s="409"/>
      <c r="L1031" s="378"/>
      <c r="M1031" s="410"/>
      <c r="N1031" s="374"/>
      <c r="O1031" s="411"/>
      <c r="P1031" s="409"/>
      <c r="Q1031" s="409"/>
      <c r="R1031" s="378"/>
      <c r="S1031" s="378"/>
      <c r="T1031" s="378"/>
      <c r="U1031" s="378"/>
      <c r="V1031" s="378"/>
      <c r="W1031" s="378"/>
      <c r="X1031" s="378"/>
      <c r="Y1031" s="378"/>
    </row>
    <row r="1032" spans="1:25">
      <c r="A1032" s="374"/>
      <c r="B1032" s="374"/>
      <c r="C1032" s="406"/>
      <c r="D1032" s="407"/>
      <c r="E1032" s="374"/>
      <c r="F1032" s="374"/>
      <c r="G1032" s="408"/>
      <c r="H1032" s="374"/>
      <c r="I1032" s="409"/>
      <c r="J1032" s="374"/>
      <c r="K1032" s="409"/>
      <c r="L1032" s="378"/>
      <c r="M1032" s="410"/>
      <c r="N1032" s="374"/>
      <c r="O1032" s="411"/>
      <c r="P1032" s="409"/>
      <c r="Q1032" s="409"/>
      <c r="R1032" s="378"/>
      <c r="S1032" s="378"/>
      <c r="T1032" s="378"/>
      <c r="U1032" s="378"/>
      <c r="V1032" s="378"/>
      <c r="W1032" s="378"/>
      <c r="X1032" s="378"/>
      <c r="Y1032" s="378"/>
    </row>
    <row r="1033" spans="1:25">
      <c r="A1033" s="374"/>
      <c r="B1033" s="374"/>
      <c r="C1033" s="406"/>
      <c r="D1033" s="407"/>
      <c r="E1033" s="374"/>
      <c r="F1033" s="374"/>
      <c r="G1033" s="408"/>
      <c r="H1033" s="374"/>
      <c r="I1033" s="409"/>
      <c r="J1033" s="374"/>
      <c r="K1033" s="409"/>
      <c r="L1033" s="378"/>
      <c r="M1033" s="410"/>
      <c r="N1033" s="374"/>
      <c r="O1033" s="411"/>
      <c r="P1033" s="409"/>
      <c r="Q1033" s="409"/>
      <c r="R1033" s="378"/>
      <c r="S1033" s="378"/>
      <c r="T1033" s="378"/>
      <c r="U1033" s="378"/>
      <c r="V1033" s="378"/>
      <c r="W1033" s="378"/>
      <c r="X1033" s="378"/>
      <c r="Y1033" s="378"/>
    </row>
    <row r="1034" spans="1:25">
      <c r="A1034" s="374"/>
      <c r="B1034" s="374"/>
      <c r="C1034" s="406"/>
      <c r="D1034" s="407"/>
      <c r="E1034" s="374"/>
      <c r="F1034" s="374"/>
      <c r="G1034" s="408"/>
      <c r="H1034" s="374"/>
      <c r="I1034" s="409"/>
      <c r="J1034" s="374"/>
      <c r="K1034" s="409"/>
      <c r="L1034" s="378"/>
      <c r="M1034" s="410"/>
      <c r="N1034" s="374"/>
      <c r="O1034" s="411"/>
      <c r="P1034" s="409"/>
      <c r="Q1034" s="409"/>
      <c r="R1034" s="378"/>
      <c r="S1034" s="378"/>
      <c r="T1034" s="378"/>
      <c r="U1034" s="378"/>
      <c r="V1034" s="378"/>
      <c r="W1034" s="378"/>
      <c r="X1034" s="378"/>
      <c r="Y1034" s="378"/>
    </row>
    <row r="1035" spans="1:25">
      <c r="A1035" s="374"/>
      <c r="B1035" s="374"/>
      <c r="C1035" s="406"/>
      <c r="D1035" s="407"/>
      <c r="E1035" s="374"/>
      <c r="F1035" s="374"/>
      <c r="G1035" s="408"/>
      <c r="H1035" s="374"/>
      <c r="I1035" s="409"/>
      <c r="J1035" s="374"/>
      <c r="K1035" s="409"/>
      <c r="L1035" s="378"/>
      <c r="M1035" s="410"/>
      <c r="N1035" s="374"/>
      <c r="O1035" s="411"/>
      <c r="P1035" s="409"/>
      <c r="Q1035" s="409"/>
      <c r="R1035" s="378"/>
      <c r="S1035" s="378"/>
      <c r="T1035" s="378"/>
      <c r="U1035" s="378"/>
      <c r="V1035" s="378"/>
      <c r="W1035" s="378"/>
      <c r="X1035" s="378"/>
      <c r="Y1035" s="378"/>
    </row>
    <row r="1036" spans="1:25">
      <c r="A1036" s="374"/>
      <c r="B1036" s="374"/>
      <c r="C1036" s="406"/>
      <c r="D1036" s="407"/>
      <c r="E1036" s="374"/>
      <c r="F1036" s="374"/>
      <c r="G1036" s="408"/>
      <c r="H1036" s="374"/>
      <c r="I1036" s="409"/>
      <c r="J1036" s="374"/>
      <c r="K1036" s="409"/>
      <c r="L1036" s="378"/>
      <c r="M1036" s="410"/>
      <c r="N1036" s="374"/>
      <c r="O1036" s="411"/>
      <c r="P1036" s="409"/>
      <c r="Q1036" s="409"/>
      <c r="R1036" s="378"/>
      <c r="S1036" s="378"/>
      <c r="T1036" s="378"/>
      <c r="U1036" s="378"/>
      <c r="V1036" s="378"/>
      <c r="W1036" s="378"/>
      <c r="X1036" s="378"/>
      <c r="Y1036" s="378"/>
    </row>
    <row r="1037" spans="1:25">
      <c r="A1037" s="374"/>
      <c r="B1037" s="374"/>
      <c r="C1037" s="406"/>
      <c r="D1037" s="407"/>
      <c r="E1037" s="374"/>
      <c r="F1037" s="374"/>
      <c r="G1037" s="408"/>
      <c r="H1037" s="374"/>
      <c r="I1037" s="409"/>
      <c r="J1037" s="374"/>
      <c r="K1037" s="409"/>
      <c r="L1037" s="378"/>
      <c r="M1037" s="410"/>
      <c r="N1037" s="374"/>
      <c r="O1037" s="411"/>
      <c r="P1037" s="409"/>
      <c r="Q1037" s="409"/>
      <c r="R1037" s="378"/>
      <c r="S1037" s="378"/>
      <c r="T1037" s="378"/>
      <c r="U1037" s="378"/>
      <c r="V1037" s="378"/>
      <c r="W1037" s="378"/>
      <c r="X1037" s="378"/>
      <c r="Y1037" s="378"/>
    </row>
    <row r="1038" spans="1:25">
      <c r="A1038" s="374"/>
      <c r="B1038" s="374"/>
      <c r="C1038" s="406"/>
      <c r="D1038" s="407"/>
      <c r="E1038" s="374"/>
      <c r="F1038" s="374"/>
      <c r="G1038" s="408"/>
      <c r="H1038" s="374"/>
      <c r="I1038" s="409"/>
      <c r="J1038" s="374"/>
      <c r="K1038" s="409"/>
      <c r="L1038" s="378"/>
      <c r="M1038" s="410"/>
      <c r="N1038" s="374"/>
      <c r="O1038" s="411"/>
      <c r="P1038" s="409"/>
      <c r="Q1038" s="409"/>
      <c r="R1038" s="378"/>
      <c r="S1038" s="378"/>
      <c r="T1038" s="378"/>
      <c r="U1038" s="378"/>
      <c r="V1038" s="378"/>
      <c r="W1038" s="378"/>
      <c r="X1038" s="378"/>
      <c r="Y1038" s="378"/>
    </row>
    <row r="1039" spans="1:25">
      <c r="A1039" s="374"/>
      <c r="B1039" s="374"/>
      <c r="C1039" s="406"/>
      <c r="D1039" s="407"/>
      <c r="E1039" s="374"/>
      <c r="F1039" s="374"/>
      <c r="G1039" s="408"/>
      <c r="H1039" s="374"/>
      <c r="I1039" s="409"/>
      <c r="J1039" s="374"/>
      <c r="K1039" s="409"/>
      <c r="L1039" s="378"/>
      <c r="M1039" s="410"/>
      <c r="N1039" s="374"/>
      <c r="O1039" s="411"/>
      <c r="P1039" s="409"/>
      <c r="Q1039" s="409"/>
      <c r="R1039" s="378"/>
      <c r="S1039" s="378"/>
      <c r="T1039" s="378"/>
      <c r="U1039" s="378"/>
      <c r="V1039" s="378"/>
      <c r="W1039" s="378"/>
      <c r="X1039" s="378"/>
      <c r="Y1039" s="378"/>
    </row>
    <row r="1040" spans="1:25">
      <c r="A1040" s="374"/>
      <c r="B1040" s="374"/>
      <c r="C1040" s="406"/>
      <c r="D1040" s="407"/>
      <c r="E1040" s="374"/>
      <c r="F1040" s="374"/>
      <c r="G1040" s="408"/>
      <c r="H1040" s="374"/>
      <c r="I1040" s="409"/>
      <c r="J1040" s="374"/>
      <c r="K1040" s="409"/>
      <c r="L1040" s="378"/>
      <c r="M1040" s="410"/>
      <c r="N1040" s="374"/>
      <c r="O1040" s="411"/>
      <c r="P1040" s="409"/>
      <c r="Q1040" s="409"/>
      <c r="R1040" s="378"/>
      <c r="S1040" s="378"/>
      <c r="T1040" s="378"/>
      <c r="U1040" s="378"/>
      <c r="V1040" s="378"/>
      <c r="W1040" s="378"/>
      <c r="X1040" s="378"/>
      <c r="Y1040" s="378"/>
    </row>
    <row r="1041" spans="1:25">
      <c r="A1041" s="374"/>
      <c r="B1041" s="374"/>
      <c r="C1041" s="406"/>
      <c r="D1041" s="407"/>
      <c r="E1041" s="374"/>
      <c r="F1041" s="374"/>
      <c r="G1041" s="408"/>
      <c r="H1041" s="374"/>
      <c r="I1041" s="409"/>
      <c r="J1041" s="374"/>
      <c r="K1041" s="409"/>
      <c r="L1041" s="378"/>
      <c r="M1041" s="410"/>
      <c r="N1041" s="374"/>
      <c r="O1041" s="411"/>
      <c r="P1041" s="409"/>
      <c r="Q1041" s="409"/>
      <c r="R1041" s="378"/>
      <c r="S1041" s="378"/>
      <c r="T1041" s="378"/>
      <c r="U1041" s="378"/>
      <c r="V1041" s="378"/>
      <c r="W1041" s="378"/>
      <c r="X1041" s="378"/>
      <c r="Y1041" s="378"/>
    </row>
    <row r="1042" spans="1:25">
      <c r="A1042" s="374"/>
      <c r="B1042" s="374"/>
      <c r="C1042" s="406"/>
      <c r="D1042" s="407"/>
      <c r="E1042" s="374"/>
      <c r="F1042" s="374"/>
      <c r="G1042" s="408"/>
      <c r="H1042" s="374"/>
      <c r="I1042" s="409"/>
      <c r="J1042" s="374"/>
      <c r="K1042" s="409"/>
      <c r="L1042" s="378"/>
      <c r="M1042" s="410"/>
      <c r="N1042" s="374"/>
      <c r="O1042" s="411"/>
      <c r="P1042" s="409"/>
      <c r="Q1042" s="409"/>
      <c r="R1042" s="378"/>
      <c r="S1042" s="378"/>
      <c r="T1042" s="378"/>
      <c r="U1042" s="378"/>
      <c r="V1042" s="378"/>
      <c r="W1042" s="378"/>
      <c r="X1042" s="378"/>
      <c r="Y1042" s="378"/>
    </row>
    <row r="1043" spans="1:25">
      <c r="A1043" s="374"/>
      <c r="B1043" s="374"/>
      <c r="C1043" s="406"/>
      <c r="D1043" s="407"/>
      <c r="E1043" s="374"/>
      <c r="F1043" s="374"/>
      <c r="G1043" s="408"/>
      <c r="H1043" s="374"/>
      <c r="I1043" s="409"/>
      <c r="J1043" s="374"/>
      <c r="K1043" s="409"/>
      <c r="L1043" s="378"/>
      <c r="M1043" s="410"/>
      <c r="N1043" s="374"/>
      <c r="O1043" s="411"/>
      <c r="P1043" s="409"/>
      <c r="Q1043" s="409"/>
      <c r="R1043" s="378"/>
      <c r="S1043" s="378"/>
      <c r="T1043" s="378"/>
      <c r="U1043" s="378"/>
      <c r="V1043" s="378"/>
      <c r="W1043" s="378"/>
      <c r="X1043" s="378"/>
      <c r="Y1043" s="378"/>
    </row>
    <row r="1044" spans="1:25">
      <c r="A1044" s="374"/>
      <c r="B1044" s="374"/>
      <c r="C1044" s="406"/>
      <c r="D1044" s="407"/>
      <c r="E1044" s="374"/>
      <c r="F1044" s="374"/>
      <c r="G1044" s="408"/>
      <c r="H1044" s="374"/>
      <c r="I1044" s="409"/>
      <c r="J1044" s="374"/>
      <c r="K1044" s="409"/>
      <c r="L1044" s="378"/>
      <c r="M1044" s="410"/>
      <c r="N1044" s="374"/>
      <c r="O1044" s="411"/>
      <c r="P1044" s="409"/>
      <c r="Q1044" s="409"/>
      <c r="R1044" s="378"/>
      <c r="S1044" s="378"/>
      <c r="T1044" s="378"/>
      <c r="U1044" s="378"/>
      <c r="V1044" s="378"/>
      <c r="W1044" s="378"/>
      <c r="X1044" s="378"/>
      <c r="Y1044" s="378"/>
    </row>
    <row r="1045" spans="1:25">
      <c r="A1045" s="374"/>
      <c r="B1045" s="374"/>
      <c r="C1045" s="406"/>
      <c r="D1045" s="407"/>
      <c r="E1045" s="374"/>
      <c r="F1045" s="374"/>
      <c r="G1045" s="408"/>
      <c r="H1045" s="374"/>
      <c r="I1045" s="409"/>
      <c r="J1045" s="374"/>
      <c r="K1045" s="409"/>
      <c r="L1045" s="378"/>
      <c r="M1045" s="410"/>
      <c r="N1045" s="374"/>
      <c r="O1045" s="411"/>
      <c r="P1045" s="409"/>
      <c r="Q1045" s="409"/>
      <c r="R1045" s="378"/>
      <c r="S1045" s="378"/>
      <c r="T1045" s="378"/>
      <c r="U1045" s="378"/>
      <c r="V1045" s="378"/>
      <c r="W1045" s="378"/>
      <c r="X1045" s="378"/>
      <c r="Y1045" s="378"/>
    </row>
    <row r="1046" spans="1:25">
      <c r="A1046" s="374"/>
      <c r="B1046" s="374"/>
      <c r="C1046" s="406"/>
      <c r="D1046" s="407"/>
      <c r="E1046" s="374"/>
      <c r="F1046" s="374"/>
      <c r="G1046" s="408"/>
      <c r="H1046" s="374"/>
      <c r="I1046" s="409"/>
      <c r="J1046" s="374"/>
      <c r="K1046" s="409"/>
      <c r="L1046" s="378"/>
      <c r="M1046" s="410"/>
      <c r="N1046" s="374"/>
      <c r="O1046" s="411"/>
      <c r="P1046" s="409"/>
      <c r="Q1046" s="409"/>
      <c r="R1046" s="378"/>
      <c r="S1046" s="378"/>
      <c r="T1046" s="378"/>
      <c r="U1046" s="378"/>
      <c r="V1046" s="378"/>
      <c r="W1046" s="378"/>
      <c r="X1046" s="378"/>
      <c r="Y1046" s="378"/>
    </row>
    <row r="1047" spans="1:25">
      <c r="A1047" s="374"/>
      <c r="B1047" s="374"/>
      <c r="C1047" s="406"/>
      <c r="D1047" s="407"/>
      <c r="E1047" s="374"/>
      <c r="F1047" s="374"/>
      <c r="G1047" s="408"/>
      <c r="H1047" s="374"/>
      <c r="I1047" s="409"/>
      <c r="J1047" s="374"/>
      <c r="K1047" s="409"/>
      <c r="L1047" s="378"/>
      <c r="M1047" s="410"/>
      <c r="N1047" s="374"/>
      <c r="O1047" s="411"/>
      <c r="P1047" s="409"/>
      <c r="Q1047" s="409"/>
      <c r="R1047" s="378"/>
      <c r="S1047" s="378"/>
      <c r="T1047" s="378"/>
      <c r="U1047" s="378"/>
      <c r="V1047" s="378"/>
      <c r="W1047" s="378"/>
      <c r="X1047" s="378"/>
      <c r="Y1047" s="378"/>
    </row>
    <row r="1048" spans="1:25">
      <c r="A1048" s="374"/>
      <c r="B1048" s="374"/>
      <c r="C1048" s="406"/>
      <c r="D1048" s="407"/>
      <c r="E1048" s="374"/>
      <c r="F1048" s="374"/>
      <c r="G1048" s="408"/>
      <c r="H1048" s="374"/>
      <c r="I1048" s="409"/>
      <c r="J1048" s="374"/>
      <c r="K1048" s="409"/>
      <c r="L1048" s="378"/>
      <c r="M1048" s="410"/>
      <c r="N1048" s="374"/>
      <c r="O1048" s="411"/>
      <c r="P1048" s="409"/>
      <c r="Q1048" s="409"/>
      <c r="R1048" s="378"/>
      <c r="S1048" s="378"/>
      <c r="T1048" s="378"/>
      <c r="U1048" s="378"/>
      <c r="V1048" s="378"/>
      <c r="W1048" s="378"/>
      <c r="X1048" s="378"/>
      <c r="Y1048" s="378"/>
    </row>
    <row r="1049" spans="1:25">
      <c r="A1049" s="374"/>
      <c r="B1049" s="374"/>
      <c r="C1049" s="406"/>
      <c r="D1049" s="407"/>
      <c r="E1049" s="374"/>
      <c r="F1049" s="374"/>
      <c r="G1049" s="408"/>
      <c r="H1049" s="374"/>
      <c r="I1049" s="409"/>
      <c r="J1049" s="374"/>
      <c r="K1049" s="409"/>
      <c r="L1049" s="378"/>
      <c r="M1049" s="410"/>
      <c r="N1049" s="374"/>
      <c r="O1049" s="411"/>
      <c r="P1049" s="409"/>
      <c r="Q1049" s="409"/>
      <c r="R1049" s="378"/>
      <c r="S1049" s="378"/>
      <c r="T1049" s="378"/>
      <c r="U1049" s="378"/>
      <c r="V1049" s="378"/>
      <c r="W1049" s="378"/>
      <c r="X1049" s="378"/>
      <c r="Y1049" s="378"/>
    </row>
    <row r="1050" spans="1:25">
      <c r="A1050" s="374"/>
      <c r="B1050" s="374"/>
      <c r="C1050" s="406"/>
      <c r="D1050" s="407"/>
      <c r="E1050" s="374"/>
      <c r="F1050" s="374"/>
      <c r="G1050" s="408"/>
      <c r="H1050" s="374"/>
      <c r="I1050" s="409"/>
      <c r="J1050" s="374"/>
      <c r="K1050" s="409"/>
      <c r="L1050" s="378"/>
      <c r="M1050" s="410"/>
      <c r="N1050" s="374"/>
      <c r="O1050" s="411"/>
      <c r="P1050" s="409"/>
      <c r="Q1050" s="409"/>
      <c r="R1050" s="378"/>
      <c r="S1050" s="378"/>
      <c r="T1050" s="378"/>
      <c r="U1050" s="378"/>
      <c r="V1050" s="378"/>
      <c r="W1050" s="378"/>
      <c r="X1050" s="378"/>
      <c r="Y1050" s="378"/>
    </row>
    <row r="1051" spans="1:25">
      <c r="A1051" s="374"/>
      <c r="B1051" s="374"/>
      <c r="C1051" s="406"/>
      <c r="D1051" s="407"/>
      <c r="E1051" s="374"/>
      <c r="F1051" s="374"/>
      <c r="G1051" s="408"/>
      <c r="H1051" s="374"/>
      <c r="I1051" s="409"/>
      <c r="J1051" s="374"/>
      <c r="K1051" s="409"/>
      <c r="L1051" s="378"/>
      <c r="M1051" s="410"/>
      <c r="N1051" s="374"/>
      <c r="O1051" s="411"/>
      <c r="P1051" s="409"/>
      <c r="Q1051" s="409"/>
      <c r="R1051" s="378"/>
      <c r="S1051" s="378"/>
      <c r="T1051" s="378"/>
      <c r="U1051" s="378"/>
      <c r="V1051" s="378"/>
      <c r="W1051" s="378"/>
      <c r="X1051" s="378"/>
      <c r="Y1051" s="378"/>
    </row>
    <row r="1052" spans="1:25">
      <c r="A1052" s="374"/>
      <c r="B1052" s="374"/>
      <c r="C1052" s="406"/>
      <c r="D1052" s="407"/>
      <c r="E1052" s="374"/>
      <c r="F1052" s="374"/>
      <c r="G1052" s="408"/>
      <c r="H1052" s="374"/>
      <c r="I1052" s="409"/>
      <c r="J1052" s="374"/>
      <c r="K1052" s="409"/>
      <c r="L1052" s="378"/>
      <c r="M1052" s="410"/>
      <c r="N1052" s="374"/>
      <c r="O1052" s="411"/>
      <c r="P1052" s="409"/>
      <c r="Q1052" s="409"/>
      <c r="R1052" s="378"/>
      <c r="S1052" s="378"/>
      <c r="T1052" s="378"/>
      <c r="U1052" s="378"/>
      <c r="V1052" s="378"/>
      <c r="W1052" s="378"/>
      <c r="X1052" s="378"/>
      <c r="Y1052" s="378"/>
    </row>
    <row r="1053" spans="1:25">
      <c r="A1053" s="374"/>
      <c r="B1053" s="374"/>
      <c r="C1053" s="406"/>
      <c r="D1053" s="407"/>
      <c r="E1053" s="374"/>
      <c r="F1053" s="374"/>
      <c r="G1053" s="408"/>
      <c r="H1053" s="374"/>
      <c r="I1053" s="409"/>
      <c r="J1053" s="374"/>
      <c r="K1053" s="409"/>
      <c r="L1053" s="378"/>
      <c r="M1053" s="410"/>
      <c r="N1053" s="374"/>
      <c r="O1053" s="411"/>
      <c r="P1053" s="409"/>
      <c r="Q1053" s="409"/>
      <c r="R1053" s="378"/>
      <c r="S1053" s="378"/>
      <c r="T1053" s="378"/>
      <c r="U1053" s="378"/>
      <c r="V1053" s="378"/>
      <c r="W1053" s="378"/>
      <c r="X1053" s="378"/>
      <c r="Y1053" s="378"/>
    </row>
    <row r="1054" spans="1:25">
      <c r="A1054" s="374"/>
      <c r="B1054" s="374"/>
      <c r="C1054" s="406"/>
      <c r="D1054" s="407"/>
      <c r="E1054" s="374"/>
      <c r="F1054" s="374"/>
      <c r="G1054" s="408"/>
      <c r="H1054" s="374"/>
      <c r="I1054" s="409"/>
      <c r="J1054" s="374"/>
      <c r="K1054" s="409"/>
      <c r="L1054" s="378"/>
      <c r="M1054" s="410"/>
      <c r="N1054" s="374"/>
      <c r="O1054" s="411"/>
      <c r="P1054" s="409"/>
      <c r="Q1054" s="409"/>
      <c r="R1054" s="378"/>
      <c r="S1054" s="378"/>
      <c r="T1054" s="378"/>
      <c r="U1054" s="378"/>
      <c r="V1054" s="378"/>
      <c r="W1054" s="378"/>
      <c r="X1054" s="378"/>
      <c r="Y1054" s="378"/>
    </row>
    <row r="1055" spans="1:25">
      <c r="A1055" s="374"/>
      <c r="B1055" s="374"/>
      <c r="C1055" s="406"/>
      <c r="D1055" s="407"/>
      <c r="E1055" s="374"/>
      <c r="F1055" s="374"/>
      <c r="G1055" s="408"/>
      <c r="H1055" s="374"/>
      <c r="I1055" s="409"/>
      <c r="J1055" s="374"/>
      <c r="K1055" s="409"/>
      <c r="L1055" s="378"/>
      <c r="M1055" s="410"/>
      <c r="N1055" s="374"/>
      <c r="O1055" s="411"/>
      <c r="P1055" s="409"/>
      <c r="Q1055" s="409"/>
      <c r="R1055" s="378"/>
      <c r="S1055" s="378"/>
      <c r="T1055" s="378"/>
      <c r="U1055" s="378"/>
      <c r="V1055" s="378"/>
      <c r="W1055" s="378"/>
      <c r="X1055" s="378"/>
      <c r="Y1055" s="378"/>
    </row>
    <row r="1056" spans="1:25">
      <c r="A1056" s="374"/>
      <c r="B1056" s="374"/>
      <c r="C1056" s="406"/>
      <c r="D1056" s="407"/>
      <c r="E1056" s="374"/>
      <c r="F1056" s="374"/>
      <c r="G1056" s="408"/>
      <c r="H1056" s="374"/>
      <c r="I1056" s="409"/>
      <c r="J1056" s="374"/>
      <c r="K1056" s="409"/>
      <c r="L1056" s="378"/>
      <c r="M1056" s="410"/>
      <c r="N1056" s="374"/>
      <c r="O1056" s="411"/>
      <c r="P1056" s="409"/>
      <c r="Q1056" s="409"/>
      <c r="R1056" s="378"/>
      <c r="S1056" s="378"/>
      <c r="T1056" s="378"/>
      <c r="U1056" s="378"/>
      <c r="V1056" s="378"/>
      <c r="W1056" s="378"/>
      <c r="X1056" s="378"/>
      <c r="Y1056" s="378"/>
    </row>
    <row r="1057" spans="1:25">
      <c r="A1057" s="374"/>
      <c r="B1057" s="374"/>
      <c r="C1057" s="406"/>
      <c r="D1057" s="407"/>
      <c r="E1057" s="374"/>
      <c r="F1057" s="374"/>
      <c r="G1057" s="408"/>
      <c r="H1057" s="374"/>
      <c r="I1057" s="409"/>
      <c r="J1057" s="374"/>
      <c r="K1057" s="409"/>
      <c r="L1057" s="378"/>
      <c r="M1057" s="410"/>
      <c r="N1057" s="374"/>
      <c r="O1057" s="411"/>
      <c r="P1057" s="409"/>
      <c r="Q1057" s="409"/>
      <c r="R1057" s="378"/>
      <c r="S1057" s="378"/>
      <c r="T1057" s="378"/>
      <c r="U1057" s="378"/>
      <c r="V1057" s="378"/>
      <c r="W1057" s="378"/>
      <c r="X1057" s="378"/>
      <c r="Y1057" s="378"/>
    </row>
    <row r="1058" spans="1:25">
      <c r="A1058" s="374"/>
      <c r="B1058" s="374"/>
      <c r="C1058" s="406"/>
      <c r="D1058" s="407"/>
      <c r="E1058" s="374"/>
      <c r="F1058" s="374"/>
      <c r="G1058" s="408"/>
      <c r="H1058" s="374"/>
      <c r="I1058" s="409"/>
      <c r="J1058" s="374"/>
      <c r="K1058" s="409"/>
      <c r="L1058" s="378"/>
      <c r="M1058" s="410"/>
      <c r="N1058" s="374"/>
      <c r="O1058" s="411"/>
      <c r="P1058" s="409"/>
      <c r="Q1058" s="409"/>
      <c r="R1058" s="378"/>
      <c r="S1058" s="378"/>
      <c r="T1058" s="378"/>
      <c r="U1058" s="378"/>
      <c r="V1058" s="378"/>
      <c r="W1058" s="378"/>
      <c r="X1058" s="378"/>
      <c r="Y1058" s="378"/>
    </row>
    <row r="1059" spans="1:25">
      <c r="A1059" s="374"/>
      <c r="B1059" s="374"/>
      <c r="C1059" s="406"/>
      <c r="D1059" s="407"/>
      <c r="E1059" s="374"/>
      <c r="F1059" s="374"/>
      <c r="G1059" s="408"/>
      <c r="H1059" s="374"/>
      <c r="I1059" s="409"/>
      <c r="J1059" s="374"/>
      <c r="K1059" s="409"/>
      <c r="L1059" s="378"/>
      <c r="M1059" s="410"/>
      <c r="N1059" s="374"/>
      <c r="O1059" s="411"/>
      <c r="P1059" s="409"/>
      <c r="Q1059" s="409"/>
      <c r="R1059" s="378"/>
      <c r="S1059" s="378"/>
      <c r="T1059" s="378"/>
      <c r="U1059" s="378"/>
      <c r="V1059" s="378"/>
      <c r="W1059" s="378"/>
      <c r="X1059" s="378"/>
      <c r="Y1059" s="378"/>
    </row>
    <row r="1060" spans="1:25">
      <c r="A1060" s="374"/>
      <c r="B1060" s="374"/>
      <c r="C1060" s="406"/>
      <c r="D1060" s="407"/>
      <c r="E1060" s="374"/>
      <c r="F1060" s="374"/>
      <c r="G1060" s="408"/>
      <c r="H1060" s="374"/>
      <c r="I1060" s="409"/>
      <c r="J1060" s="374"/>
      <c r="K1060" s="409"/>
      <c r="L1060" s="378"/>
      <c r="M1060" s="410"/>
      <c r="N1060" s="374"/>
      <c r="O1060" s="411"/>
      <c r="P1060" s="409"/>
      <c r="Q1060" s="409"/>
      <c r="R1060" s="378"/>
      <c r="S1060" s="378"/>
      <c r="T1060" s="378"/>
      <c r="U1060" s="378"/>
      <c r="V1060" s="378"/>
      <c r="W1060" s="378"/>
      <c r="X1060" s="378"/>
      <c r="Y1060" s="378"/>
    </row>
    <row r="1061" spans="1:25">
      <c r="A1061" s="374"/>
      <c r="B1061" s="374"/>
      <c r="C1061" s="406"/>
      <c r="D1061" s="407"/>
      <c r="E1061" s="374"/>
      <c r="F1061" s="374"/>
      <c r="G1061" s="408"/>
      <c r="H1061" s="374"/>
      <c r="I1061" s="409"/>
      <c r="J1061" s="374"/>
      <c r="K1061" s="409"/>
      <c r="L1061" s="378"/>
      <c r="M1061" s="410"/>
      <c r="N1061" s="374"/>
      <c r="O1061" s="411"/>
      <c r="P1061" s="409"/>
      <c r="Q1061" s="409"/>
      <c r="R1061" s="378"/>
      <c r="S1061" s="378"/>
      <c r="T1061" s="378"/>
      <c r="U1061" s="378"/>
      <c r="V1061" s="378"/>
      <c r="W1061" s="378"/>
      <c r="X1061" s="378"/>
      <c r="Y1061" s="378"/>
    </row>
    <row r="1062" spans="1:25">
      <c r="A1062" s="374"/>
      <c r="B1062" s="374"/>
      <c r="C1062" s="406"/>
      <c r="D1062" s="407"/>
      <c r="E1062" s="374"/>
      <c r="F1062" s="374"/>
      <c r="G1062" s="408"/>
      <c r="H1062" s="374"/>
      <c r="I1062" s="409"/>
      <c r="J1062" s="374"/>
      <c r="K1062" s="409"/>
      <c r="L1062" s="378"/>
      <c r="M1062" s="410"/>
      <c r="N1062" s="374"/>
      <c r="O1062" s="411"/>
      <c r="P1062" s="409"/>
      <c r="Q1062" s="409"/>
      <c r="R1062" s="378"/>
      <c r="S1062" s="378"/>
      <c r="T1062" s="378"/>
      <c r="U1062" s="378"/>
      <c r="V1062" s="378"/>
      <c r="W1062" s="378"/>
      <c r="X1062" s="378"/>
      <c r="Y1062" s="378"/>
    </row>
    <row r="1063" spans="1:25">
      <c r="A1063" s="374"/>
      <c r="B1063" s="374"/>
      <c r="C1063" s="406"/>
      <c r="D1063" s="407"/>
      <c r="E1063" s="374"/>
      <c r="F1063" s="374"/>
      <c r="G1063" s="408"/>
      <c r="H1063" s="374"/>
      <c r="I1063" s="409"/>
      <c r="J1063" s="374"/>
      <c r="K1063" s="409"/>
      <c r="L1063" s="378"/>
      <c r="M1063" s="410"/>
      <c r="N1063" s="374"/>
      <c r="O1063" s="411"/>
      <c r="P1063" s="409"/>
      <c r="Q1063" s="409"/>
      <c r="R1063" s="378"/>
      <c r="S1063" s="378"/>
      <c r="T1063" s="378"/>
      <c r="U1063" s="378"/>
      <c r="V1063" s="378"/>
      <c r="W1063" s="378"/>
      <c r="X1063" s="378"/>
      <c r="Y1063" s="378"/>
    </row>
    <row r="1064" spans="1:25">
      <c r="A1064" s="374"/>
      <c r="B1064" s="374"/>
      <c r="C1064" s="406"/>
      <c r="D1064" s="407"/>
      <c r="E1064" s="374"/>
      <c r="F1064" s="374"/>
      <c r="G1064" s="408"/>
      <c r="H1064" s="374"/>
      <c r="I1064" s="409"/>
      <c r="J1064" s="374"/>
      <c r="K1064" s="409"/>
      <c r="L1064" s="378"/>
      <c r="M1064" s="410"/>
      <c r="N1064" s="374"/>
      <c r="O1064" s="411"/>
      <c r="P1064" s="409"/>
      <c r="Q1064" s="409"/>
      <c r="R1064" s="378"/>
      <c r="S1064" s="378"/>
      <c r="T1064" s="378"/>
      <c r="U1064" s="378"/>
      <c r="V1064" s="378"/>
      <c r="W1064" s="378"/>
      <c r="X1064" s="378"/>
      <c r="Y1064" s="378"/>
    </row>
    <row r="1065" spans="1:25">
      <c r="A1065" s="374"/>
      <c r="B1065" s="374"/>
      <c r="C1065" s="406"/>
      <c r="D1065" s="407"/>
      <c r="E1065" s="374"/>
      <c r="F1065" s="374"/>
      <c r="G1065" s="408"/>
      <c r="H1065" s="374"/>
      <c r="I1065" s="409"/>
      <c r="J1065" s="374"/>
      <c r="K1065" s="409"/>
      <c r="L1065" s="378"/>
      <c r="M1065" s="410"/>
      <c r="N1065" s="374"/>
      <c r="O1065" s="411"/>
      <c r="P1065" s="409"/>
      <c r="Q1065" s="409"/>
      <c r="R1065" s="378"/>
      <c r="S1065" s="378"/>
      <c r="T1065" s="378"/>
      <c r="U1065" s="378"/>
      <c r="V1065" s="378"/>
      <c r="W1065" s="378"/>
      <c r="X1065" s="378"/>
      <c r="Y1065" s="378"/>
    </row>
    <row r="1066" spans="1:25">
      <c r="A1066" s="374"/>
      <c r="B1066" s="374"/>
      <c r="C1066" s="406"/>
      <c r="D1066" s="407"/>
      <c r="E1066" s="374"/>
      <c r="F1066" s="374"/>
      <c r="G1066" s="408"/>
      <c r="H1066" s="374"/>
      <c r="I1066" s="409"/>
      <c r="J1066" s="374"/>
      <c r="K1066" s="409"/>
      <c r="L1066" s="378"/>
      <c r="M1066" s="410"/>
      <c r="N1066" s="374"/>
      <c r="O1066" s="411"/>
      <c r="P1066" s="409"/>
      <c r="Q1066" s="409"/>
      <c r="R1066" s="378"/>
      <c r="S1066" s="378"/>
      <c r="T1066" s="378"/>
      <c r="U1066" s="378"/>
      <c r="V1066" s="378"/>
      <c r="W1066" s="378"/>
      <c r="X1066" s="378"/>
      <c r="Y1066" s="378"/>
    </row>
    <row r="1067" spans="1:25">
      <c r="A1067" s="374"/>
      <c r="B1067" s="374"/>
      <c r="C1067" s="406"/>
      <c r="D1067" s="407"/>
      <c r="E1067" s="374"/>
      <c r="F1067" s="374"/>
      <c r="G1067" s="408"/>
      <c r="H1067" s="374"/>
      <c r="I1067" s="409"/>
      <c r="J1067" s="374"/>
      <c r="K1067" s="409"/>
      <c r="L1067" s="378"/>
      <c r="M1067" s="410"/>
      <c r="N1067" s="374"/>
      <c r="O1067" s="411"/>
      <c r="P1067" s="409"/>
      <c r="Q1067" s="409"/>
      <c r="R1067" s="378"/>
      <c r="S1067" s="378"/>
      <c r="T1067" s="378"/>
      <c r="U1067" s="378"/>
      <c r="V1067" s="378"/>
      <c r="W1067" s="378"/>
      <c r="X1067" s="378"/>
      <c r="Y1067" s="378"/>
    </row>
    <row r="1068" spans="1:25">
      <c r="A1068" s="374"/>
      <c r="B1068" s="374"/>
      <c r="C1068" s="406"/>
      <c r="D1068" s="407"/>
      <c r="E1068" s="374"/>
      <c r="F1068" s="374"/>
      <c r="G1068" s="408"/>
      <c r="H1068" s="374"/>
      <c r="I1068" s="409"/>
      <c r="J1068" s="374"/>
      <c r="K1068" s="409"/>
      <c r="L1068" s="378"/>
      <c r="M1068" s="410"/>
      <c r="N1068" s="374"/>
      <c r="O1068" s="411"/>
      <c r="P1068" s="409"/>
      <c r="Q1068" s="409"/>
      <c r="R1068" s="378"/>
      <c r="S1068" s="378"/>
      <c r="T1068" s="378"/>
      <c r="U1068" s="378"/>
      <c r="V1068" s="378"/>
      <c r="W1068" s="378"/>
      <c r="X1068" s="378"/>
      <c r="Y1068" s="378"/>
    </row>
    <row r="1069" spans="1:25">
      <c r="A1069" s="374"/>
      <c r="B1069" s="374"/>
      <c r="C1069" s="406"/>
      <c r="D1069" s="407"/>
      <c r="E1069" s="374"/>
      <c r="F1069" s="374"/>
      <c r="G1069" s="408"/>
      <c r="H1069" s="374"/>
      <c r="I1069" s="409"/>
      <c r="J1069" s="374"/>
      <c r="K1069" s="409"/>
      <c r="L1069" s="378"/>
      <c r="M1069" s="410"/>
      <c r="N1069" s="374"/>
      <c r="O1069" s="411"/>
      <c r="P1069" s="409"/>
      <c r="Q1069" s="409"/>
      <c r="R1069" s="378"/>
      <c r="S1069" s="378"/>
      <c r="T1069" s="378"/>
      <c r="U1069" s="378"/>
      <c r="V1069" s="378"/>
      <c r="W1069" s="378"/>
      <c r="X1069" s="378"/>
      <c r="Y1069" s="378"/>
    </row>
    <row r="1070" spans="1:25">
      <c r="A1070" s="374"/>
      <c r="B1070" s="374"/>
      <c r="C1070" s="406"/>
      <c r="D1070" s="407"/>
      <c r="E1070" s="374"/>
      <c r="F1070" s="374"/>
      <c r="G1070" s="408"/>
      <c r="H1070" s="374"/>
      <c r="I1070" s="409"/>
      <c r="J1070" s="374"/>
      <c r="K1070" s="409"/>
      <c r="L1070" s="378"/>
      <c r="M1070" s="410"/>
      <c r="N1070" s="374"/>
      <c r="O1070" s="411"/>
      <c r="P1070" s="409"/>
      <c r="Q1070" s="409"/>
      <c r="R1070" s="378"/>
      <c r="S1070" s="378"/>
      <c r="T1070" s="378"/>
      <c r="U1070" s="378"/>
      <c r="V1070" s="378"/>
      <c r="W1070" s="378"/>
      <c r="X1070" s="378"/>
      <c r="Y1070" s="378"/>
    </row>
    <row r="1071" spans="1:25">
      <c r="A1071" s="374"/>
      <c r="B1071" s="374"/>
      <c r="C1071" s="406"/>
      <c r="D1071" s="407"/>
      <c r="E1071" s="374"/>
      <c r="F1071" s="374"/>
      <c r="G1071" s="408"/>
      <c r="H1071" s="374"/>
      <c r="I1071" s="409"/>
      <c r="J1071" s="374"/>
      <c r="K1071" s="409"/>
      <c r="L1071" s="378"/>
      <c r="M1071" s="410"/>
      <c r="N1071" s="374"/>
      <c r="O1071" s="411"/>
      <c r="P1071" s="409"/>
      <c r="Q1071" s="409"/>
      <c r="R1071" s="378"/>
      <c r="S1071" s="378"/>
      <c r="T1071" s="378"/>
      <c r="U1071" s="378"/>
      <c r="V1071" s="378"/>
      <c r="W1071" s="378"/>
      <c r="X1071" s="378"/>
      <c r="Y1071" s="378"/>
    </row>
    <row r="1072" spans="1:25">
      <c r="A1072" s="374"/>
      <c r="B1072" s="374"/>
      <c r="C1072" s="406"/>
      <c r="D1072" s="407"/>
      <c r="E1072" s="374"/>
      <c r="F1072" s="374"/>
      <c r="G1072" s="408"/>
      <c r="H1072" s="374"/>
      <c r="I1072" s="409"/>
      <c r="J1072" s="374"/>
      <c r="K1072" s="409"/>
      <c r="L1072" s="378"/>
      <c r="M1072" s="410"/>
      <c r="N1072" s="374"/>
      <c r="O1072" s="411"/>
      <c r="P1072" s="409"/>
      <c r="Q1072" s="409"/>
      <c r="R1072" s="378"/>
      <c r="S1072" s="378"/>
      <c r="T1072" s="378"/>
      <c r="U1072" s="378"/>
      <c r="V1072" s="378"/>
      <c r="W1072" s="378"/>
      <c r="X1072" s="378"/>
      <c r="Y1072" s="378"/>
    </row>
    <row r="1073" spans="1:25">
      <c r="A1073" s="374"/>
      <c r="B1073" s="374"/>
      <c r="C1073" s="406"/>
      <c r="D1073" s="407"/>
      <c r="E1073" s="374"/>
      <c r="F1073" s="374"/>
      <c r="G1073" s="408"/>
      <c r="H1073" s="374"/>
      <c r="I1073" s="409"/>
      <c r="J1073" s="374"/>
      <c r="K1073" s="409"/>
      <c r="L1073" s="378"/>
      <c r="M1073" s="410"/>
      <c r="N1073" s="374"/>
      <c r="O1073" s="411"/>
      <c r="P1073" s="409"/>
      <c r="Q1073" s="409"/>
      <c r="R1073" s="378"/>
      <c r="S1073" s="378"/>
      <c r="T1073" s="378"/>
      <c r="U1073" s="378"/>
      <c r="V1073" s="378"/>
      <c r="W1073" s="378"/>
      <c r="X1073" s="378"/>
      <c r="Y1073" s="378"/>
    </row>
    <row r="1074" spans="1:25">
      <c r="A1074" s="374"/>
      <c r="B1074" s="374"/>
      <c r="C1074" s="406"/>
      <c r="D1074" s="407"/>
      <c r="E1074" s="374"/>
      <c r="F1074" s="374"/>
      <c r="G1074" s="408"/>
      <c r="H1074" s="374"/>
      <c r="I1074" s="409"/>
      <c r="J1074" s="374"/>
      <c r="K1074" s="409"/>
      <c r="L1074" s="378"/>
      <c r="M1074" s="410"/>
      <c r="N1074" s="374"/>
      <c r="O1074" s="411"/>
      <c r="P1074" s="409"/>
      <c r="Q1074" s="409"/>
      <c r="R1074" s="378"/>
      <c r="S1074" s="378"/>
      <c r="T1074" s="378"/>
      <c r="U1074" s="378"/>
      <c r="V1074" s="378"/>
      <c r="W1074" s="378"/>
      <c r="X1074" s="378"/>
      <c r="Y1074" s="378"/>
    </row>
    <row r="1075" spans="1:25">
      <c r="A1075" s="374"/>
      <c r="B1075" s="374"/>
      <c r="C1075" s="406"/>
      <c r="D1075" s="407"/>
      <c r="E1075" s="374"/>
      <c r="F1075" s="374"/>
      <c r="G1075" s="408"/>
      <c r="H1075" s="374"/>
      <c r="I1075" s="409"/>
      <c r="J1075" s="374"/>
      <c r="K1075" s="409"/>
      <c r="L1075" s="378"/>
      <c r="M1075" s="410"/>
      <c r="N1075" s="374"/>
      <c r="O1075" s="411"/>
      <c r="P1075" s="409"/>
      <c r="Q1075" s="409"/>
      <c r="R1075" s="378"/>
      <c r="S1075" s="378"/>
      <c r="T1075" s="378"/>
      <c r="U1075" s="378"/>
      <c r="V1075" s="378"/>
      <c r="W1075" s="378"/>
      <c r="X1075" s="378"/>
      <c r="Y1075" s="378"/>
    </row>
    <row r="1076" spans="1:25">
      <c r="A1076" s="374"/>
      <c r="B1076" s="374"/>
      <c r="C1076" s="406"/>
      <c r="D1076" s="407"/>
      <c r="E1076" s="374"/>
      <c r="F1076" s="374"/>
      <c r="G1076" s="408"/>
      <c r="H1076" s="374"/>
      <c r="I1076" s="409"/>
      <c r="J1076" s="374"/>
      <c r="K1076" s="409"/>
      <c r="L1076" s="378"/>
      <c r="M1076" s="410"/>
      <c r="N1076" s="374"/>
      <c r="O1076" s="411"/>
      <c r="P1076" s="409"/>
      <c r="Q1076" s="409"/>
      <c r="R1076" s="378"/>
      <c r="S1076" s="378"/>
      <c r="T1076" s="378"/>
      <c r="U1076" s="378"/>
      <c r="V1076" s="378"/>
      <c r="W1076" s="378"/>
      <c r="X1076" s="378"/>
      <c r="Y1076" s="378"/>
    </row>
    <row r="1077" spans="1:25">
      <c r="A1077" s="374"/>
      <c r="B1077" s="374"/>
      <c r="C1077" s="406"/>
      <c r="D1077" s="407"/>
      <c r="E1077" s="374"/>
      <c r="F1077" s="374"/>
      <c r="G1077" s="408"/>
      <c r="H1077" s="374"/>
      <c r="I1077" s="409"/>
      <c r="J1077" s="374"/>
      <c r="K1077" s="409"/>
      <c r="L1077" s="378"/>
      <c r="M1077" s="410"/>
      <c r="N1077" s="374"/>
      <c r="O1077" s="411"/>
      <c r="P1077" s="409"/>
      <c r="Q1077" s="409"/>
      <c r="R1077" s="378"/>
      <c r="S1077" s="378"/>
      <c r="T1077" s="378"/>
      <c r="U1077" s="378"/>
      <c r="V1077" s="378"/>
      <c r="W1077" s="378"/>
      <c r="X1077" s="378"/>
      <c r="Y1077" s="378"/>
    </row>
    <row r="1078" spans="1:25">
      <c r="A1078" s="374"/>
      <c r="B1078" s="374"/>
      <c r="C1078" s="406"/>
      <c r="D1078" s="407"/>
      <c r="E1078" s="374"/>
      <c r="F1078" s="374"/>
      <c r="G1078" s="408"/>
      <c r="H1078" s="374"/>
      <c r="I1078" s="409"/>
      <c r="J1078" s="374"/>
      <c r="K1078" s="409"/>
      <c r="L1078" s="378"/>
      <c r="M1078" s="410"/>
      <c r="N1078" s="374"/>
      <c r="O1078" s="411"/>
      <c r="P1078" s="409"/>
      <c r="Q1078" s="409"/>
      <c r="R1078" s="378"/>
      <c r="S1078" s="378"/>
      <c r="T1078" s="378"/>
      <c r="U1078" s="378"/>
      <c r="V1078" s="378"/>
      <c r="W1078" s="378"/>
      <c r="X1078" s="378"/>
      <c r="Y1078" s="378"/>
    </row>
    <row r="1079" spans="1:25">
      <c r="A1079" s="374"/>
      <c r="B1079" s="374"/>
      <c r="C1079" s="406"/>
      <c r="D1079" s="407"/>
      <c r="E1079" s="374"/>
      <c r="F1079" s="374"/>
      <c r="G1079" s="408"/>
      <c r="H1079" s="374"/>
      <c r="I1079" s="409"/>
      <c r="J1079" s="374"/>
      <c r="K1079" s="409"/>
      <c r="L1079" s="378"/>
      <c r="M1079" s="410"/>
      <c r="N1079" s="374"/>
      <c r="O1079" s="411"/>
      <c r="P1079" s="409"/>
      <c r="Q1079" s="409"/>
      <c r="R1079" s="378"/>
      <c r="S1079" s="378"/>
      <c r="T1079" s="378"/>
      <c r="U1079" s="378"/>
      <c r="V1079" s="378"/>
      <c r="W1079" s="378"/>
      <c r="X1079" s="378"/>
      <c r="Y1079" s="378"/>
    </row>
    <row r="1080" spans="1:25">
      <c r="A1080" s="374"/>
      <c r="B1080" s="374"/>
      <c r="C1080" s="406"/>
      <c r="D1080" s="407"/>
      <c r="E1080" s="374"/>
      <c r="F1080" s="374"/>
      <c r="G1080" s="408"/>
      <c r="H1080" s="374"/>
      <c r="I1080" s="409"/>
      <c r="J1080" s="374"/>
      <c r="K1080" s="409"/>
      <c r="L1080" s="378"/>
      <c r="M1080" s="410"/>
      <c r="N1080" s="374"/>
      <c r="O1080" s="411"/>
      <c r="P1080" s="409"/>
      <c r="Q1080" s="409"/>
      <c r="R1080" s="378"/>
      <c r="S1080" s="378"/>
      <c r="T1080" s="378"/>
      <c r="U1080" s="378"/>
      <c r="V1080" s="378"/>
      <c r="W1080" s="378"/>
      <c r="X1080" s="378"/>
      <c r="Y1080" s="378"/>
    </row>
    <row r="1081" spans="1:25">
      <c r="A1081" s="374"/>
      <c r="B1081" s="374"/>
      <c r="C1081" s="406"/>
      <c r="D1081" s="407"/>
      <c r="E1081" s="374"/>
      <c r="F1081" s="374"/>
      <c r="G1081" s="408"/>
      <c r="H1081" s="374"/>
      <c r="I1081" s="409"/>
      <c r="J1081" s="374"/>
      <c r="K1081" s="409"/>
      <c r="L1081" s="378"/>
      <c r="M1081" s="410"/>
      <c r="N1081" s="374"/>
      <c r="O1081" s="411"/>
      <c r="P1081" s="409"/>
      <c r="Q1081" s="409"/>
      <c r="R1081" s="378"/>
      <c r="S1081" s="378"/>
      <c r="T1081" s="378"/>
      <c r="U1081" s="378"/>
      <c r="V1081" s="378"/>
      <c r="W1081" s="378"/>
      <c r="X1081" s="378"/>
      <c r="Y1081" s="378"/>
    </row>
    <row r="1082" spans="1:25">
      <c r="A1082" s="374"/>
      <c r="B1082" s="374"/>
      <c r="C1082" s="406"/>
      <c r="D1082" s="407"/>
      <c r="E1082" s="374"/>
      <c r="F1082" s="374"/>
      <c r="G1082" s="408"/>
      <c r="H1082" s="374"/>
      <c r="I1082" s="409"/>
      <c r="J1082" s="374"/>
      <c r="K1082" s="409"/>
      <c r="L1082" s="378"/>
      <c r="M1082" s="410"/>
      <c r="N1082" s="374"/>
      <c r="O1082" s="411"/>
      <c r="P1082" s="409"/>
      <c r="Q1082" s="409"/>
      <c r="R1082" s="378"/>
      <c r="S1082" s="378"/>
      <c r="T1082" s="378"/>
      <c r="U1082" s="378"/>
      <c r="V1082" s="378"/>
      <c r="W1082" s="378"/>
      <c r="X1082" s="378"/>
      <c r="Y1082" s="378"/>
    </row>
    <row r="1083" spans="1:25">
      <c r="A1083" s="374"/>
      <c r="B1083" s="374"/>
      <c r="C1083" s="406"/>
      <c r="D1083" s="407"/>
      <c r="E1083" s="374"/>
      <c r="F1083" s="374"/>
      <c r="G1083" s="408"/>
      <c r="H1083" s="374"/>
      <c r="I1083" s="409"/>
      <c r="J1083" s="374"/>
      <c r="K1083" s="409"/>
      <c r="L1083" s="378"/>
      <c r="M1083" s="410"/>
      <c r="N1083" s="374"/>
      <c r="O1083" s="411"/>
      <c r="P1083" s="409"/>
      <c r="Q1083" s="409"/>
      <c r="R1083" s="378"/>
      <c r="S1083" s="378"/>
      <c r="T1083" s="378"/>
      <c r="U1083" s="378"/>
      <c r="V1083" s="378"/>
      <c r="W1083" s="378"/>
      <c r="X1083" s="378"/>
      <c r="Y1083" s="378"/>
    </row>
    <row r="1084" spans="1:25">
      <c r="A1084" s="374"/>
      <c r="B1084" s="374"/>
      <c r="C1084" s="406"/>
      <c r="D1084" s="407"/>
      <c r="E1084" s="374"/>
      <c r="F1084" s="374"/>
      <c r="G1084" s="408"/>
      <c r="H1084" s="374"/>
      <c r="I1084" s="409"/>
      <c r="J1084" s="374"/>
      <c r="K1084" s="409"/>
      <c r="L1084" s="378"/>
      <c r="M1084" s="410"/>
      <c r="N1084" s="374"/>
      <c r="O1084" s="411"/>
      <c r="P1084" s="409"/>
      <c r="Q1084" s="409"/>
      <c r="R1084" s="378"/>
      <c r="S1084" s="378"/>
      <c r="T1084" s="378"/>
      <c r="U1084" s="378"/>
      <c r="V1084" s="378"/>
      <c r="W1084" s="378"/>
      <c r="X1084" s="378"/>
      <c r="Y1084" s="378"/>
    </row>
    <row r="1085" spans="1:25">
      <c r="A1085" s="374"/>
      <c r="B1085" s="374"/>
      <c r="C1085" s="406"/>
      <c r="D1085" s="407"/>
      <c r="E1085" s="374"/>
      <c r="F1085" s="374"/>
      <c r="G1085" s="408"/>
      <c r="H1085" s="374"/>
      <c r="I1085" s="409"/>
      <c r="J1085" s="374"/>
      <c r="K1085" s="409"/>
      <c r="L1085" s="378"/>
      <c r="M1085" s="410"/>
      <c r="N1085" s="374"/>
      <c r="O1085" s="411"/>
      <c r="P1085" s="409"/>
      <c r="Q1085" s="409"/>
      <c r="R1085" s="378"/>
      <c r="S1085" s="378"/>
      <c r="T1085" s="378"/>
      <c r="U1085" s="378"/>
      <c r="V1085" s="378"/>
      <c r="W1085" s="378"/>
      <c r="X1085" s="378"/>
      <c r="Y1085" s="378"/>
    </row>
    <row r="1086" spans="1:25">
      <c r="A1086" s="374"/>
      <c r="B1086" s="374"/>
      <c r="C1086" s="406"/>
      <c r="D1086" s="407"/>
      <c r="E1086" s="374"/>
      <c r="F1086" s="374"/>
      <c r="G1086" s="408"/>
      <c r="H1086" s="374"/>
      <c r="I1086" s="409"/>
      <c r="J1086" s="374"/>
      <c r="K1086" s="409"/>
      <c r="L1086" s="378"/>
      <c r="M1086" s="410"/>
      <c r="N1086" s="374"/>
      <c r="O1086" s="411"/>
      <c r="P1086" s="409"/>
      <c r="Q1086" s="409"/>
      <c r="R1086" s="378"/>
      <c r="S1086" s="378"/>
      <c r="T1086" s="378"/>
      <c r="U1086" s="378"/>
      <c r="V1086" s="378"/>
      <c r="W1086" s="378"/>
      <c r="X1086" s="378"/>
      <c r="Y1086" s="378"/>
    </row>
    <row r="1087" spans="1:25">
      <c r="A1087" s="374"/>
      <c r="B1087" s="374"/>
      <c r="C1087" s="406"/>
      <c r="D1087" s="407"/>
      <c r="E1087" s="374"/>
      <c r="F1087" s="374"/>
      <c r="G1087" s="408"/>
      <c r="H1087" s="374"/>
      <c r="I1087" s="409"/>
      <c r="J1087" s="374"/>
      <c r="K1087" s="409"/>
      <c r="L1087" s="378"/>
      <c r="M1087" s="410"/>
      <c r="N1087" s="374"/>
      <c r="O1087" s="411"/>
      <c r="P1087" s="409"/>
      <c r="Q1087" s="409"/>
      <c r="R1087" s="378"/>
      <c r="S1087" s="378"/>
      <c r="T1087" s="378"/>
      <c r="U1087" s="378"/>
      <c r="V1087" s="378"/>
      <c r="W1087" s="378"/>
      <c r="X1087" s="378"/>
      <c r="Y1087" s="378"/>
    </row>
    <row r="1088" spans="1:25">
      <c r="A1088" s="374"/>
      <c r="B1088" s="374"/>
      <c r="C1088" s="406"/>
      <c r="D1088" s="407"/>
      <c r="E1088" s="374"/>
      <c r="F1088" s="374"/>
      <c r="G1088" s="408"/>
      <c r="H1088" s="374"/>
      <c r="I1088" s="409"/>
      <c r="J1088" s="374"/>
      <c r="K1088" s="409"/>
      <c r="L1088" s="378"/>
      <c r="M1088" s="410"/>
      <c r="N1088" s="374"/>
      <c r="O1088" s="411"/>
      <c r="P1088" s="409"/>
      <c r="Q1088" s="409"/>
      <c r="R1088" s="378"/>
      <c r="S1088" s="378"/>
      <c r="T1088" s="378"/>
      <c r="U1088" s="378"/>
      <c r="V1088" s="378"/>
      <c r="W1088" s="378"/>
      <c r="X1088" s="378"/>
      <c r="Y1088" s="378"/>
    </row>
    <row r="1089" spans="1:25">
      <c r="A1089" s="374"/>
      <c r="B1089" s="374"/>
      <c r="C1089" s="406"/>
      <c r="D1089" s="407"/>
      <c r="E1089" s="374"/>
      <c r="F1089" s="374"/>
      <c r="G1089" s="408"/>
      <c r="H1089" s="374"/>
      <c r="I1089" s="409"/>
      <c r="J1089" s="374"/>
      <c r="K1089" s="409"/>
      <c r="L1089" s="378"/>
      <c r="M1089" s="410"/>
      <c r="N1089" s="374"/>
      <c r="O1089" s="411"/>
      <c r="P1089" s="409"/>
      <c r="Q1089" s="409"/>
      <c r="R1089" s="378"/>
      <c r="S1089" s="378"/>
      <c r="T1089" s="378"/>
      <c r="U1089" s="378"/>
      <c r="V1089" s="378"/>
      <c r="W1089" s="378"/>
      <c r="X1089" s="378"/>
      <c r="Y1089" s="378"/>
    </row>
    <row r="1090" spans="1:25">
      <c r="A1090" s="374"/>
      <c r="B1090" s="374"/>
      <c r="C1090" s="406"/>
      <c r="D1090" s="407"/>
      <c r="E1090" s="374"/>
      <c r="F1090" s="374"/>
      <c r="G1090" s="408"/>
      <c r="H1090" s="374"/>
      <c r="I1090" s="409"/>
      <c r="J1090" s="374"/>
      <c r="K1090" s="409"/>
      <c r="L1090" s="378"/>
      <c r="M1090" s="410"/>
      <c r="N1090" s="374"/>
      <c r="O1090" s="411"/>
      <c r="P1090" s="409"/>
      <c r="Q1090" s="409"/>
      <c r="R1090" s="378"/>
      <c r="S1090" s="378"/>
      <c r="T1090" s="378"/>
      <c r="U1090" s="378"/>
      <c r="V1090" s="378"/>
      <c r="W1090" s="378"/>
      <c r="X1090" s="378"/>
      <c r="Y1090" s="378"/>
    </row>
    <row r="1091" spans="1:25">
      <c r="A1091" s="374"/>
      <c r="B1091" s="374"/>
      <c r="C1091" s="406"/>
      <c r="D1091" s="407"/>
      <c r="E1091" s="374"/>
      <c r="F1091" s="374"/>
      <c r="G1091" s="408"/>
      <c r="H1091" s="374"/>
      <c r="I1091" s="409"/>
      <c r="J1091" s="374"/>
      <c r="K1091" s="409"/>
      <c r="L1091" s="378"/>
      <c r="M1091" s="410"/>
      <c r="N1091" s="374"/>
      <c r="O1091" s="411"/>
      <c r="P1091" s="409"/>
      <c r="Q1091" s="409"/>
      <c r="R1091" s="378"/>
      <c r="S1091" s="378"/>
      <c r="T1091" s="378"/>
      <c r="U1091" s="378"/>
      <c r="V1091" s="378"/>
      <c r="W1091" s="378"/>
      <c r="X1091" s="378"/>
      <c r="Y1091" s="378"/>
    </row>
    <row r="1092" spans="1:25">
      <c r="A1092" s="374"/>
      <c r="B1092" s="374"/>
      <c r="C1092" s="406"/>
      <c r="D1092" s="407"/>
      <c r="E1092" s="374"/>
      <c r="F1092" s="374"/>
      <c r="G1092" s="408"/>
      <c r="H1092" s="374"/>
      <c r="I1092" s="409"/>
      <c r="J1092" s="374"/>
      <c r="K1092" s="409"/>
      <c r="L1092" s="378"/>
      <c r="M1092" s="410"/>
      <c r="N1092" s="374"/>
      <c r="O1092" s="411"/>
      <c r="P1092" s="409"/>
      <c r="Q1092" s="409"/>
      <c r="R1092" s="378"/>
      <c r="S1092" s="378"/>
      <c r="T1092" s="378"/>
      <c r="U1092" s="378"/>
      <c r="V1092" s="378"/>
      <c r="W1092" s="378"/>
      <c r="X1092" s="378"/>
      <c r="Y1092" s="378"/>
    </row>
    <row r="1093" spans="1:25">
      <c r="A1093" s="374"/>
      <c r="B1093" s="374"/>
      <c r="C1093" s="406"/>
      <c r="D1093" s="407"/>
      <c r="E1093" s="374"/>
      <c r="F1093" s="374"/>
      <c r="G1093" s="408"/>
      <c r="H1093" s="374"/>
      <c r="I1093" s="409"/>
      <c r="J1093" s="374"/>
      <c r="K1093" s="409"/>
      <c r="L1093" s="378"/>
      <c r="M1093" s="410"/>
      <c r="N1093" s="374"/>
      <c r="O1093" s="411"/>
      <c r="P1093" s="409"/>
      <c r="Q1093" s="409"/>
      <c r="R1093" s="378"/>
      <c r="S1093" s="378"/>
      <c r="T1093" s="378"/>
      <c r="U1093" s="378"/>
      <c r="V1093" s="378"/>
      <c r="W1093" s="378"/>
      <c r="X1093" s="378"/>
      <c r="Y1093" s="378"/>
    </row>
    <row r="1094" spans="1:25">
      <c r="A1094" s="374"/>
      <c r="B1094" s="374"/>
      <c r="C1094" s="406"/>
      <c r="D1094" s="407"/>
      <c r="E1094" s="374"/>
      <c r="F1094" s="374"/>
      <c r="G1094" s="408"/>
      <c r="H1094" s="374"/>
      <c r="I1094" s="409"/>
      <c r="J1094" s="374"/>
      <c r="K1094" s="409"/>
      <c r="L1094" s="378"/>
      <c r="M1094" s="410"/>
      <c r="N1094" s="374"/>
      <c r="O1094" s="411"/>
      <c r="P1094" s="409"/>
      <c r="Q1094" s="409"/>
      <c r="R1094" s="378"/>
      <c r="S1094" s="378"/>
      <c r="T1094" s="378"/>
      <c r="U1094" s="378"/>
      <c r="V1094" s="378"/>
      <c r="W1094" s="378"/>
      <c r="X1094" s="378"/>
      <c r="Y1094" s="378"/>
    </row>
    <row r="1095" spans="1:25">
      <c r="A1095" s="374"/>
      <c r="B1095" s="374"/>
      <c r="C1095" s="406"/>
      <c r="D1095" s="407"/>
      <c r="E1095" s="374"/>
      <c r="F1095" s="374"/>
      <c r="G1095" s="408"/>
      <c r="H1095" s="374"/>
      <c r="I1095" s="409"/>
      <c r="J1095" s="374"/>
      <c r="K1095" s="409"/>
      <c r="L1095" s="378"/>
      <c r="M1095" s="410"/>
      <c r="N1095" s="374"/>
      <c r="O1095" s="411"/>
      <c r="P1095" s="409"/>
      <c r="Q1095" s="409"/>
      <c r="R1095" s="378"/>
      <c r="S1095" s="378"/>
      <c r="T1095" s="378"/>
      <c r="U1095" s="378"/>
      <c r="V1095" s="378"/>
      <c r="W1095" s="378"/>
      <c r="X1095" s="378"/>
      <c r="Y1095" s="378"/>
    </row>
    <row r="1096" spans="1:25">
      <c r="A1096" s="374"/>
      <c r="B1096" s="374"/>
      <c r="C1096" s="406"/>
      <c r="D1096" s="407"/>
      <c r="E1096" s="374"/>
      <c r="F1096" s="374"/>
      <c r="G1096" s="408"/>
      <c r="H1096" s="374"/>
      <c r="I1096" s="409"/>
      <c r="J1096" s="374"/>
      <c r="K1096" s="409"/>
      <c r="L1096" s="378"/>
      <c r="M1096" s="410"/>
      <c r="N1096" s="374"/>
      <c r="O1096" s="411"/>
      <c r="P1096" s="409"/>
      <c r="Q1096" s="409"/>
      <c r="R1096" s="378"/>
      <c r="S1096" s="378"/>
      <c r="T1096" s="378"/>
      <c r="U1096" s="378"/>
      <c r="V1096" s="378"/>
      <c r="W1096" s="378"/>
      <c r="X1096" s="378"/>
      <c r="Y1096" s="378"/>
    </row>
    <row r="1097" spans="1:25">
      <c r="A1097" s="374"/>
      <c r="B1097" s="374"/>
      <c r="C1097" s="406"/>
      <c r="D1097" s="407"/>
      <c r="E1097" s="374"/>
      <c r="F1097" s="374"/>
      <c r="G1097" s="408"/>
      <c r="H1097" s="374"/>
      <c r="I1097" s="409"/>
      <c r="J1097" s="374"/>
      <c r="K1097" s="409"/>
      <c r="L1097" s="378"/>
      <c r="M1097" s="410"/>
      <c r="N1097" s="374"/>
      <c r="O1097" s="411"/>
      <c r="P1097" s="409"/>
      <c r="Q1097" s="409"/>
      <c r="R1097" s="378"/>
      <c r="S1097" s="378"/>
      <c r="T1097" s="378"/>
      <c r="U1097" s="378"/>
      <c r="V1097" s="378"/>
      <c r="W1097" s="378"/>
      <c r="X1097" s="378"/>
      <c r="Y1097" s="378"/>
    </row>
    <row r="1098" spans="1:25">
      <c r="A1098" s="374"/>
      <c r="B1098" s="374"/>
      <c r="C1098" s="406"/>
      <c r="D1098" s="407"/>
      <c r="E1098" s="374"/>
      <c r="F1098" s="374"/>
      <c r="G1098" s="408"/>
      <c r="H1098" s="374"/>
      <c r="I1098" s="409"/>
      <c r="J1098" s="374"/>
      <c r="K1098" s="409"/>
      <c r="L1098" s="378"/>
      <c r="M1098" s="410"/>
      <c r="N1098" s="374"/>
      <c r="O1098" s="411"/>
      <c r="P1098" s="409"/>
      <c r="Q1098" s="409"/>
      <c r="R1098" s="378"/>
      <c r="S1098" s="378"/>
      <c r="T1098" s="378"/>
      <c r="U1098" s="378"/>
      <c r="V1098" s="378"/>
      <c r="W1098" s="378"/>
      <c r="X1098" s="378"/>
      <c r="Y1098" s="378"/>
    </row>
    <row r="1099" spans="1:25">
      <c r="A1099" s="374"/>
      <c r="B1099" s="374"/>
      <c r="C1099" s="406"/>
      <c r="D1099" s="407"/>
      <c r="E1099" s="374"/>
      <c r="F1099" s="374"/>
      <c r="G1099" s="408"/>
      <c r="H1099" s="374"/>
      <c r="I1099" s="409"/>
      <c r="J1099" s="374"/>
      <c r="K1099" s="409"/>
      <c r="L1099" s="378"/>
      <c r="M1099" s="410"/>
      <c r="N1099" s="374"/>
      <c r="O1099" s="411"/>
      <c r="P1099" s="409"/>
      <c r="Q1099" s="409"/>
      <c r="R1099" s="378"/>
      <c r="S1099" s="378"/>
      <c r="T1099" s="378"/>
      <c r="U1099" s="378"/>
      <c r="V1099" s="378"/>
      <c r="W1099" s="378"/>
      <c r="X1099" s="378"/>
      <c r="Y1099" s="378"/>
    </row>
    <row r="1100" spans="1:25">
      <c r="A1100" s="374"/>
      <c r="B1100" s="374"/>
      <c r="C1100" s="406"/>
      <c r="D1100" s="407"/>
      <c r="E1100" s="374"/>
      <c r="F1100" s="374"/>
      <c r="G1100" s="408"/>
      <c r="H1100" s="374"/>
      <c r="I1100" s="409"/>
      <c r="J1100" s="374"/>
      <c r="K1100" s="409"/>
      <c r="L1100" s="378"/>
      <c r="M1100" s="410"/>
      <c r="N1100" s="374"/>
      <c r="O1100" s="411"/>
      <c r="P1100" s="409"/>
      <c r="Q1100" s="409"/>
      <c r="R1100" s="378"/>
      <c r="S1100" s="378"/>
      <c r="T1100" s="378"/>
      <c r="U1100" s="378"/>
      <c r="V1100" s="378"/>
      <c r="W1100" s="378"/>
      <c r="X1100" s="378"/>
      <c r="Y1100" s="378"/>
    </row>
    <row r="1101" spans="1:25">
      <c r="A1101" s="374"/>
      <c r="B1101" s="374"/>
      <c r="C1101" s="406"/>
      <c r="D1101" s="407"/>
      <c r="E1101" s="374"/>
      <c r="F1101" s="374"/>
      <c r="G1101" s="408"/>
      <c r="H1101" s="374"/>
      <c r="I1101" s="409"/>
      <c r="J1101" s="374"/>
      <c r="K1101" s="409"/>
      <c r="L1101" s="378"/>
      <c r="M1101" s="410"/>
      <c r="N1101" s="374"/>
      <c r="O1101" s="411"/>
      <c r="P1101" s="409"/>
      <c r="Q1101" s="409"/>
      <c r="R1101" s="378"/>
      <c r="S1101" s="378"/>
      <c r="T1101" s="378"/>
      <c r="U1101" s="378"/>
      <c r="V1101" s="378"/>
      <c r="W1101" s="378"/>
      <c r="X1101" s="378"/>
      <c r="Y1101" s="378"/>
    </row>
    <row r="1102" spans="1:25">
      <c r="A1102" s="374"/>
      <c r="B1102" s="374"/>
      <c r="C1102" s="406"/>
      <c r="D1102" s="407"/>
      <c r="E1102" s="374"/>
      <c r="F1102" s="374"/>
      <c r="G1102" s="408"/>
      <c r="H1102" s="374"/>
      <c r="I1102" s="409"/>
      <c r="J1102" s="374"/>
      <c r="K1102" s="409"/>
      <c r="L1102" s="378"/>
      <c r="M1102" s="410"/>
      <c r="N1102" s="374"/>
      <c r="O1102" s="411"/>
      <c r="P1102" s="409"/>
      <c r="Q1102" s="409"/>
      <c r="R1102" s="378"/>
      <c r="S1102" s="378"/>
      <c r="T1102" s="378"/>
      <c r="U1102" s="378"/>
      <c r="V1102" s="378"/>
      <c r="W1102" s="378"/>
      <c r="X1102" s="378"/>
      <c r="Y1102" s="378"/>
    </row>
    <row r="1103" spans="1:25">
      <c r="A1103" s="374"/>
      <c r="B1103" s="374"/>
      <c r="C1103" s="406"/>
      <c r="D1103" s="407"/>
      <c r="E1103" s="374"/>
      <c r="F1103" s="374"/>
      <c r="G1103" s="408"/>
      <c r="H1103" s="374"/>
      <c r="I1103" s="409"/>
      <c r="J1103" s="374"/>
      <c r="K1103" s="409"/>
      <c r="L1103" s="378"/>
      <c r="M1103" s="410"/>
      <c r="N1103" s="374"/>
      <c r="O1103" s="411"/>
      <c r="P1103" s="409"/>
      <c r="Q1103" s="409"/>
      <c r="R1103" s="378"/>
      <c r="S1103" s="378"/>
      <c r="T1103" s="378"/>
      <c r="U1103" s="378"/>
      <c r="V1103" s="378"/>
      <c r="W1103" s="378"/>
      <c r="X1103" s="378"/>
      <c r="Y1103" s="378"/>
    </row>
    <row r="1104" spans="1:25">
      <c r="A1104" s="374"/>
      <c r="B1104" s="374"/>
      <c r="C1104" s="406"/>
      <c r="D1104" s="407"/>
      <c r="E1104" s="374"/>
      <c r="F1104" s="374"/>
      <c r="G1104" s="408"/>
      <c r="H1104" s="374"/>
      <c r="I1104" s="409"/>
      <c r="J1104" s="374"/>
      <c r="K1104" s="409"/>
      <c r="L1104" s="378"/>
      <c r="M1104" s="410"/>
      <c r="N1104" s="374"/>
      <c r="O1104" s="411"/>
      <c r="P1104" s="409"/>
      <c r="Q1104" s="409"/>
      <c r="R1104" s="378"/>
      <c r="S1104" s="378"/>
      <c r="T1104" s="378"/>
      <c r="U1104" s="378"/>
      <c r="V1104" s="378"/>
      <c r="W1104" s="378"/>
      <c r="X1104" s="378"/>
      <c r="Y1104" s="378"/>
    </row>
    <row r="1105" spans="1:25">
      <c r="A1105" s="374"/>
      <c r="B1105" s="374"/>
      <c r="C1105" s="406"/>
      <c r="D1105" s="407"/>
      <c r="E1105" s="374"/>
      <c r="F1105" s="374"/>
      <c r="G1105" s="408"/>
      <c r="H1105" s="374"/>
      <c r="I1105" s="409"/>
      <c r="J1105" s="374"/>
      <c r="K1105" s="409"/>
      <c r="L1105" s="378"/>
      <c r="M1105" s="410"/>
      <c r="N1105" s="374"/>
      <c r="O1105" s="411"/>
      <c r="P1105" s="409"/>
      <c r="Q1105" s="409"/>
      <c r="R1105" s="378"/>
      <c r="S1105" s="378"/>
      <c r="T1105" s="378"/>
      <c r="U1105" s="378"/>
      <c r="V1105" s="378"/>
      <c r="W1105" s="378"/>
      <c r="X1105" s="378"/>
      <c r="Y1105" s="378"/>
    </row>
    <row r="1106" spans="1:25">
      <c r="A1106" s="374"/>
      <c r="B1106" s="374"/>
      <c r="C1106" s="406"/>
      <c r="D1106" s="407"/>
      <c r="E1106" s="374"/>
      <c r="F1106" s="374"/>
      <c r="G1106" s="408"/>
      <c r="H1106" s="374"/>
      <c r="I1106" s="409"/>
      <c r="J1106" s="374"/>
      <c r="K1106" s="409"/>
      <c r="L1106" s="378"/>
      <c r="M1106" s="410"/>
      <c r="N1106" s="374"/>
      <c r="O1106" s="411"/>
      <c r="P1106" s="409"/>
      <c r="Q1106" s="409"/>
      <c r="R1106" s="378"/>
      <c r="S1106" s="378"/>
      <c r="T1106" s="378"/>
      <c r="U1106" s="378"/>
      <c r="V1106" s="378"/>
      <c r="W1106" s="378"/>
      <c r="X1106" s="378"/>
      <c r="Y1106" s="378"/>
    </row>
    <row r="1107" spans="1:25">
      <c r="A1107" s="374"/>
      <c r="B1107" s="374"/>
      <c r="C1107" s="406"/>
      <c r="D1107" s="407"/>
      <c r="E1107" s="374"/>
      <c r="F1107" s="374"/>
      <c r="G1107" s="408"/>
      <c r="H1107" s="374"/>
      <c r="I1107" s="409"/>
      <c r="J1107" s="374"/>
      <c r="K1107" s="409"/>
      <c r="L1107" s="378"/>
      <c r="M1107" s="410"/>
      <c r="N1107" s="374"/>
      <c r="O1107" s="411"/>
      <c r="P1107" s="409"/>
      <c r="Q1107" s="409"/>
      <c r="R1107" s="378"/>
      <c r="S1107" s="378"/>
      <c r="T1107" s="378"/>
      <c r="U1107" s="378"/>
      <c r="V1107" s="378"/>
      <c r="W1107" s="378"/>
      <c r="X1107" s="378"/>
      <c r="Y1107" s="378"/>
    </row>
    <row r="1108" spans="1:25">
      <c r="A1108" s="374"/>
      <c r="B1108" s="374"/>
      <c r="C1108" s="406"/>
      <c r="D1108" s="407"/>
      <c r="E1108" s="374"/>
      <c r="F1108" s="374"/>
      <c r="G1108" s="408"/>
      <c r="H1108" s="374"/>
      <c r="I1108" s="409"/>
      <c r="J1108" s="374"/>
      <c r="K1108" s="409"/>
      <c r="L1108" s="378"/>
      <c r="M1108" s="410"/>
      <c r="N1108" s="374"/>
      <c r="O1108" s="411"/>
      <c r="P1108" s="409"/>
      <c r="Q1108" s="409"/>
      <c r="R1108" s="378"/>
      <c r="S1108" s="378"/>
      <c r="T1108" s="378"/>
      <c r="U1108" s="378"/>
      <c r="V1108" s="378"/>
      <c r="W1108" s="378"/>
      <c r="X1108" s="378"/>
      <c r="Y1108" s="378"/>
    </row>
    <row r="1109" spans="1:25">
      <c r="A1109" s="374"/>
      <c r="B1109" s="374"/>
      <c r="C1109" s="406"/>
      <c r="D1109" s="407"/>
      <c r="E1109" s="374"/>
      <c r="F1109" s="374"/>
      <c r="G1109" s="408"/>
      <c r="H1109" s="374"/>
      <c r="I1109" s="409"/>
      <c r="J1109" s="374"/>
      <c r="K1109" s="409"/>
      <c r="L1109" s="378"/>
      <c r="M1109" s="410"/>
      <c r="N1109" s="374"/>
      <c r="O1109" s="411"/>
      <c r="P1109" s="409"/>
      <c r="Q1109" s="409"/>
      <c r="R1109" s="378"/>
      <c r="S1109" s="378"/>
      <c r="T1109" s="378"/>
      <c r="U1109" s="378"/>
      <c r="V1109" s="378"/>
      <c r="W1109" s="378"/>
      <c r="X1109" s="378"/>
      <c r="Y1109" s="378"/>
    </row>
    <row r="1110" spans="1:25">
      <c r="A1110" s="374"/>
      <c r="B1110" s="374"/>
      <c r="C1110" s="406"/>
      <c r="D1110" s="407"/>
      <c r="E1110" s="374"/>
      <c r="F1110" s="374"/>
      <c r="G1110" s="408"/>
      <c r="H1110" s="374"/>
      <c r="I1110" s="409"/>
      <c r="J1110" s="374"/>
      <c r="K1110" s="409"/>
      <c r="L1110" s="378"/>
      <c r="M1110" s="410"/>
      <c r="N1110" s="374"/>
      <c r="O1110" s="411"/>
      <c r="P1110" s="409"/>
      <c r="Q1110" s="409"/>
      <c r="R1110" s="378"/>
      <c r="S1110" s="378"/>
      <c r="T1110" s="378"/>
      <c r="U1110" s="378"/>
      <c r="V1110" s="378"/>
      <c r="W1110" s="378"/>
      <c r="X1110" s="378"/>
      <c r="Y1110" s="378"/>
    </row>
    <row r="1111" spans="1:25">
      <c r="A1111" s="374"/>
      <c r="B1111" s="374"/>
      <c r="C1111" s="406"/>
      <c r="D1111" s="407"/>
      <c r="E1111" s="374"/>
      <c r="F1111" s="374"/>
      <c r="G1111" s="408"/>
      <c r="H1111" s="374"/>
      <c r="I1111" s="409"/>
      <c r="J1111" s="374"/>
      <c r="K1111" s="409"/>
      <c r="L1111" s="378"/>
      <c r="M1111" s="410"/>
      <c r="N1111" s="374"/>
      <c r="O1111" s="411"/>
      <c r="P1111" s="409"/>
      <c r="Q1111" s="409"/>
      <c r="R1111" s="378"/>
      <c r="S1111" s="378"/>
      <c r="T1111" s="378"/>
      <c r="U1111" s="378"/>
      <c r="V1111" s="378"/>
      <c r="W1111" s="378"/>
      <c r="X1111" s="378"/>
      <c r="Y1111" s="378"/>
    </row>
    <row r="1112" spans="1:25">
      <c r="A1112" s="374"/>
      <c r="B1112" s="374"/>
      <c r="C1112" s="406"/>
      <c r="D1112" s="407"/>
      <c r="E1112" s="374"/>
      <c r="F1112" s="374"/>
      <c r="G1112" s="408"/>
      <c r="H1112" s="374"/>
      <c r="I1112" s="409"/>
      <c r="J1112" s="374"/>
      <c r="K1112" s="409"/>
      <c r="L1112" s="378"/>
      <c r="M1112" s="410"/>
      <c r="N1112" s="374"/>
      <c r="O1112" s="411"/>
      <c r="P1112" s="409"/>
      <c r="Q1112" s="409"/>
      <c r="R1112" s="378"/>
      <c r="S1112" s="378"/>
      <c r="T1112" s="378"/>
      <c r="U1112" s="378"/>
      <c r="V1112" s="378"/>
      <c r="W1112" s="378"/>
      <c r="X1112" s="378"/>
      <c r="Y1112" s="378"/>
    </row>
    <row r="1113" spans="1:25">
      <c r="A1113" s="374"/>
      <c r="B1113" s="374"/>
      <c r="C1113" s="406"/>
      <c r="D1113" s="407"/>
      <c r="E1113" s="374"/>
      <c r="F1113" s="374"/>
      <c r="G1113" s="408"/>
      <c r="H1113" s="374"/>
      <c r="I1113" s="409"/>
      <c r="J1113" s="374"/>
      <c r="K1113" s="409"/>
      <c r="L1113" s="378"/>
      <c r="M1113" s="410"/>
      <c r="N1113" s="374"/>
      <c r="O1113" s="411"/>
      <c r="P1113" s="409"/>
      <c r="Q1113" s="409"/>
      <c r="R1113" s="378"/>
      <c r="S1113" s="378"/>
      <c r="T1113" s="378"/>
      <c r="U1113" s="378"/>
      <c r="V1113" s="378"/>
      <c r="W1113" s="378"/>
      <c r="X1113" s="378"/>
      <c r="Y1113" s="378"/>
    </row>
    <row r="1114" spans="1:25">
      <c r="A1114" s="374"/>
      <c r="B1114" s="374"/>
      <c r="C1114" s="406"/>
      <c r="D1114" s="407"/>
      <c r="E1114" s="374"/>
      <c r="F1114" s="374"/>
      <c r="G1114" s="408"/>
      <c r="H1114" s="374"/>
      <c r="I1114" s="409"/>
      <c r="J1114" s="374"/>
      <c r="K1114" s="409"/>
      <c r="L1114" s="378"/>
      <c r="M1114" s="410"/>
      <c r="N1114" s="374"/>
      <c r="O1114" s="411"/>
      <c r="P1114" s="409"/>
      <c r="Q1114" s="409"/>
      <c r="R1114" s="378"/>
      <c r="S1114" s="378"/>
      <c r="T1114" s="378"/>
      <c r="U1114" s="378"/>
      <c r="V1114" s="378"/>
      <c r="W1114" s="378"/>
      <c r="X1114" s="378"/>
      <c r="Y1114" s="378"/>
    </row>
    <row r="1115" spans="1:25">
      <c r="A1115" s="374"/>
      <c r="B1115" s="374"/>
      <c r="C1115" s="406"/>
      <c r="D1115" s="407"/>
      <c r="E1115" s="374"/>
      <c r="F1115" s="374"/>
      <c r="G1115" s="408"/>
      <c r="H1115" s="374"/>
      <c r="I1115" s="409"/>
      <c r="J1115" s="374"/>
      <c r="K1115" s="409"/>
      <c r="L1115" s="378"/>
      <c r="M1115" s="410"/>
      <c r="N1115" s="374"/>
      <c r="O1115" s="411"/>
      <c r="P1115" s="409"/>
      <c r="Q1115" s="409"/>
      <c r="R1115" s="378"/>
      <c r="S1115" s="378"/>
      <c r="T1115" s="378"/>
      <c r="U1115" s="378"/>
      <c r="V1115" s="378"/>
      <c r="W1115" s="378"/>
      <c r="X1115" s="378"/>
      <c r="Y1115" s="378"/>
    </row>
    <row r="1116" spans="1:25">
      <c r="A1116" s="374"/>
      <c r="B1116" s="374"/>
      <c r="C1116" s="406"/>
      <c r="D1116" s="407"/>
      <c r="E1116" s="374"/>
      <c r="F1116" s="374"/>
      <c r="G1116" s="408"/>
      <c r="H1116" s="374"/>
      <c r="I1116" s="409"/>
      <c r="J1116" s="374"/>
      <c r="K1116" s="409"/>
      <c r="L1116" s="378"/>
      <c r="M1116" s="410"/>
      <c r="N1116" s="374"/>
      <c r="O1116" s="411"/>
      <c r="P1116" s="409"/>
      <c r="Q1116" s="409"/>
      <c r="R1116" s="378"/>
      <c r="S1116" s="378"/>
      <c r="T1116" s="378"/>
      <c r="U1116" s="378"/>
      <c r="V1116" s="378"/>
      <c r="W1116" s="378"/>
      <c r="X1116" s="378"/>
      <c r="Y1116" s="378"/>
    </row>
    <row r="1117" spans="1:25">
      <c r="A1117" s="374"/>
      <c r="B1117" s="374"/>
      <c r="C1117" s="406"/>
      <c r="D1117" s="407"/>
      <c r="E1117" s="374"/>
      <c r="F1117" s="374"/>
      <c r="G1117" s="408"/>
      <c r="H1117" s="374"/>
      <c r="I1117" s="409"/>
      <c r="J1117" s="374"/>
      <c r="K1117" s="409"/>
      <c r="L1117" s="378"/>
      <c r="M1117" s="410"/>
      <c r="N1117" s="374"/>
      <c r="O1117" s="411"/>
      <c r="P1117" s="409"/>
      <c r="Q1117" s="409"/>
      <c r="R1117" s="378"/>
      <c r="S1117" s="378"/>
      <c r="T1117" s="378"/>
      <c r="U1117" s="378"/>
      <c r="V1117" s="378"/>
      <c r="W1117" s="378"/>
      <c r="X1117" s="378"/>
      <c r="Y1117" s="378"/>
    </row>
    <row r="1118" spans="1:25">
      <c r="A1118" s="374"/>
      <c r="B1118" s="374"/>
      <c r="C1118" s="406"/>
      <c r="D1118" s="407"/>
      <c r="E1118" s="374"/>
      <c r="F1118" s="374"/>
      <c r="G1118" s="408"/>
      <c r="H1118" s="374"/>
      <c r="I1118" s="409"/>
      <c r="J1118" s="374"/>
      <c r="K1118" s="409"/>
      <c r="L1118" s="378"/>
      <c r="M1118" s="410"/>
      <c r="N1118" s="374"/>
      <c r="O1118" s="411"/>
      <c r="P1118" s="409"/>
      <c r="Q1118" s="409"/>
      <c r="R1118" s="378"/>
      <c r="S1118" s="378"/>
      <c r="T1118" s="378"/>
      <c r="U1118" s="378"/>
      <c r="V1118" s="378"/>
      <c r="W1118" s="378"/>
      <c r="X1118" s="378"/>
      <c r="Y1118" s="378"/>
    </row>
    <row r="1119" spans="1:25">
      <c r="A1119" s="374"/>
      <c r="B1119" s="374"/>
      <c r="C1119" s="406"/>
      <c r="D1119" s="407"/>
      <c r="E1119" s="374"/>
      <c r="F1119" s="374"/>
      <c r="G1119" s="408"/>
      <c r="H1119" s="374"/>
      <c r="I1119" s="409"/>
      <c r="J1119" s="374"/>
      <c r="K1119" s="409"/>
      <c r="L1119" s="378"/>
      <c r="M1119" s="410"/>
      <c r="N1119" s="374"/>
      <c r="O1119" s="411"/>
      <c r="P1119" s="409"/>
      <c r="Q1119" s="409"/>
      <c r="R1119" s="378"/>
      <c r="S1119" s="378"/>
      <c r="T1119" s="378"/>
      <c r="U1119" s="378"/>
      <c r="V1119" s="378"/>
      <c r="W1119" s="378"/>
      <c r="X1119" s="378"/>
      <c r="Y1119" s="378"/>
    </row>
    <row r="1120" spans="1:25">
      <c r="A1120" s="374"/>
      <c r="B1120" s="374"/>
      <c r="C1120" s="406"/>
      <c r="D1120" s="407"/>
      <c r="E1120" s="374"/>
      <c r="F1120" s="374"/>
      <c r="G1120" s="408"/>
      <c r="H1120" s="374"/>
      <c r="I1120" s="409"/>
      <c r="J1120" s="374"/>
      <c r="K1120" s="409"/>
      <c r="L1120" s="378"/>
      <c r="M1120" s="410"/>
      <c r="N1120" s="374"/>
      <c r="O1120" s="411"/>
      <c r="P1120" s="409"/>
      <c r="Q1120" s="409"/>
      <c r="R1120" s="378"/>
      <c r="S1120" s="378"/>
      <c r="T1120" s="378"/>
      <c r="U1120" s="378"/>
      <c r="V1120" s="378"/>
      <c r="W1120" s="378"/>
      <c r="X1120" s="378"/>
      <c r="Y1120" s="378"/>
    </row>
    <row r="1121" spans="1:25">
      <c r="A1121" s="374"/>
      <c r="B1121" s="374"/>
      <c r="C1121" s="406"/>
      <c r="D1121" s="407"/>
      <c r="E1121" s="374"/>
      <c r="F1121" s="374"/>
      <c r="G1121" s="408"/>
      <c r="H1121" s="374"/>
      <c r="I1121" s="409"/>
      <c r="J1121" s="374"/>
      <c r="K1121" s="409"/>
      <c r="L1121" s="378"/>
      <c r="M1121" s="410"/>
      <c r="N1121" s="374"/>
      <c r="O1121" s="411"/>
      <c r="P1121" s="409"/>
      <c r="Q1121" s="409"/>
      <c r="R1121" s="378"/>
      <c r="S1121" s="378"/>
      <c r="T1121" s="378"/>
      <c r="U1121" s="378"/>
      <c r="V1121" s="378"/>
      <c r="W1121" s="378"/>
      <c r="X1121" s="378"/>
      <c r="Y1121" s="378"/>
    </row>
    <row r="1122" spans="1:25">
      <c r="A1122" s="374"/>
      <c r="B1122" s="374"/>
      <c r="C1122" s="406"/>
      <c r="D1122" s="407"/>
      <c r="E1122" s="374"/>
      <c r="F1122" s="374"/>
      <c r="G1122" s="408"/>
      <c r="H1122" s="374"/>
      <c r="I1122" s="409"/>
      <c r="J1122" s="374"/>
      <c r="K1122" s="409"/>
      <c r="L1122" s="378"/>
      <c r="M1122" s="410"/>
      <c r="N1122" s="374"/>
      <c r="O1122" s="411"/>
      <c r="P1122" s="409"/>
      <c r="Q1122" s="409"/>
      <c r="R1122" s="378"/>
      <c r="S1122" s="378"/>
      <c r="T1122" s="378"/>
      <c r="U1122" s="378"/>
      <c r="V1122" s="378"/>
      <c r="W1122" s="378"/>
      <c r="X1122" s="378"/>
      <c r="Y1122" s="378"/>
    </row>
    <row r="1123" spans="1:25">
      <c r="A1123" s="374"/>
      <c r="B1123" s="374"/>
      <c r="C1123" s="406"/>
      <c r="D1123" s="407"/>
      <c r="E1123" s="374"/>
      <c r="F1123" s="374"/>
      <c r="G1123" s="408"/>
      <c r="H1123" s="374"/>
      <c r="I1123" s="409"/>
      <c r="J1123" s="374"/>
      <c r="K1123" s="409"/>
      <c r="L1123" s="378"/>
      <c r="M1123" s="410"/>
      <c r="N1123" s="374"/>
      <c r="O1123" s="411"/>
      <c r="P1123" s="409"/>
      <c r="Q1123" s="409"/>
      <c r="R1123" s="378"/>
      <c r="S1123" s="378"/>
      <c r="T1123" s="378"/>
      <c r="U1123" s="378"/>
      <c r="V1123" s="378"/>
      <c r="W1123" s="378"/>
      <c r="X1123" s="378"/>
      <c r="Y1123" s="378"/>
    </row>
    <row r="1124" spans="1:25">
      <c r="A1124" s="374"/>
      <c r="B1124" s="374"/>
      <c r="C1124" s="406"/>
      <c r="D1124" s="407"/>
      <c r="E1124" s="374"/>
      <c r="F1124" s="374"/>
      <c r="G1124" s="408"/>
      <c r="H1124" s="374"/>
      <c r="I1124" s="409"/>
      <c r="J1124" s="374"/>
      <c r="K1124" s="409"/>
      <c r="L1124" s="378"/>
      <c r="M1124" s="410"/>
      <c r="N1124" s="374"/>
      <c r="O1124" s="411"/>
      <c r="P1124" s="409"/>
      <c r="Q1124" s="409"/>
      <c r="R1124" s="378"/>
      <c r="S1124" s="378"/>
      <c r="T1124" s="378"/>
      <c r="U1124" s="378"/>
      <c r="V1124" s="378"/>
      <c r="W1124" s="378"/>
      <c r="X1124" s="378"/>
      <c r="Y1124" s="378"/>
    </row>
    <row r="1125" spans="1:25">
      <c r="A1125" s="374"/>
      <c r="B1125" s="374"/>
      <c r="C1125" s="406"/>
      <c r="D1125" s="407"/>
      <c r="E1125" s="374"/>
      <c r="F1125" s="374"/>
      <c r="G1125" s="408"/>
      <c r="H1125" s="374"/>
      <c r="I1125" s="409"/>
      <c r="J1125" s="374"/>
      <c r="K1125" s="409"/>
      <c r="L1125" s="378"/>
      <c r="M1125" s="410"/>
      <c r="N1125" s="374"/>
      <c r="O1125" s="411"/>
      <c r="P1125" s="409"/>
      <c r="Q1125" s="409"/>
      <c r="R1125" s="378"/>
      <c r="S1125" s="378"/>
      <c r="T1125" s="378"/>
      <c r="U1125" s="378"/>
      <c r="V1125" s="378"/>
      <c r="W1125" s="378"/>
      <c r="X1125" s="378"/>
      <c r="Y1125" s="378"/>
    </row>
    <row r="1126" spans="1:25">
      <c r="A1126" s="374"/>
      <c r="B1126" s="374"/>
      <c r="C1126" s="406"/>
      <c r="D1126" s="407"/>
      <c r="E1126" s="374"/>
      <c r="F1126" s="374"/>
      <c r="G1126" s="408"/>
      <c r="H1126" s="374"/>
      <c r="I1126" s="409"/>
      <c r="J1126" s="374"/>
      <c r="K1126" s="409"/>
      <c r="L1126" s="378"/>
      <c r="M1126" s="410"/>
      <c r="N1126" s="374"/>
      <c r="O1126" s="411"/>
      <c r="P1126" s="409"/>
      <c r="Q1126" s="409"/>
      <c r="R1126" s="378"/>
      <c r="S1126" s="378"/>
      <c r="T1126" s="378"/>
      <c r="U1126" s="378"/>
      <c r="V1126" s="378"/>
      <c r="W1126" s="378"/>
      <c r="X1126" s="378"/>
      <c r="Y1126" s="378"/>
    </row>
    <row r="1127" spans="1:25">
      <c r="A1127" s="374"/>
      <c r="B1127" s="374"/>
      <c r="C1127" s="406"/>
      <c r="D1127" s="407"/>
      <c r="E1127" s="374"/>
      <c r="F1127" s="374"/>
      <c r="G1127" s="408"/>
      <c r="H1127" s="374"/>
      <c r="I1127" s="409"/>
      <c r="J1127" s="374"/>
      <c r="K1127" s="409"/>
      <c r="L1127" s="378"/>
      <c r="M1127" s="410"/>
      <c r="N1127" s="374"/>
      <c r="O1127" s="411"/>
      <c r="P1127" s="409"/>
      <c r="Q1127" s="409"/>
      <c r="R1127" s="378"/>
      <c r="S1127" s="378"/>
      <c r="T1127" s="378"/>
      <c r="U1127" s="378"/>
      <c r="V1127" s="378"/>
      <c r="W1127" s="378"/>
      <c r="X1127" s="378"/>
      <c r="Y1127" s="378"/>
    </row>
    <row r="1128" spans="1:25">
      <c r="A1128" s="374"/>
      <c r="B1128" s="374"/>
      <c r="C1128" s="406"/>
      <c r="D1128" s="407"/>
      <c r="E1128" s="374"/>
      <c r="F1128" s="374"/>
      <c r="G1128" s="408"/>
      <c r="H1128" s="374"/>
      <c r="I1128" s="409"/>
      <c r="J1128" s="374"/>
      <c r="K1128" s="409"/>
      <c r="L1128" s="378"/>
      <c r="M1128" s="410"/>
      <c r="N1128" s="374"/>
      <c r="O1128" s="411"/>
      <c r="P1128" s="409"/>
      <c r="Q1128" s="409"/>
      <c r="R1128" s="378"/>
      <c r="S1128" s="378"/>
      <c r="T1128" s="378"/>
      <c r="U1128" s="378"/>
      <c r="V1128" s="378"/>
      <c r="W1128" s="378"/>
      <c r="X1128" s="378"/>
      <c r="Y1128" s="378"/>
    </row>
    <row r="1129" spans="1:25">
      <c r="A1129" s="374"/>
      <c r="B1129" s="374"/>
      <c r="C1129" s="406"/>
      <c r="D1129" s="407"/>
      <c r="E1129" s="374"/>
      <c r="F1129" s="374"/>
      <c r="G1129" s="408"/>
      <c r="H1129" s="374"/>
      <c r="I1129" s="409"/>
      <c r="J1129" s="374"/>
      <c r="K1129" s="409"/>
      <c r="L1129" s="378"/>
      <c r="M1129" s="410"/>
      <c r="N1129" s="374"/>
      <c r="O1129" s="411"/>
      <c r="P1129" s="409"/>
      <c r="Q1129" s="409"/>
      <c r="R1129" s="378"/>
      <c r="S1129" s="378"/>
      <c r="T1129" s="378"/>
      <c r="U1129" s="378"/>
      <c r="V1129" s="378"/>
      <c r="W1129" s="378"/>
      <c r="X1129" s="378"/>
      <c r="Y1129" s="378"/>
    </row>
    <row r="1130" spans="1:25">
      <c r="A1130" s="374"/>
      <c r="B1130" s="374"/>
      <c r="C1130" s="406"/>
      <c r="D1130" s="407"/>
      <c r="E1130" s="374"/>
      <c r="F1130" s="374"/>
      <c r="G1130" s="408"/>
      <c r="H1130" s="374"/>
      <c r="I1130" s="409"/>
      <c r="J1130" s="374"/>
      <c r="K1130" s="409"/>
      <c r="L1130" s="378"/>
      <c r="M1130" s="410"/>
      <c r="N1130" s="374"/>
      <c r="O1130" s="411"/>
      <c r="P1130" s="409"/>
      <c r="Q1130" s="409"/>
      <c r="R1130" s="378"/>
      <c r="S1130" s="378"/>
      <c r="T1130" s="378"/>
      <c r="U1130" s="378"/>
      <c r="V1130" s="378"/>
      <c r="W1130" s="378"/>
      <c r="X1130" s="378"/>
      <c r="Y1130" s="378"/>
    </row>
    <row r="1131" spans="1:25">
      <c r="A1131" s="374"/>
      <c r="B1131" s="374"/>
      <c r="C1131" s="406"/>
      <c r="D1131" s="407"/>
      <c r="E1131" s="374"/>
      <c r="F1131" s="374"/>
      <c r="G1131" s="408"/>
      <c r="H1131" s="374"/>
      <c r="I1131" s="409"/>
      <c r="J1131" s="374"/>
      <c r="K1131" s="409"/>
      <c r="L1131" s="378"/>
      <c r="M1131" s="410"/>
      <c r="N1131" s="374"/>
      <c r="O1131" s="411"/>
      <c r="P1131" s="409"/>
      <c r="Q1131" s="409"/>
      <c r="R1131" s="378"/>
      <c r="S1131" s="378"/>
      <c r="T1131" s="378"/>
      <c r="U1131" s="378"/>
      <c r="V1131" s="378"/>
      <c r="W1131" s="378"/>
      <c r="X1131" s="378"/>
      <c r="Y1131" s="378"/>
    </row>
    <row r="1132" spans="1:25">
      <c r="A1132" s="374"/>
      <c r="B1132" s="374"/>
      <c r="C1132" s="406"/>
      <c r="D1132" s="407"/>
      <c r="E1132" s="374"/>
      <c r="F1132" s="374"/>
      <c r="G1132" s="408"/>
      <c r="H1132" s="374"/>
      <c r="I1132" s="409"/>
      <c r="J1132" s="374"/>
      <c r="K1132" s="409"/>
      <c r="L1132" s="378"/>
      <c r="M1132" s="410"/>
      <c r="N1132" s="374"/>
      <c r="O1132" s="411"/>
      <c r="P1132" s="409"/>
      <c r="Q1132" s="409"/>
      <c r="R1132" s="378"/>
      <c r="S1132" s="378"/>
      <c r="T1132" s="378"/>
      <c r="U1132" s="378"/>
      <c r="V1132" s="378"/>
      <c r="W1132" s="378"/>
      <c r="X1132" s="378"/>
      <c r="Y1132" s="378"/>
    </row>
    <row r="1133" spans="1:25">
      <c r="A1133" s="374"/>
      <c r="B1133" s="374"/>
      <c r="C1133" s="406"/>
      <c r="D1133" s="407"/>
      <c r="E1133" s="374"/>
      <c r="F1133" s="374"/>
      <c r="G1133" s="408"/>
      <c r="H1133" s="374"/>
      <c r="I1133" s="409"/>
      <c r="J1133" s="374"/>
      <c r="K1133" s="409"/>
      <c r="L1133" s="378"/>
      <c r="M1133" s="410"/>
      <c r="N1133" s="374"/>
      <c r="O1133" s="411"/>
      <c r="P1133" s="409"/>
      <c r="Q1133" s="409"/>
      <c r="R1133" s="378"/>
      <c r="S1133" s="378"/>
      <c r="T1133" s="378"/>
      <c r="U1133" s="378"/>
      <c r="V1133" s="378"/>
      <c r="W1133" s="378"/>
      <c r="X1133" s="378"/>
      <c r="Y1133" s="378"/>
    </row>
    <row r="1134" spans="1:25">
      <c r="A1134" s="374"/>
      <c r="B1134" s="374"/>
      <c r="C1134" s="406"/>
      <c r="D1134" s="407"/>
      <c r="E1134" s="374"/>
      <c r="F1134" s="374"/>
      <c r="G1134" s="408"/>
      <c r="H1134" s="374"/>
      <c r="I1134" s="409"/>
      <c r="J1134" s="374"/>
      <c r="K1134" s="409"/>
      <c r="L1134" s="378"/>
      <c r="M1134" s="410"/>
      <c r="N1134" s="374"/>
      <c r="O1134" s="411"/>
      <c r="P1134" s="409"/>
      <c r="Q1134" s="409"/>
      <c r="R1134" s="378"/>
      <c r="S1134" s="378"/>
      <c r="T1134" s="378"/>
      <c r="U1134" s="378"/>
      <c r="V1134" s="378"/>
      <c r="W1134" s="378"/>
      <c r="X1134" s="378"/>
      <c r="Y1134" s="378"/>
    </row>
    <row r="1135" spans="1:25">
      <c r="A1135" s="374"/>
      <c r="B1135" s="374"/>
      <c r="C1135" s="406"/>
      <c r="D1135" s="407"/>
      <c r="E1135" s="374"/>
      <c r="F1135" s="374"/>
      <c r="G1135" s="408"/>
      <c r="H1135" s="374"/>
      <c r="I1135" s="409"/>
      <c r="J1135" s="374"/>
      <c r="K1135" s="409"/>
      <c r="L1135" s="378"/>
      <c r="M1135" s="410"/>
      <c r="N1135" s="374"/>
      <c r="O1135" s="411"/>
      <c r="P1135" s="409"/>
      <c r="Q1135" s="409"/>
      <c r="R1135" s="378"/>
      <c r="S1135" s="378"/>
      <c r="T1135" s="378"/>
      <c r="U1135" s="378"/>
      <c r="V1135" s="378"/>
      <c r="W1135" s="378"/>
      <c r="X1135" s="378"/>
      <c r="Y1135" s="378"/>
    </row>
    <row r="1136" spans="1:25">
      <c r="A1136" s="374"/>
      <c r="B1136" s="374"/>
      <c r="C1136" s="406"/>
      <c r="D1136" s="407"/>
      <c r="E1136" s="374"/>
      <c r="F1136" s="374"/>
      <c r="G1136" s="408"/>
      <c r="H1136" s="374"/>
      <c r="I1136" s="409"/>
      <c r="J1136" s="374"/>
      <c r="K1136" s="409"/>
      <c r="L1136" s="378"/>
      <c r="M1136" s="410"/>
      <c r="N1136" s="374"/>
      <c r="O1136" s="411"/>
      <c r="P1136" s="409"/>
      <c r="Q1136" s="409"/>
      <c r="R1136" s="378"/>
      <c r="S1136" s="378"/>
      <c r="T1136" s="378"/>
      <c r="U1136" s="378"/>
      <c r="V1136" s="378"/>
      <c r="W1136" s="378"/>
      <c r="X1136" s="378"/>
      <c r="Y1136" s="378"/>
    </row>
    <row r="1137" spans="1:25">
      <c r="A1137" s="374"/>
      <c r="B1137" s="374"/>
      <c r="C1137" s="406"/>
      <c r="D1137" s="407"/>
      <c r="E1137" s="374"/>
      <c r="F1137" s="374"/>
      <c r="G1137" s="408"/>
      <c r="H1137" s="374"/>
      <c r="I1137" s="409"/>
      <c r="J1137" s="374"/>
      <c r="K1137" s="409"/>
      <c r="L1137" s="378"/>
      <c r="M1137" s="410"/>
      <c r="N1137" s="374"/>
      <c r="O1137" s="411"/>
      <c r="P1137" s="409"/>
      <c r="Q1137" s="409"/>
      <c r="R1137" s="378"/>
      <c r="S1137" s="378"/>
      <c r="T1137" s="378"/>
      <c r="U1137" s="378"/>
      <c r="V1137" s="378"/>
      <c r="W1137" s="378"/>
      <c r="X1137" s="378"/>
      <c r="Y1137" s="378"/>
    </row>
    <row r="1138" spans="1:25">
      <c r="A1138" s="374"/>
      <c r="B1138" s="374"/>
      <c r="C1138" s="406"/>
      <c r="D1138" s="407"/>
      <c r="E1138" s="374"/>
      <c r="F1138" s="374"/>
      <c r="G1138" s="408"/>
      <c r="H1138" s="374"/>
      <c r="I1138" s="409"/>
      <c r="J1138" s="374"/>
      <c r="K1138" s="409"/>
      <c r="L1138" s="378"/>
      <c r="M1138" s="410"/>
      <c r="N1138" s="374"/>
      <c r="O1138" s="411"/>
      <c r="P1138" s="409"/>
      <c r="Q1138" s="409"/>
      <c r="R1138" s="378"/>
      <c r="S1138" s="378"/>
      <c r="T1138" s="378"/>
      <c r="U1138" s="378"/>
      <c r="V1138" s="378"/>
      <c r="W1138" s="378"/>
      <c r="X1138" s="378"/>
      <c r="Y1138" s="378"/>
    </row>
    <row r="1139" spans="1:25">
      <c r="A1139" s="374"/>
      <c r="B1139" s="374"/>
      <c r="C1139" s="406"/>
      <c r="D1139" s="407"/>
      <c r="E1139" s="374"/>
      <c r="F1139" s="374"/>
      <c r="G1139" s="408"/>
      <c r="H1139" s="374"/>
      <c r="I1139" s="409"/>
      <c r="J1139" s="374"/>
      <c r="K1139" s="409"/>
      <c r="L1139" s="378"/>
      <c r="M1139" s="410"/>
      <c r="N1139" s="374"/>
      <c r="O1139" s="411"/>
      <c r="P1139" s="409"/>
      <c r="Q1139" s="409"/>
      <c r="R1139" s="378"/>
      <c r="S1139" s="378"/>
      <c r="T1139" s="378"/>
      <c r="U1139" s="378"/>
      <c r="V1139" s="378"/>
      <c r="W1139" s="378"/>
      <c r="X1139" s="378"/>
      <c r="Y1139" s="378"/>
    </row>
    <row r="1140" spans="1:25">
      <c r="A1140" s="374"/>
      <c r="B1140" s="374"/>
      <c r="C1140" s="406"/>
      <c r="D1140" s="407"/>
      <c r="E1140" s="374"/>
      <c r="F1140" s="374"/>
      <c r="G1140" s="408"/>
      <c r="H1140" s="374"/>
      <c r="I1140" s="409"/>
      <c r="J1140" s="374"/>
      <c r="K1140" s="409"/>
      <c r="L1140" s="378"/>
      <c r="M1140" s="410"/>
      <c r="N1140" s="374"/>
      <c r="O1140" s="411"/>
      <c r="P1140" s="409"/>
      <c r="Q1140" s="409"/>
      <c r="R1140" s="378"/>
      <c r="S1140" s="378"/>
      <c r="T1140" s="378"/>
      <c r="U1140" s="378"/>
      <c r="V1140" s="378"/>
      <c r="W1140" s="378"/>
      <c r="X1140" s="378"/>
      <c r="Y1140" s="378"/>
    </row>
    <row r="1141" spans="1:25">
      <c r="A1141" s="374"/>
      <c r="B1141" s="374"/>
      <c r="C1141" s="406"/>
      <c r="D1141" s="407"/>
      <c r="E1141" s="374"/>
      <c r="F1141" s="374"/>
      <c r="G1141" s="408"/>
      <c r="H1141" s="374"/>
      <c r="I1141" s="409"/>
      <c r="J1141" s="374"/>
      <c r="K1141" s="409"/>
      <c r="L1141" s="378"/>
      <c r="M1141" s="410"/>
      <c r="N1141" s="374"/>
      <c r="O1141" s="411"/>
      <c r="P1141" s="409"/>
      <c r="Q1141" s="409"/>
      <c r="R1141" s="378"/>
      <c r="S1141" s="378"/>
      <c r="T1141" s="378"/>
      <c r="U1141" s="378"/>
      <c r="V1141" s="378"/>
      <c r="W1141" s="378"/>
      <c r="X1141" s="378"/>
      <c r="Y1141" s="378"/>
    </row>
    <row r="1142" spans="1:25">
      <c r="A1142" s="374"/>
      <c r="B1142" s="374"/>
      <c r="C1142" s="406"/>
      <c r="D1142" s="407"/>
      <c r="E1142" s="374"/>
      <c r="F1142" s="374"/>
      <c r="G1142" s="408"/>
      <c r="H1142" s="374"/>
      <c r="I1142" s="409"/>
      <c r="J1142" s="374"/>
      <c r="K1142" s="409"/>
      <c r="L1142" s="378"/>
      <c r="M1142" s="410"/>
      <c r="N1142" s="374"/>
      <c r="O1142" s="411"/>
      <c r="P1142" s="409"/>
      <c r="Q1142" s="409"/>
      <c r="R1142" s="378"/>
      <c r="S1142" s="378"/>
      <c r="T1142" s="378"/>
      <c r="U1142" s="378"/>
      <c r="V1142" s="378"/>
      <c r="W1142" s="378"/>
      <c r="X1142" s="378"/>
      <c r="Y1142" s="378"/>
    </row>
    <row r="1143" spans="1:25">
      <c r="A1143" s="374"/>
      <c r="B1143" s="374"/>
      <c r="C1143" s="406"/>
      <c r="D1143" s="407"/>
      <c r="E1143" s="374"/>
      <c r="F1143" s="374"/>
      <c r="G1143" s="408"/>
      <c r="H1143" s="374"/>
      <c r="I1143" s="409"/>
      <c r="J1143" s="374"/>
      <c r="K1143" s="409"/>
      <c r="L1143" s="378"/>
      <c r="M1143" s="410"/>
      <c r="N1143" s="374"/>
      <c r="O1143" s="411"/>
      <c r="P1143" s="409"/>
      <c r="Q1143" s="409"/>
      <c r="R1143" s="378"/>
      <c r="S1143" s="378"/>
      <c r="T1143" s="378"/>
      <c r="U1143" s="378"/>
      <c r="V1143" s="378"/>
      <c r="W1143" s="378"/>
      <c r="X1143" s="378"/>
      <c r="Y1143" s="378"/>
    </row>
    <row r="1144" spans="1:25">
      <c r="A1144" s="374"/>
      <c r="B1144" s="374"/>
      <c r="C1144" s="406"/>
      <c r="D1144" s="407"/>
      <c r="E1144" s="374"/>
      <c r="F1144" s="374"/>
      <c r="G1144" s="408"/>
      <c r="H1144" s="374"/>
      <c r="I1144" s="409"/>
      <c r="J1144" s="374"/>
      <c r="K1144" s="409"/>
      <c r="L1144" s="378"/>
      <c r="M1144" s="410"/>
      <c r="N1144" s="374"/>
      <c r="O1144" s="411"/>
      <c r="P1144" s="409"/>
      <c r="Q1144" s="409"/>
      <c r="R1144" s="378"/>
      <c r="S1144" s="378"/>
      <c r="T1144" s="378"/>
      <c r="U1144" s="378"/>
      <c r="V1144" s="378"/>
      <c r="W1144" s="378"/>
      <c r="X1144" s="378"/>
      <c r="Y1144" s="378"/>
    </row>
    <row r="1145" spans="1:25">
      <c r="A1145" s="374"/>
      <c r="B1145" s="374"/>
      <c r="C1145" s="406"/>
      <c r="D1145" s="407"/>
      <c r="E1145" s="374"/>
      <c r="F1145" s="374"/>
      <c r="G1145" s="408"/>
      <c r="H1145" s="374"/>
      <c r="I1145" s="409"/>
      <c r="J1145" s="374"/>
      <c r="K1145" s="409"/>
      <c r="L1145" s="378"/>
      <c r="M1145" s="410"/>
      <c r="N1145" s="374"/>
      <c r="O1145" s="411"/>
      <c r="P1145" s="409"/>
      <c r="Q1145" s="409"/>
      <c r="R1145" s="378"/>
      <c r="S1145" s="378"/>
      <c r="T1145" s="378"/>
      <c r="U1145" s="378"/>
      <c r="V1145" s="378"/>
      <c r="W1145" s="378"/>
      <c r="X1145" s="378"/>
      <c r="Y1145" s="378"/>
    </row>
    <row r="1146" spans="1:25">
      <c r="A1146" s="374"/>
      <c r="B1146" s="374"/>
      <c r="C1146" s="406"/>
      <c r="D1146" s="407"/>
      <c r="E1146" s="374"/>
      <c r="F1146" s="374"/>
      <c r="G1146" s="408"/>
      <c r="H1146" s="374"/>
      <c r="I1146" s="409"/>
      <c r="J1146" s="374"/>
      <c r="K1146" s="409"/>
      <c r="L1146" s="378"/>
      <c r="M1146" s="410"/>
      <c r="N1146" s="374"/>
      <c r="O1146" s="411"/>
      <c r="P1146" s="409"/>
      <c r="Q1146" s="409"/>
      <c r="R1146" s="378"/>
      <c r="S1146" s="378"/>
      <c r="T1146" s="378"/>
      <c r="U1146" s="378"/>
      <c r="V1146" s="378"/>
      <c r="W1146" s="378"/>
      <c r="X1146" s="378"/>
      <c r="Y1146" s="378"/>
    </row>
    <row r="1147" spans="1:25">
      <c r="A1147" s="374"/>
      <c r="B1147" s="374"/>
      <c r="C1147" s="406"/>
      <c r="D1147" s="407"/>
      <c r="E1147" s="374"/>
      <c r="F1147" s="374"/>
      <c r="G1147" s="408"/>
      <c r="H1147" s="374"/>
      <c r="I1147" s="409"/>
      <c r="J1147" s="374"/>
      <c r="K1147" s="409"/>
      <c r="L1147" s="378"/>
      <c r="M1147" s="410"/>
      <c r="N1147" s="374"/>
      <c r="O1147" s="411"/>
      <c r="P1147" s="409"/>
      <c r="Q1147" s="409"/>
      <c r="R1147" s="378"/>
      <c r="S1147" s="378"/>
      <c r="T1147" s="378"/>
      <c r="U1147" s="378"/>
      <c r="V1147" s="378"/>
      <c r="W1147" s="378"/>
      <c r="X1147" s="378"/>
      <c r="Y1147" s="378"/>
    </row>
    <row r="1148" spans="1:25">
      <c r="A1148" s="374"/>
      <c r="B1148" s="374"/>
      <c r="C1148" s="406"/>
      <c r="D1148" s="407"/>
      <c r="E1148" s="374"/>
      <c r="F1148" s="374"/>
      <c r="G1148" s="408"/>
      <c r="H1148" s="374"/>
      <c r="I1148" s="409"/>
      <c r="J1148" s="374"/>
      <c r="K1148" s="409"/>
      <c r="L1148" s="378"/>
      <c r="M1148" s="410"/>
      <c r="N1148" s="374"/>
      <c r="O1148" s="411"/>
      <c r="P1148" s="409"/>
      <c r="Q1148" s="409"/>
      <c r="R1148" s="378"/>
      <c r="S1148" s="378"/>
      <c r="T1148" s="378"/>
      <c r="U1148" s="378"/>
      <c r="V1148" s="378"/>
      <c r="W1148" s="378"/>
      <c r="X1148" s="378"/>
      <c r="Y1148" s="378"/>
    </row>
    <row r="1149" spans="1:25">
      <c r="A1149" s="374"/>
      <c r="B1149" s="374"/>
      <c r="C1149" s="406"/>
      <c r="D1149" s="407"/>
      <c r="E1149" s="374"/>
      <c r="F1149" s="374"/>
      <c r="G1149" s="408"/>
      <c r="H1149" s="374"/>
      <c r="I1149" s="409"/>
      <c r="J1149" s="374"/>
      <c r="K1149" s="409"/>
      <c r="L1149" s="378"/>
      <c r="M1149" s="410"/>
      <c r="N1149" s="374"/>
      <c r="O1149" s="411"/>
      <c r="P1149" s="409"/>
      <c r="Q1149" s="409"/>
      <c r="R1149" s="378"/>
      <c r="S1149" s="378"/>
      <c r="T1149" s="378"/>
      <c r="U1149" s="378"/>
      <c r="V1149" s="378"/>
      <c r="W1149" s="378"/>
      <c r="X1149" s="378"/>
      <c r="Y1149" s="378"/>
    </row>
    <row r="1150" spans="1:25">
      <c r="A1150" s="374"/>
      <c r="B1150" s="374"/>
      <c r="C1150" s="406"/>
      <c r="D1150" s="407"/>
      <c r="E1150" s="374"/>
      <c r="F1150" s="374"/>
      <c r="G1150" s="408"/>
      <c r="H1150" s="374"/>
      <c r="I1150" s="409"/>
      <c r="J1150" s="374"/>
      <c r="K1150" s="409"/>
      <c r="L1150" s="378"/>
      <c r="M1150" s="410"/>
      <c r="N1150" s="374"/>
      <c r="O1150" s="411"/>
      <c r="P1150" s="409"/>
      <c r="Q1150" s="409"/>
      <c r="R1150" s="378"/>
      <c r="S1150" s="378"/>
      <c r="T1150" s="378"/>
      <c r="U1150" s="378"/>
      <c r="V1150" s="378"/>
      <c r="W1150" s="378"/>
      <c r="X1150" s="378"/>
      <c r="Y1150" s="378"/>
    </row>
    <row r="1151" spans="1:25">
      <c r="A1151" s="374"/>
      <c r="B1151" s="374"/>
      <c r="C1151" s="406"/>
      <c r="D1151" s="407"/>
      <c r="E1151" s="374"/>
      <c r="F1151" s="374"/>
      <c r="G1151" s="408"/>
      <c r="H1151" s="374"/>
      <c r="I1151" s="409"/>
      <c r="J1151" s="374"/>
      <c r="K1151" s="409"/>
      <c r="L1151" s="378"/>
      <c r="M1151" s="410"/>
      <c r="N1151" s="374"/>
      <c r="O1151" s="411"/>
      <c r="P1151" s="409"/>
      <c r="Q1151" s="409"/>
      <c r="R1151" s="378"/>
      <c r="S1151" s="378"/>
      <c r="T1151" s="378"/>
      <c r="U1151" s="378"/>
      <c r="V1151" s="378"/>
      <c r="W1151" s="378"/>
      <c r="X1151" s="378"/>
      <c r="Y1151" s="378"/>
    </row>
    <row r="1152" spans="1:25">
      <c r="A1152" s="374"/>
      <c r="B1152" s="374"/>
      <c r="C1152" s="406"/>
      <c r="D1152" s="407"/>
      <c r="E1152" s="374"/>
      <c r="F1152" s="374"/>
      <c r="G1152" s="408"/>
      <c r="H1152" s="374"/>
      <c r="I1152" s="409"/>
      <c r="J1152" s="374"/>
      <c r="K1152" s="409"/>
      <c r="L1152" s="378"/>
      <c r="M1152" s="410"/>
      <c r="N1152" s="374"/>
      <c r="O1152" s="411"/>
      <c r="P1152" s="409"/>
      <c r="Q1152" s="409"/>
      <c r="R1152" s="378"/>
      <c r="S1152" s="378"/>
      <c r="T1152" s="378"/>
      <c r="U1152" s="378"/>
      <c r="V1152" s="378"/>
      <c r="W1152" s="378"/>
      <c r="X1152" s="378"/>
      <c r="Y1152" s="378"/>
    </row>
    <row r="1153" spans="1:25">
      <c r="A1153" s="374"/>
      <c r="B1153" s="374"/>
      <c r="C1153" s="406"/>
      <c r="D1153" s="407"/>
      <c r="E1153" s="374"/>
      <c r="F1153" s="374"/>
      <c r="G1153" s="408"/>
      <c r="H1153" s="374"/>
      <c r="I1153" s="409"/>
      <c r="J1153" s="374"/>
      <c r="K1153" s="409"/>
      <c r="L1153" s="378"/>
      <c r="M1153" s="410"/>
      <c r="N1153" s="374"/>
      <c r="O1153" s="411"/>
      <c r="P1153" s="409"/>
      <c r="Q1153" s="409"/>
      <c r="R1153" s="378"/>
      <c r="S1153" s="378"/>
      <c r="T1153" s="378"/>
      <c r="U1153" s="378"/>
      <c r="V1153" s="378"/>
      <c r="W1153" s="378"/>
      <c r="X1153" s="378"/>
      <c r="Y1153" s="378"/>
    </row>
    <row r="1154" spans="1:25">
      <c r="A1154" s="374"/>
      <c r="B1154" s="374"/>
      <c r="C1154" s="406"/>
      <c r="D1154" s="407"/>
      <c r="E1154" s="374"/>
      <c r="F1154" s="374"/>
      <c r="G1154" s="408"/>
      <c r="H1154" s="374"/>
      <c r="I1154" s="409"/>
      <c r="J1154" s="374"/>
      <c r="K1154" s="409"/>
      <c r="L1154" s="378"/>
      <c r="M1154" s="410"/>
      <c r="N1154" s="374"/>
      <c r="O1154" s="411"/>
      <c r="P1154" s="409"/>
      <c r="Q1154" s="409"/>
      <c r="R1154" s="378"/>
      <c r="S1154" s="378"/>
      <c r="T1154" s="378"/>
      <c r="U1154" s="378"/>
      <c r="V1154" s="378"/>
      <c r="W1154" s="378"/>
      <c r="X1154" s="378"/>
      <c r="Y1154" s="378"/>
    </row>
    <row r="1155" spans="1:25">
      <c r="A1155" s="374"/>
      <c r="B1155" s="374"/>
      <c r="C1155" s="406"/>
      <c r="D1155" s="407"/>
      <c r="E1155" s="374"/>
      <c r="F1155" s="374"/>
      <c r="G1155" s="408"/>
      <c r="H1155" s="374"/>
      <c r="I1155" s="409"/>
      <c r="J1155" s="374"/>
      <c r="K1155" s="409"/>
      <c r="L1155" s="378"/>
      <c r="M1155" s="410"/>
      <c r="N1155" s="374"/>
      <c r="O1155" s="411"/>
      <c r="P1155" s="409"/>
      <c r="Q1155" s="409"/>
      <c r="R1155" s="378"/>
      <c r="S1155" s="378"/>
      <c r="T1155" s="378"/>
      <c r="U1155" s="378"/>
      <c r="V1155" s="378"/>
      <c r="W1155" s="378"/>
      <c r="X1155" s="378"/>
      <c r="Y1155" s="378"/>
    </row>
    <row r="1156" spans="1:25">
      <c r="A1156" s="374"/>
      <c r="B1156" s="374"/>
      <c r="C1156" s="406"/>
      <c r="D1156" s="407"/>
      <c r="E1156" s="374"/>
      <c r="F1156" s="374"/>
      <c r="G1156" s="408"/>
      <c r="H1156" s="374"/>
      <c r="I1156" s="409"/>
      <c r="J1156" s="374"/>
      <c r="K1156" s="409"/>
      <c r="L1156" s="378"/>
      <c r="M1156" s="410"/>
      <c r="N1156" s="374"/>
      <c r="O1156" s="411"/>
      <c r="P1156" s="409"/>
      <c r="Q1156" s="409"/>
      <c r="R1156" s="378"/>
      <c r="S1156" s="378"/>
      <c r="T1156" s="378"/>
      <c r="U1156" s="378"/>
      <c r="V1156" s="378"/>
      <c r="W1156" s="378"/>
      <c r="X1156" s="378"/>
      <c r="Y1156" s="378"/>
    </row>
    <row r="1157" spans="1:25">
      <c r="A1157" s="374"/>
      <c r="B1157" s="374"/>
      <c r="C1157" s="406"/>
      <c r="D1157" s="407"/>
      <c r="E1157" s="374"/>
      <c r="F1157" s="374"/>
      <c r="G1157" s="408"/>
      <c r="H1157" s="374"/>
      <c r="I1157" s="409"/>
      <c r="J1157" s="374"/>
      <c r="K1157" s="409"/>
      <c r="L1157" s="378"/>
      <c r="M1157" s="410"/>
      <c r="N1157" s="374"/>
      <c r="O1157" s="411"/>
      <c r="P1157" s="409"/>
      <c r="Q1157" s="409"/>
      <c r="R1157" s="378"/>
      <c r="S1157" s="378"/>
      <c r="T1157" s="378"/>
      <c r="U1157" s="378"/>
      <c r="V1157" s="378"/>
      <c r="W1157" s="378"/>
      <c r="X1157" s="378"/>
      <c r="Y1157" s="378"/>
    </row>
    <row r="1158" spans="1:25">
      <c r="A1158" s="374"/>
      <c r="B1158" s="374"/>
      <c r="C1158" s="406"/>
      <c r="D1158" s="407"/>
      <c r="E1158" s="374"/>
      <c r="F1158" s="374"/>
      <c r="G1158" s="408"/>
      <c r="H1158" s="374"/>
      <c r="I1158" s="409"/>
      <c r="J1158" s="374"/>
      <c r="K1158" s="409"/>
      <c r="L1158" s="378"/>
      <c r="M1158" s="410"/>
      <c r="N1158" s="374"/>
      <c r="O1158" s="411"/>
      <c r="P1158" s="409"/>
      <c r="Q1158" s="409"/>
      <c r="R1158" s="378"/>
      <c r="S1158" s="378"/>
      <c r="T1158" s="378"/>
      <c r="U1158" s="378"/>
      <c r="V1158" s="378"/>
      <c r="W1158" s="378"/>
      <c r="X1158" s="378"/>
      <c r="Y1158" s="378"/>
    </row>
    <row r="1159" spans="1:25">
      <c r="A1159" s="374"/>
      <c r="B1159" s="374"/>
      <c r="C1159" s="406"/>
      <c r="D1159" s="407"/>
      <c r="E1159" s="374"/>
      <c r="F1159" s="374"/>
      <c r="G1159" s="408"/>
      <c r="H1159" s="374"/>
      <c r="I1159" s="409"/>
      <c r="J1159" s="374"/>
      <c r="K1159" s="409"/>
      <c r="L1159" s="378"/>
      <c r="M1159" s="410"/>
      <c r="N1159" s="374"/>
      <c r="O1159" s="411"/>
      <c r="P1159" s="409"/>
      <c r="Q1159" s="409"/>
      <c r="R1159" s="378"/>
      <c r="S1159" s="378"/>
      <c r="T1159" s="378"/>
      <c r="U1159" s="378"/>
      <c r="V1159" s="378"/>
      <c r="W1159" s="378"/>
      <c r="X1159" s="378"/>
      <c r="Y1159" s="378"/>
    </row>
    <row r="1160" spans="1:25">
      <c r="A1160" s="374"/>
      <c r="B1160" s="374"/>
      <c r="C1160" s="406"/>
      <c r="D1160" s="407"/>
      <c r="E1160" s="374"/>
      <c r="F1160" s="374"/>
      <c r="G1160" s="408"/>
      <c r="H1160" s="374"/>
      <c r="I1160" s="409"/>
      <c r="J1160" s="374"/>
      <c r="K1160" s="409"/>
      <c r="L1160" s="378"/>
      <c r="M1160" s="410"/>
      <c r="N1160" s="374"/>
      <c r="O1160" s="411"/>
      <c r="P1160" s="409"/>
      <c r="Q1160" s="409"/>
      <c r="R1160" s="378"/>
      <c r="S1160" s="378"/>
      <c r="T1160" s="378"/>
      <c r="U1160" s="378"/>
      <c r="V1160" s="378"/>
      <c r="W1160" s="378"/>
      <c r="X1160" s="378"/>
      <c r="Y1160" s="378"/>
    </row>
    <row r="1161" spans="1:25">
      <c r="A1161" s="374"/>
      <c r="B1161" s="374"/>
      <c r="C1161" s="406"/>
      <c r="D1161" s="407"/>
      <c r="E1161" s="374"/>
      <c r="F1161" s="374"/>
      <c r="G1161" s="408"/>
      <c r="H1161" s="374"/>
      <c r="I1161" s="409"/>
      <c r="J1161" s="374"/>
      <c r="K1161" s="409"/>
      <c r="L1161" s="378"/>
      <c r="M1161" s="410"/>
      <c r="N1161" s="374"/>
      <c r="O1161" s="411"/>
      <c r="P1161" s="409"/>
      <c r="Q1161" s="409"/>
      <c r="R1161" s="378"/>
      <c r="S1161" s="378"/>
      <c r="T1161" s="378"/>
      <c r="U1161" s="378"/>
      <c r="V1161" s="378"/>
      <c r="W1161" s="378"/>
      <c r="X1161" s="378"/>
      <c r="Y1161" s="378"/>
    </row>
    <row r="1162" spans="1:25">
      <c r="A1162" s="374"/>
      <c r="B1162" s="374"/>
      <c r="C1162" s="406"/>
      <c r="D1162" s="407"/>
      <c r="E1162" s="374"/>
      <c r="F1162" s="374"/>
      <c r="G1162" s="408"/>
      <c r="H1162" s="374"/>
      <c r="I1162" s="409"/>
      <c r="J1162" s="374"/>
      <c r="K1162" s="409"/>
      <c r="L1162" s="378"/>
      <c r="M1162" s="410"/>
      <c r="N1162" s="374"/>
      <c r="O1162" s="411"/>
      <c r="P1162" s="409"/>
      <c r="Q1162" s="409"/>
      <c r="R1162" s="378"/>
      <c r="S1162" s="378"/>
      <c r="T1162" s="378"/>
      <c r="U1162" s="378"/>
      <c r="V1162" s="378"/>
      <c r="W1162" s="378"/>
      <c r="X1162" s="378"/>
      <c r="Y1162" s="378"/>
    </row>
    <row r="1163" spans="1:25">
      <c r="A1163" s="374"/>
      <c r="B1163" s="374"/>
      <c r="C1163" s="406"/>
      <c r="D1163" s="407"/>
      <c r="E1163" s="374"/>
      <c r="F1163" s="374"/>
      <c r="G1163" s="408"/>
      <c r="H1163" s="374"/>
      <c r="I1163" s="409"/>
      <c r="J1163" s="374"/>
      <c r="K1163" s="409"/>
      <c r="L1163" s="378"/>
      <c r="M1163" s="410"/>
      <c r="N1163" s="374"/>
      <c r="O1163" s="411"/>
      <c r="P1163" s="409"/>
      <c r="Q1163" s="409"/>
      <c r="R1163" s="378"/>
      <c r="S1163" s="378"/>
      <c r="T1163" s="378"/>
      <c r="U1163" s="378"/>
      <c r="V1163" s="378"/>
      <c r="W1163" s="378"/>
      <c r="X1163" s="378"/>
      <c r="Y1163" s="378"/>
    </row>
    <row r="1164" spans="1:25">
      <c r="A1164" s="374"/>
      <c r="B1164" s="374"/>
      <c r="C1164" s="406"/>
      <c r="D1164" s="407"/>
      <c r="E1164" s="374"/>
      <c r="F1164" s="374"/>
      <c r="G1164" s="408"/>
      <c r="H1164" s="374"/>
      <c r="I1164" s="409"/>
      <c r="J1164" s="374"/>
      <c r="K1164" s="409"/>
      <c r="L1164" s="378"/>
      <c r="M1164" s="410"/>
      <c r="N1164" s="374"/>
      <c r="O1164" s="411"/>
      <c r="P1164" s="409"/>
      <c r="Q1164" s="409"/>
      <c r="R1164" s="378"/>
      <c r="S1164" s="378"/>
      <c r="T1164" s="378"/>
      <c r="U1164" s="378"/>
      <c r="V1164" s="378"/>
      <c r="W1164" s="378"/>
      <c r="X1164" s="378"/>
      <c r="Y1164" s="378"/>
    </row>
    <row r="1165" spans="1:25">
      <c r="A1165" s="374"/>
      <c r="B1165" s="374"/>
      <c r="C1165" s="406"/>
      <c r="D1165" s="407"/>
      <c r="E1165" s="374"/>
      <c r="F1165" s="374"/>
      <c r="G1165" s="408"/>
      <c r="H1165" s="374"/>
      <c r="I1165" s="409"/>
      <c r="J1165" s="374"/>
      <c r="K1165" s="409"/>
      <c r="L1165" s="378"/>
      <c r="M1165" s="410"/>
      <c r="N1165" s="374"/>
      <c r="O1165" s="411"/>
      <c r="P1165" s="409"/>
      <c r="Q1165" s="409"/>
      <c r="R1165" s="378"/>
      <c r="S1165" s="378"/>
      <c r="T1165" s="378"/>
      <c r="U1165" s="378"/>
      <c r="V1165" s="378"/>
      <c r="W1165" s="378"/>
      <c r="X1165" s="378"/>
      <c r="Y1165" s="378"/>
    </row>
    <row r="1166" spans="1:25">
      <c r="A1166" s="374"/>
      <c r="B1166" s="374"/>
      <c r="C1166" s="406"/>
      <c r="D1166" s="407"/>
      <c r="E1166" s="374"/>
      <c r="F1166" s="374"/>
      <c r="G1166" s="408"/>
      <c r="H1166" s="374"/>
      <c r="I1166" s="409"/>
      <c r="J1166" s="374"/>
      <c r="K1166" s="409"/>
      <c r="L1166" s="378"/>
      <c r="M1166" s="410"/>
      <c r="N1166" s="374"/>
      <c r="O1166" s="411"/>
      <c r="P1166" s="409"/>
      <c r="Q1166" s="409"/>
      <c r="R1166" s="378"/>
      <c r="S1166" s="378"/>
      <c r="T1166" s="378"/>
      <c r="U1166" s="378"/>
      <c r="V1166" s="378"/>
      <c r="W1166" s="378"/>
      <c r="X1166" s="378"/>
      <c r="Y1166" s="378"/>
    </row>
    <row r="1167" spans="1:25">
      <c r="A1167" s="374"/>
      <c r="B1167" s="374"/>
      <c r="C1167" s="406"/>
      <c r="D1167" s="407"/>
      <c r="E1167" s="374"/>
      <c r="F1167" s="374"/>
      <c r="G1167" s="408"/>
      <c r="H1167" s="374"/>
      <c r="I1167" s="409"/>
      <c r="J1167" s="374"/>
      <c r="K1167" s="409"/>
      <c r="L1167" s="378"/>
      <c r="M1167" s="410"/>
      <c r="N1167" s="374"/>
      <c r="O1167" s="411"/>
      <c r="P1167" s="409"/>
      <c r="Q1167" s="409"/>
      <c r="R1167" s="378"/>
      <c r="S1167" s="378"/>
      <c r="T1167" s="378"/>
      <c r="U1167" s="378"/>
      <c r="V1167" s="378"/>
      <c r="W1167" s="378"/>
      <c r="X1167" s="378"/>
      <c r="Y1167" s="378"/>
    </row>
    <row r="1168" spans="1:25">
      <c r="A1168" s="374"/>
      <c r="B1168" s="374"/>
      <c r="C1168" s="406"/>
      <c r="D1168" s="407"/>
      <c r="E1168" s="374"/>
      <c r="F1168" s="374"/>
      <c r="G1168" s="408"/>
      <c r="H1168" s="374"/>
      <c r="I1168" s="409"/>
      <c r="J1168" s="374"/>
      <c r="K1168" s="409"/>
      <c r="L1168" s="378"/>
      <c r="M1168" s="410"/>
      <c r="N1168" s="374"/>
      <c r="O1168" s="411"/>
      <c r="P1168" s="409"/>
      <c r="Q1168" s="409"/>
      <c r="R1168" s="378"/>
      <c r="S1168" s="378"/>
      <c r="T1168" s="378"/>
      <c r="U1168" s="378"/>
      <c r="V1168" s="378"/>
      <c r="W1168" s="378"/>
      <c r="X1168" s="378"/>
      <c r="Y1168" s="378"/>
    </row>
    <row r="1169" spans="1:25">
      <c r="A1169" s="374"/>
      <c r="B1169" s="374"/>
      <c r="C1169" s="406"/>
      <c r="D1169" s="407"/>
      <c r="E1169" s="374"/>
      <c r="F1169" s="374"/>
      <c r="G1169" s="408"/>
      <c r="H1169" s="374"/>
      <c r="I1169" s="409"/>
      <c r="J1169" s="374"/>
      <c r="K1169" s="409"/>
      <c r="L1169" s="378"/>
      <c r="M1169" s="410"/>
      <c r="N1169" s="374"/>
      <c r="O1169" s="411"/>
      <c r="P1169" s="409"/>
      <c r="Q1169" s="409"/>
      <c r="R1169" s="378"/>
      <c r="S1169" s="378"/>
      <c r="T1169" s="378"/>
      <c r="U1169" s="378"/>
      <c r="V1169" s="378"/>
      <c r="W1169" s="378"/>
      <c r="X1169" s="378"/>
      <c r="Y1169" s="378"/>
    </row>
    <row r="1170" spans="1:25">
      <c r="A1170" s="374"/>
      <c r="B1170" s="374"/>
      <c r="C1170" s="406"/>
      <c r="D1170" s="407"/>
      <c r="E1170" s="374"/>
      <c r="F1170" s="374"/>
      <c r="G1170" s="408"/>
      <c r="H1170" s="374"/>
      <c r="I1170" s="409"/>
      <c r="J1170" s="374"/>
      <c r="K1170" s="409"/>
      <c r="L1170" s="378"/>
      <c r="M1170" s="410"/>
      <c r="N1170" s="374"/>
      <c r="O1170" s="411"/>
      <c r="P1170" s="409"/>
      <c r="Q1170" s="409"/>
      <c r="R1170" s="378"/>
      <c r="S1170" s="378"/>
      <c r="T1170" s="378"/>
      <c r="U1170" s="378"/>
      <c r="V1170" s="378"/>
      <c r="W1170" s="378"/>
      <c r="X1170" s="378"/>
      <c r="Y1170" s="378"/>
    </row>
    <row r="1171" spans="1:25">
      <c r="A1171" s="374"/>
      <c r="B1171" s="374"/>
      <c r="C1171" s="406"/>
      <c r="D1171" s="407"/>
      <c r="E1171" s="374"/>
      <c r="F1171" s="374"/>
      <c r="G1171" s="408"/>
      <c r="H1171" s="374"/>
      <c r="I1171" s="409"/>
      <c r="J1171" s="374"/>
      <c r="K1171" s="409"/>
      <c r="L1171" s="378"/>
      <c r="M1171" s="410"/>
      <c r="N1171" s="374"/>
      <c r="O1171" s="411"/>
      <c r="P1171" s="409"/>
      <c r="Q1171" s="409"/>
      <c r="R1171" s="378"/>
      <c r="S1171" s="378"/>
      <c r="T1171" s="378"/>
      <c r="U1171" s="378"/>
      <c r="V1171" s="378"/>
      <c r="W1171" s="378"/>
      <c r="X1171" s="378"/>
      <c r="Y1171" s="378"/>
    </row>
    <row r="1172" spans="1:25">
      <c r="A1172" s="374"/>
      <c r="B1172" s="374"/>
      <c r="C1172" s="406"/>
      <c r="D1172" s="407"/>
      <c r="E1172" s="374"/>
      <c r="F1172" s="374"/>
      <c r="G1172" s="408"/>
      <c r="H1172" s="374"/>
      <c r="I1172" s="409"/>
      <c r="J1172" s="374"/>
      <c r="K1172" s="409"/>
      <c r="L1172" s="378"/>
      <c r="M1172" s="410"/>
      <c r="N1172" s="374"/>
      <c r="O1172" s="411"/>
      <c r="P1172" s="409"/>
      <c r="Q1172" s="409"/>
      <c r="R1172" s="378"/>
      <c r="S1172" s="378"/>
      <c r="T1172" s="378"/>
      <c r="U1172" s="378"/>
      <c r="V1172" s="378"/>
      <c r="W1172" s="378"/>
      <c r="X1172" s="378"/>
      <c r="Y1172" s="378"/>
    </row>
    <row r="1173" spans="1:25">
      <c r="A1173" s="374"/>
      <c r="B1173" s="374"/>
      <c r="C1173" s="406"/>
      <c r="D1173" s="407"/>
      <c r="E1173" s="374"/>
      <c r="F1173" s="374"/>
      <c r="G1173" s="408"/>
      <c r="H1173" s="374"/>
      <c r="I1173" s="409"/>
      <c r="J1173" s="374"/>
      <c r="K1173" s="409"/>
      <c r="L1173" s="378"/>
      <c r="M1173" s="410"/>
      <c r="N1173" s="374"/>
      <c r="O1173" s="411"/>
      <c r="P1173" s="409"/>
      <c r="Q1173" s="409"/>
      <c r="R1173" s="378"/>
      <c r="S1173" s="378"/>
      <c r="T1173" s="378"/>
      <c r="U1173" s="378"/>
      <c r="V1173" s="378"/>
      <c r="W1173" s="378"/>
      <c r="X1173" s="378"/>
      <c r="Y1173" s="378"/>
    </row>
    <row r="1174" spans="1:25">
      <c r="A1174" s="374"/>
      <c r="B1174" s="374"/>
      <c r="C1174" s="406"/>
      <c r="D1174" s="407"/>
      <c r="E1174" s="374"/>
      <c r="F1174" s="374"/>
      <c r="G1174" s="408"/>
      <c r="H1174" s="374"/>
      <c r="I1174" s="409"/>
      <c r="J1174" s="374"/>
      <c r="K1174" s="409"/>
      <c r="L1174" s="378"/>
      <c r="M1174" s="410"/>
      <c r="N1174" s="374"/>
      <c r="O1174" s="411"/>
      <c r="P1174" s="409"/>
      <c r="Q1174" s="409"/>
      <c r="R1174" s="378"/>
      <c r="S1174" s="378"/>
      <c r="T1174" s="378"/>
      <c r="U1174" s="378"/>
      <c r="V1174" s="378"/>
      <c r="W1174" s="378"/>
      <c r="X1174" s="378"/>
      <c r="Y1174" s="378"/>
    </row>
    <row r="1175" spans="1:25">
      <c r="A1175" s="374"/>
      <c r="B1175" s="374"/>
      <c r="C1175" s="406"/>
      <c r="D1175" s="407"/>
      <c r="E1175" s="374"/>
      <c r="F1175" s="374"/>
      <c r="G1175" s="408"/>
      <c r="H1175" s="374"/>
      <c r="I1175" s="409"/>
      <c r="J1175" s="374"/>
      <c r="K1175" s="409"/>
      <c r="L1175" s="378"/>
      <c r="M1175" s="410"/>
      <c r="N1175" s="374"/>
      <c r="O1175" s="411"/>
      <c r="P1175" s="409"/>
      <c r="Q1175" s="409"/>
      <c r="R1175" s="378"/>
      <c r="S1175" s="378"/>
      <c r="T1175" s="378"/>
      <c r="U1175" s="378"/>
      <c r="V1175" s="378"/>
      <c r="W1175" s="378"/>
      <c r="X1175" s="378"/>
      <c r="Y1175" s="378"/>
    </row>
    <row r="1176" spans="1:25">
      <c r="A1176" s="374"/>
      <c r="B1176" s="374"/>
      <c r="C1176" s="406"/>
      <c r="D1176" s="407"/>
      <c r="E1176" s="374"/>
      <c r="F1176" s="374"/>
      <c r="G1176" s="408"/>
      <c r="H1176" s="374"/>
      <c r="I1176" s="409"/>
      <c r="J1176" s="374"/>
      <c r="K1176" s="409"/>
      <c r="L1176" s="378"/>
      <c r="M1176" s="410"/>
      <c r="N1176" s="374"/>
      <c r="O1176" s="411"/>
      <c r="P1176" s="409"/>
      <c r="Q1176" s="409"/>
      <c r="R1176" s="378"/>
      <c r="S1176" s="378"/>
      <c r="T1176" s="378"/>
      <c r="U1176" s="378"/>
      <c r="V1176" s="378"/>
      <c r="W1176" s="378"/>
      <c r="X1176" s="378"/>
      <c r="Y1176" s="378"/>
    </row>
    <row r="1177" spans="1:25">
      <c r="A1177" s="374"/>
      <c r="B1177" s="374"/>
      <c r="C1177" s="406"/>
      <c r="D1177" s="407"/>
      <c r="E1177" s="374"/>
      <c r="F1177" s="374"/>
      <c r="G1177" s="408"/>
      <c r="H1177" s="374"/>
      <c r="I1177" s="409"/>
      <c r="J1177" s="374"/>
      <c r="K1177" s="409"/>
      <c r="L1177" s="378"/>
      <c r="M1177" s="410"/>
      <c r="N1177" s="374"/>
      <c r="O1177" s="411"/>
      <c r="P1177" s="409"/>
      <c r="Q1177" s="409"/>
      <c r="R1177" s="378"/>
      <c r="S1177" s="378"/>
      <c r="T1177" s="378"/>
      <c r="U1177" s="378"/>
      <c r="V1177" s="378"/>
      <c r="W1177" s="378"/>
      <c r="X1177" s="378"/>
      <c r="Y1177" s="378"/>
    </row>
    <row r="1178" spans="1:25">
      <c r="A1178" s="374"/>
      <c r="B1178" s="374"/>
      <c r="C1178" s="406"/>
      <c r="D1178" s="407"/>
      <c r="E1178" s="374"/>
      <c r="F1178" s="374"/>
      <c r="G1178" s="408"/>
      <c r="H1178" s="374"/>
      <c r="I1178" s="409"/>
      <c r="J1178" s="374"/>
      <c r="K1178" s="409"/>
      <c r="L1178" s="378"/>
      <c r="M1178" s="410"/>
      <c r="N1178" s="374"/>
      <c r="O1178" s="411"/>
      <c r="P1178" s="409"/>
      <c r="Q1178" s="409"/>
      <c r="R1178" s="378"/>
      <c r="S1178" s="378"/>
      <c r="T1178" s="378"/>
      <c r="U1178" s="378"/>
      <c r="V1178" s="378"/>
      <c r="W1178" s="378"/>
      <c r="X1178" s="378"/>
      <c r="Y1178" s="378"/>
    </row>
    <row r="1179" spans="1:25">
      <c r="A1179" s="374"/>
      <c r="B1179" s="374"/>
      <c r="C1179" s="406"/>
      <c r="D1179" s="407"/>
      <c r="E1179" s="374"/>
      <c r="F1179" s="374"/>
      <c r="G1179" s="408"/>
      <c r="H1179" s="374"/>
      <c r="I1179" s="409"/>
      <c r="J1179" s="374"/>
      <c r="K1179" s="409"/>
      <c r="L1179" s="378"/>
      <c r="M1179" s="410"/>
      <c r="N1179" s="374"/>
      <c r="O1179" s="411"/>
      <c r="P1179" s="409"/>
      <c r="Q1179" s="409"/>
      <c r="R1179" s="378"/>
      <c r="S1179" s="378"/>
      <c r="T1179" s="378"/>
      <c r="U1179" s="378"/>
      <c r="V1179" s="378"/>
      <c r="W1179" s="378"/>
      <c r="X1179" s="378"/>
      <c r="Y1179" s="378"/>
    </row>
    <row r="1180" spans="1:25">
      <c r="A1180" s="374"/>
      <c r="B1180" s="374"/>
      <c r="C1180" s="406"/>
      <c r="D1180" s="407"/>
      <c r="E1180" s="374"/>
      <c r="F1180" s="374"/>
      <c r="G1180" s="408"/>
      <c r="H1180" s="374"/>
      <c r="I1180" s="409"/>
      <c r="J1180" s="374"/>
      <c r="K1180" s="409"/>
      <c r="L1180" s="378"/>
      <c r="M1180" s="410"/>
      <c r="N1180" s="374"/>
      <c r="O1180" s="411"/>
      <c r="P1180" s="409"/>
      <c r="Q1180" s="409"/>
      <c r="R1180" s="378"/>
      <c r="S1180" s="378"/>
      <c r="T1180" s="378"/>
      <c r="U1180" s="378"/>
      <c r="V1180" s="378"/>
      <c r="W1180" s="378"/>
      <c r="X1180" s="378"/>
      <c r="Y1180" s="378"/>
    </row>
    <row r="1181" spans="1:25">
      <c r="A1181" s="374"/>
      <c r="B1181" s="374"/>
      <c r="C1181" s="406"/>
      <c r="D1181" s="407"/>
      <c r="E1181" s="374"/>
      <c r="F1181" s="374"/>
      <c r="G1181" s="408"/>
      <c r="H1181" s="374"/>
      <c r="I1181" s="409"/>
      <c r="J1181" s="374"/>
      <c r="K1181" s="409"/>
      <c r="L1181" s="378"/>
      <c r="M1181" s="410"/>
      <c r="N1181" s="374"/>
      <c r="O1181" s="411"/>
      <c r="P1181" s="409"/>
      <c r="Q1181" s="409"/>
      <c r="R1181" s="378"/>
      <c r="S1181" s="378"/>
      <c r="T1181" s="378"/>
      <c r="U1181" s="378"/>
      <c r="V1181" s="378"/>
      <c r="W1181" s="378"/>
      <c r="X1181" s="378"/>
      <c r="Y1181" s="378"/>
    </row>
    <row r="1182" spans="1:25">
      <c r="A1182" s="374"/>
      <c r="B1182" s="374"/>
      <c r="C1182" s="406"/>
      <c r="D1182" s="407"/>
      <c r="E1182" s="374"/>
      <c r="F1182" s="374"/>
      <c r="G1182" s="408"/>
      <c r="H1182" s="374"/>
      <c r="I1182" s="409"/>
      <c r="J1182" s="374"/>
      <c r="K1182" s="409"/>
      <c r="L1182" s="378"/>
      <c r="M1182" s="410"/>
      <c r="N1182" s="374"/>
      <c r="O1182" s="411"/>
      <c r="P1182" s="409"/>
      <c r="Q1182" s="409"/>
      <c r="R1182" s="378"/>
      <c r="S1182" s="378"/>
      <c r="T1182" s="378"/>
      <c r="U1182" s="378"/>
      <c r="V1182" s="378"/>
      <c r="W1182" s="378"/>
      <c r="X1182" s="378"/>
      <c r="Y1182" s="378"/>
    </row>
    <row r="1183" spans="1:25">
      <c r="A1183" s="374"/>
      <c r="B1183" s="374"/>
      <c r="C1183" s="406"/>
      <c r="D1183" s="407"/>
      <c r="E1183" s="374"/>
      <c r="F1183" s="374"/>
      <c r="G1183" s="408"/>
      <c r="H1183" s="374"/>
      <c r="I1183" s="409"/>
      <c r="J1183" s="374"/>
      <c r="K1183" s="409"/>
      <c r="L1183" s="378"/>
      <c r="M1183" s="410"/>
      <c r="N1183" s="374"/>
      <c r="O1183" s="411"/>
      <c r="P1183" s="409"/>
      <c r="Q1183" s="409"/>
      <c r="R1183" s="378"/>
      <c r="S1183" s="378"/>
      <c r="T1183" s="378"/>
      <c r="U1183" s="378"/>
      <c r="V1183" s="378"/>
      <c r="W1183" s="378"/>
      <c r="X1183" s="378"/>
      <c r="Y1183" s="378"/>
    </row>
    <row r="1184" spans="1:25">
      <c r="A1184" s="374"/>
      <c r="B1184" s="374"/>
      <c r="C1184" s="406"/>
      <c r="D1184" s="407"/>
      <c r="E1184" s="374"/>
      <c r="F1184" s="374"/>
      <c r="G1184" s="408"/>
      <c r="H1184" s="374"/>
      <c r="I1184" s="409"/>
      <c r="J1184" s="374"/>
      <c r="K1184" s="409"/>
      <c r="L1184" s="378"/>
      <c r="M1184" s="410"/>
      <c r="N1184" s="374"/>
      <c r="O1184" s="411"/>
      <c r="P1184" s="409"/>
      <c r="Q1184" s="409"/>
      <c r="R1184" s="378"/>
      <c r="S1184" s="378"/>
      <c r="T1184" s="378"/>
      <c r="U1184" s="378"/>
      <c r="V1184" s="378"/>
      <c r="W1184" s="378"/>
      <c r="X1184" s="378"/>
      <c r="Y1184" s="378"/>
    </row>
    <row r="1185" spans="1:25">
      <c r="A1185" s="374"/>
      <c r="B1185" s="374"/>
      <c r="C1185" s="406"/>
      <c r="D1185" s="407"/>
      <c r="E1185" s="374"/>
      <c r="F1185" s="374"/>
      <c r="G1185" s="408"/>
      <c r="H1185" s="374"/>
      <c r="I1185" s="409"/>
      <c r="J1185" s="374"/>
      <c r="K1185" s="409"/>
      <c r="L1185" s="378"/>
      <c r="M1185" s="410"/>
      <c r="N1185" s="374"/>
      <c r="O1185" s="411"/>
      <c r="P1185" s="409"/>
      <c r="Q1185" s="409"/>
      <c r="R1185" s="378"/>
      <c r="S1185" s="378"/>
      <c r="T1185" s="378"/>
      <c r="U1185" s="378"/>
      <c r="V1185" s="378"/>
      <c r="W1185" s="378"/>
      <c r="X1185" s="378"/>
      <c r="Y1185" s="378"/>
    </row>
    <row r="1186" spans="1:25">
      <c r="A1186" s="374"/>
      <c r="B1186" s="374"/>
      <c r="C1186" s="406"/>
      <c r="D1186" s="407"/>
      <c r="E1186" s="374"/>
      <c r="F1186" s="374"/>
      <c r="G1186" s="408"/>
      <c r="H1186" s="374"/>
      <c r="I1186" s="409"/>
      <c r="J1186" s="374"/>
      <c r="K1186" s="409"/>
      <c r="L1186" s="378"/>
      <c r="M1186" s="410"/>
      <c r="N1186" s="374"/>
      <c r="O1186" s="411"/>
      <c r="P1186" s="409"/>
      <c r="Q1186" s="409"/>
      <c r="R1186" s="378"/>
      <c r="S1186" s="378"/>
      <c r="T1186" s="378"/>
      <c r="U1186" s="378"/>
      <c r="V1186" s="378"/>
      <c r="W1186" s="378"/>
      <c r="X1186" s="378"/>
      <c r="Y1186" s="378"/>
    </row>
    <row r="1187" spans="1:25">
      <c r="A1187" s="374"/>
      <c r="B1187" s="374"/>
      <c r="C1187" s="406"/>
      <c r="D1187" s="407"/>
      <c r="E1187" s="374"/>
      <c r="F1187" s="374"/>
      <c r="G1187" s="408"/>
      <c r="H1187" s="374"/>
      <c r="I1187" s="409"/>
      <c r="J1187" s="374"/>
      <c r="K1187" s="409"/>
      <c r="L1187" s="378"/>
      <c r="M1187" s="410"/>
      <c r="N1187" s="374"/>
      <c r="O1187" s="411"/>
      <c r="P1187" s="409"/>
      <c r="Q1187" s="409"/>
      <c r="R1187" s="378"/>
      <c r="S1187" s="378"/>
      <c r="T1187" s="378"/>
      <c r="U1187" s="378"/>
      <c r="V1187" s="378"/>
      <c r="W1187" s="378"/>
      <c r="X1187" s="378"/>
      <c r="Y1187" s="378"/>
    </row>
    <row r="1188" spans="1:25">
      <c r="A1188" s="374"/>
      <c r="B1188" s="374"/>
      <c r="C1188" s="406"/>
      <c r="D1188" s="407"/>
      <c r="E1188" s="374"/>
      <c r="F1188" s="374"/>
      <c r="G1188" s="408"/>
      <c r="H1188" s="374"/>
      <c r="I1188" s="409"/>
      <c r="J1188" s="374"/>
      <c r="K1188" s="409"/>
      <c r="L1188" s="378"/>
      <c r="M1188" s="410"/>
      <c r="N1188" s="374"/>
      <c r="O1188" s="411"/>
      <c r="P1188" s="409"/>
      <c r="Q1188" s="409"/>
      <c r="R1188" s="378"/>
      <c r="S1188" s="378"/>
      <c r="T1188" s="378"/>
      <c r="U1188" s="378"/>
      <c r="V1188" s="378"/>
      <c r="W1188" s="378"/>
      <c r="X1188" s="378"/>
      <c r="Y1188" s="378"/>
    </row>
    <row r="1189" spans="1:25">
      <c r="A1189" s="374"/>
      <c r="B1189" s="374"/>
      <c r="C1189" s="406"/>
      <c r="D1189" s="407"/>
      <c r="E1189" s="374"/>
      <c r="F1189" s="374"/>
      <c r="G1189" s="408"/>
      <c r="H1189" s="374"/>
      <c r="I1189" s="409"/>
      <c r="J1189" s="374"/>
      <c r="K1189" s="409"/>
      <c r="L1189" s="378"/>
      <c r="M1189" s="410"/>
      <c r="N1189" s="374"/>
      <c r="O1189" s="411"/>
      <c r="P1189" s="409"/>
      <c r="Q1189" s="409"/>
      <c r="R1189" s="378"/>
      <c r="S1189" s="378"/>
      <c r="T1189" s="378"/>
      <c r="U1189" s="378"/>
      <c r="V1189" s="378"/>
      <c r="W1189" s="378"/>
      <c r="X1189" s="378"/>
      <c r="Y1189" s="378"/>
    </row>
    <row r="1190" spans="1:25">
      <c r="A1190" s="374"/>
      <c r="B1190" s="374"/>
      <c r="C1190" s="406"/>
      <c r="D1190" s="407"/>
      <c r="E1190" s="374"/>
      <c r="F1190" s="374"/>
      <c r="G1190" s="408"/>
      <c r="H1190" s="374"/>
      <c r="I1190" s="409"/>
      <c r="J1190" s="374"/>
      <c r="K1190" s="409"/>
      <c r="L1190" s="378"/>
      <c r="M1190" s="410"/>
      <c r="N1190" s="374"/>
      <c r="O1190" s="411"/>
      <c r="P1190" s="409"/>
      <c r="Q1190" s="409"/>
      <c r="R1190" s="378"/>
      <c r="S1190" s="378"/>
      <c r="T1190" s="378"/>
      <c r="U1190" s="378"/>
      <c r="V1190" s="378"/>
      <c r="W1190" s="378"/>
      <c r="X1190" s="378"/>
      <c r="Y1190" s="378"/>
    </row>
    <row r="1191" spans="1:25">
      <c r="A1191" s="374"/>
      <c r="B1191" s="374"/>
      <c r="C1191" s="406"/>
      <c r="D1191" s="407"/>
      <c r="E1191" s="374"/>
      <c r="F1191" s="374"/>
      <c r="G1191" s="408"/>
      <c r="H1191" s="374"/>
      <c r="I1191" s="409"/>
      <c r="J1191" s="374"/>
      <c r="K1191" s="409"/>
      <c r="L1191" s="378"/>
      <c r="M1191" s="410"/>
      <c r="N1191" s="374"/>
      <c r="O1191" s="411"/>
      <c r="P1191" s="409"/>
      <c r="Q1191" s="409"/>
      <c r="R1191" s="378"/>
      <c r="S1191" s="378"/>
      <c r="T1191" s="378"/>
      <c r="U1191" s="378"/>
      <c r="V1191" s="378"/>
      <c r="W1191" s="378"/>
      <c r="X1191" s="378"/>
      <c r="Y1191" s="378"/>
    </row>
    <row r="1192" spans="1:25">
      <c r="A1192" s="374"/>
      <c r="B1192" s="374"/>
      <c r="C1192" s="406"/>
      <c r="D1192" s="407"/>
      <c r="E1192" s="374"/>
      <c r="F1192" s="374"/>
      <c r="G1192" s="408"/>
      <c r="H1192" s="374"/>
      <c r="I1192" s="409"/>
      <c r="J1192" s="374"/>
      <c r="K1192" s="409"/>
      <c r="L1192" s="378"/>
      <c r="M1192" s="410"/>
      <c r="N1192" s="374"/>
      <c r="O1192" s="411"/>
      <c r="P1192" s="409"/>
      <c r="Q1192" s="409"/>
      <c r="R1192" s="378"/>
      <c r="S1192" s="378"/>
      <c r="T1192" s="378"/>
      <c r="U1192" s="378"/>
      <c r="V1192" s="378"/>
      <c r="W1192" s="378"/>
      <c r="X1192" s="378"/>
      <c r="Y1192" s="378"/>
    </row>
    <row r="1193" spans="1:25">
      <c r="A1193" s="374"/>
      <c r="B1193" s="374"/>
      <c r="C1193" s="406"/>
      <c r="D1193" s="407"/>
      <c r="E1193" s="374"/>
      <c r="F1193" s="374"/>
      <c r="G1193" s="408"/>
      <c r="H1193" s="374"/>
      <c r="I1193" s="409"/>
      <c r="J1193" s="374"/>
      <c r="K1193" s="409"/>
      <c r="L1193" s="378"/>
      <c r="M1193" s="410"/>
      <c r="N1193" s="374"/>
      <c r="O1193" s="411"/>
      <c r="P1193" s="409"/>
      <c r="Q1193" s="409"/>
      <c r="R1193" s="378"/>
      <c r="S1193" s="378"/>
      <c r="T1193" s="378"/>
      <c r="U1193" s="378"/>
      <c r="V1193" s="378"/>
      <c r="W1193" s="378"/>
      <c r="X1193" s="378"/>
      <c r="Y1193" s="378"/>
    </row>
    <row r="1194" spans="1:25">
      <c r="A1194" s="374"/>
      <c r="B1194" s="374"/>
      <c r="C1194" s="406"/>
      <c r="D1194" s="407"/>
      <c r="E1194" s="374"/>
      <c r="F1194" s="374"/>
      <c r="G1194" s="408"/>
      <c r="H1194" s="374"/>
      <c r="I1194" s="409"/>
      <c r="J1194" s="374"/>
      <c r="K1194" s="409"/>
      <c r="L1194" s="378"/>
      <c r="M1194" s="410"/>
      <c r="N1194" s="374"/>
      <c r="O1194" s="411"/>
      <c r="P1194" s="409"/>
      <c r="Q1194" s="409"/>
      <c r="R1194" s="378"/>
      <c r="S1194" s="378"/>
      <c r="T1194" s="378"/>
      <c r="U1194" s="378"/>
      <c r="V1194" s="378"/>
      <c r="W1194" s="378"/>
      <c r="X1194" s="378"/>
      <c r="Y1194" s="378"/>
    </row>
    <row r="1195" spans="1:25">
      <c r="A1195" s="374"/>
      <c r="B1195" s="374"/>
      <c r="C1195" s="406"/>
      <c r="D1195" s="407"/>
      <c r="E1195" s="374"/>
      <c r="F1195" s="374"/>
      <c r="G1195" s="408"/>
      <c r="H1195" s="374"/>
      <c r="I1195" s="409"/>
      <c r="J1195" s="374"/>
      <c r="K1195" s="409"/>
      <c r="L1195" s="378"/>
      <c r="M1195" s="410"/>
      <c r="N1195" s="374"/>
      <c r="O1195" s="411"/>
      <c r="P1195" s="409"/>
      <c r="Q1195" s="409"/>
      <c r="R1195" s="378"/>
      <c r="S1195" s="378"/>
      <c r="T1195" s="378"/>
      <c r="U1195" s="378"/>
      <c r="V1195" s="378"/>
      <c r="W1195" s="378"/>
      <c r="X1195" s="378"/>
      <c r="Y1195" s="378"/>
    </row>
    <row r="1196" spans="1:25">
      <c r="A1196" s="374"/>
      <c r="B1196" s="374"/>
      <c r="C1196" s="406"/>
      <c r="D1196" s="407"/>
      <c r="E1196" s="374"/>
      <c r="F1196" s="374"/>
      <c r="G1196" s="408"/>
      <c r="H1196" s="374"/>
      <c r="I1196" s="409"/>
      <c r="J1196" s="374"/>
      <c r="K1196" s="409"/>
      <c r="L1196" s="378"/>
      <c r="M1196" s="410"/>
      <c r="N1196" s="374"/>
      <c r="O1196" s="411"/>
      <c r="P1196" s="409"/>
      <c r="Q1196" s="409"/>
      <c r="R1196" s="378"/>
      <c r="S1196" s="378"/>
      <c r="T1196" s="378"/>
      <c r="U1196" s="378"/>
      <c r="V1196" s="378"/>
      <c r="W1196" s="378"/>
      <c r="X1196" s="378"/>
      <c r="Y1196" s="378"/>
    </row>
    <row r="1197" spans="1:25">
      <c r="A1197" s="374"/>
      <c r="B1197" s="374"/>
      <c r="C1197" s="406"/>
      <c r="D1197" s="407"/>
      <c r="E1197" s="374"/>
      <c r="F1197" s="374"/>
      <c r="G1197" s="408"/>
      <c r="H1197" s="374"/>
      <c r="I1197" s="409"/>
      <c r="J1197" s="374"/>
      <c r="K1197" s="409"/>
      <c r="L1197" s="378"/>
      <c r="M1197" s="410"/>
      <c r="N1197" s="374"/>
      <c r="O1197" s="411"/>
      <c r="P1197" s="409"/>
      <c r="Q1197" s="409"/>
      <c r="R1197" s="378"/>
      <c r="S1197" s="378"/>
      <c r="T1197" s="378"/>
      <c r="U1197" s="378"/>
      <c r="V1197" s="378"/>
      <c r="W1197" s="378"/>
      <c r="X1197" s="378"/>
      <c r="Y1197" s="378"/>
    </row>
    <row r="1198" spans="1:25">
      <c r="A1198" s="374"/>
      <c r="B1198" s="374"/>
      <c r="C1198" s="406"/>
      <c r="D1198" s="407"/>
      <c r="E1198" s="374"/>
      <c r="F1198" s="374"/>
      <c r="G1198" s="408"/>
      <c r="H1198" s="374"/>
      <c r="I1198" s="409"/>
      <c r="J1198" s="374"/>
      <c r="K1198" s="409"/>
      <c r="L1198" s="378"/>
      <c r="M1198" s="410"/>
      <c r="N1198" s="374"/>
      <c r="O1198" s="411"/>
      <c r="P1198" s="409"/>
      <c r="Q1198" s="409"/>
      <c r="R1198" s="378"/>
      <c r="S1198" s="378"/>
      <c r="T1198" s="378"/>
      <c r="U1198" s="378"/>
      <c r="V1198" s="378"/>
      <c r="W1198" s="378"/>
      <c r="X1198" s="378"/>
      <c r="Y1198" s="378"/>
    </row>
    <row r="1199" spans="1:25">
      <c r="A1199" s="374"/>
      <c r="B1199" s="374"/>
      <c r="C1199" s="406"/>
      <c r="D1199" s="407"/>
      <c r="E1199" s="374"/>
      <c r="F1199" s="374"/>
      <c r="G1199" s="408"/>
      <c r="H1199" s="374"/>
      <c r="I1199" s="409"/>
      <c r="J1199" s="374"/>
      <c r="K1199" s="409"/>
      <c r="L1199" s="378"/>
      <c r="M1199" s="410"/>
      <c r="N1199" s="374"/>
      <c r="O1199" s="411"/>
      <c r="P1199" s="409"/>
      <c r="Q1199" s="409"/>
      <c r="R1199" s="378"/>
      <c r="S1199" s="378"/>
      <c r="T1199" s="378"/>
      <c r="U1199" s="378"/>
      <c r="V1199" s="378"/>
      <c r="W1199" s="378"/>
      <c r="X1199" s="378"/>
      <c r="Y1199" s="378"/>
    </row>
    <row r="1200" spans="1:25">
      <c r="A1200" s="374"/>
      <c r="B1200" s="374"/>
      <c r="C1200" s="406"/>
      <c r="D1200" s="407"/>
      <c r="E1200" s="374"/>
      <c r="F1200" s="374"/>
      <c r="G1200" s="408"/>
      <c r="H1200" s="374"/>
      <c r="I1200" s="409"/>
      <c r="J1200" s="374"/>
      <c r="K1200" s="409"/>
      <c r="L1200" s="378"/>
      <c r="M1200" s="410"/>
      <c r="N1200" s="374"/>
      <c r="O1200" s="411"/>
      <c r="P1200" s="409"/>
      <c r="Q1200" s="409"/>
      <c r="R1200" s="378"/>
      <c r="S1200" s="378"/>
      <c r="T1200" s="378"/>
      <c r="U1200" s="378"/>
      <c r="V1200" s="378"/>
      <c r="W1200" s="378"/>
      <c r="X1200" s="378"/>
      <c r="Y1200" s="378"/>
    </row>
    <row r="1201" spans="1:25">
      <c r="A1201" s="374"/>
      <c r="B1201" s="374"/>
      <c r="C1201" s="406"/>
      <c r="D1201" s="407"/>
      <c r="E1201" s="374"/>
      <c r="F1201" s="374"/>
      <c r="G1201" s="408"/>
      <c r="H1201" s="374"/>
      <c r="I1201" s="409"/>
      <c r="J1201" s="374"/>
      <c r="K1201" s="409"/>
      <c r="L1201" s="378"/>
      <c r="M1201" s="410"/>
      <c r="N1201" s="374"/>
      <c r="O1201" s="411"/>
      <c r="P1201" s="409"/>
      <c r="Q1201" s="409"/>
      <c r="R1201" s="378"/>
      <c r="S1201" s="378"/>
      <c r="T1201" s="378"/>
      <c r="U1201" s="378"/>
      <c r="V1201" s="378"/>
      <c r="W1201" s="378"/>
      <c r="X1201" s="378"/>
      <c r="Y1201" s="378"/>
    </row>
    <row r="1202" spans="1:25">
      <c r="A1202" s="374"/>
      <c r="B1202" s="374"/>
      <c r="C1202" s="406"/>
      <c r="D1202" s="407"/>
      <c r="E1202" s="374"/>
      <c r="F1202" s="374"/>
      <c r="G1202" s="408"/>
      <c r="H1202" s="374"/>
      <c r="I1202" s="409"/>
      <c r="J1202" s="374"/>
      <c r="K1202" s="409"/>
      <c r="L1202" s="378"/>
      <c r="M1202" s="410"/>
      <c r="N1202" s="374"/>
      <c r="O1202" s="411"/>
      <c r="P1202" s="409"/>
      <c r="Q1202" s="409"/>
      <c r="R1202" s="378"/>
      <c r="S1202" s="378"/>
      <c r="T1202" s="378"/>
      <c r="U1202" s="378"/>
      <c r="V1202" s="378"/>
      <c r="W1202" s="378"/>
      <c r="X1202" s="378"/>
      <c r="Y1202" s="378"/>
    </row>
    <row r="1203" spans="1:25">
      <c r="A1203" s="374"/>
      <c r="B1203" s="374"/>
      <c r="C1203" s="406"/>
      <c r="D1203" s="407"/>
      <c r="E1203" s="374"/>
      <c r="F1203" s="374"/>
      <c r="G1203" s="408"/>
      <c r="H1203" s="374"/>
      <c r="I1203" s="409"/>
      <c r="J1203" s="374"/>
      <c r="K1203" s="409"/>
      <c r="L1203" s="378"/>
      <c r="M1203" s="410"/>
      <c r="N1203" s="374"/>
      <c r="O1203" s="411"/>
      <c r="P1203" s="409"/>
      <c r="Q1203" s="409"/>
      <c r="R1203" s="378"/>
      <c r="S1203" s="378"/>
      <c r="T1203" s="378"/>
      <c r="U1203" s="378"/>
      <c r="V1203" s="378"/>
      <c r="W1203" s="378"/>
      <c r="X1203" s="378"/>
      <c r="Y1203" s="378"/>
    </row>
    <row r="1204" spans="1:25">
      <c r="A1204" s="374"/>
      <c r="B1204" s="374"/>
      <c r="C1204" s="406"/>
      <c r="D1204" s="407"/>
      <c r="E1204" s="374"/>
      <c r="F1204" s="374"/>
      <c r="G1204" s="408"/>
      <c r="H1204" s="374"/>
      <c r="I1204" s="409"/>
      <c r="J1204" s="374"/>
      <c r="K1204" s="409"/>
      <c r="L1204" s="378"/>
      <c r="M1204" s="410"/>
      <c r="N1204" s="374"/>
      <c r="O1204" s="411"/>
      <c r="P1204" s="409"/>
      <c r="Q1204" s="409"/>
      <c r="R1204" s="378"/>
      <c r="S1204" s="378"/>
      <c r="T1204" s="378"/>
      <c r="U1204" s="378"/>
      <c r="V1204" s="378"/>
      <c r="W1204" s="378"/>
      <c r="X1204" s="378"/>
      <c r="Y1204" s="378"/>
    </row>
    <row r="1205" spans="1:25">
      <c r="A1205" s="374"/>
      <c r="B1205" s="374"/>
      <c r="C1205" s="406"/>
      <c r="D1205" s="407"/>
      <c r="E1205" s="374"/>
      <c r="F1205" s="374"/>
      <c r="G1205" s="408"/>
      <c r="H1205" s="374"/>
      <c r="I1205" s="409"/>
      <c r="J1205" s="374"/>
      <c r="K1205" s="409"/>
      <c r="L1205" s="378"/>
      <c r="M1205" s="410"/>
      <c r="N1205" s="374"/>
      <c r="O1205" s="411"/>
      <c r="P1205" s="409"/>
      <c r="Q1205" s="409"/>
      <c r="R1205" s="378"/>
      <c r="S1205" s="378"/>
      <c r="T1205" s="378"/>
      <c r="U1205" s="378"/>
      <c r="V1205" s="378"/>
      <c r="W1205" s="378"/>
      <c r="X1205" s="378"/>
      <c r="Y1205" s="378"/>
    </row>
    <row r="1206" spans="1:25">
      <c r="A1206" s="374"/>
      <c r="B1206" s="374"/>
      <c r="C1206" s="406"/>
      <c r="D1206" s="407"/>
      <c r="E1206" s="374"/>
      <c r="F1206" s="374"/>
      <c r="G1206" s="408"/>
      <c r="H1206" s="374"/>
      <c r="I1206" s="409"/>
      <c r="J1206" s="374"/>
      <c r="K1206" s="409"/>
      <c r="L1206" s="378"/>
      <c r="M1206" s="410"/>
      <c r="N1206" s="374"/>
      <c r="O1206" s="411"/>
      <c r="P1206" s="409"/>
      <c r="Q1206" s="409"/>
      <c r="R1206" s="378"/>
      <c r="S1206" s="378"/>
      <c r="T1206" s="378"/>
      <c r="U1206" s="378"/>
      <c r="V1206" s="378"/>
      <c r="W1206" s="378"/>
      <c r="X1206" s="378"/>
      <c r="Y1206" s="378"/>
    </row>
    <row r="1207" spans="1:25">
      <c r="A1207" s="374"/>
      <c r="B1207" s="374"/>
      <c r="C1207" s="406"/>
      <c r="D1207" s="407"/>
      <c r="E1207" s="374"/>
      <c r="F1207" s="374"/>
      <c r="G1207" s="408"/>
      <c r="H1207" s="374"/>
      <c r="I1207" s="409"/>
      <c r="J1207" s="374"/>
      <c r="K1207" s="409"/>
      <c r="L1207" s="378"/>
      <c r="M1207" s="410"/>
      <c r="N1207" s="374"/>
      <c r="O1207" s="411"/>
      <c r="P1207" s="409"/>
      <c r="Q1207" s="409"/>
      <c r="R1207" s="378"/>
      <c r="S1207" s="378"/>
      <c r="T1207" s="378"/>
      <c r="U1207" s="378"/>
      <c r="V1207" s="378"/>
      <c r="W1207" s="378"/>
      <c r="X1207" s="378"/>
      <c r="Y1207" s="378"/>
    </row>
    <row r="1208" spans="1:25">
      <c r="A1208" s="374"/>
      <c r="B1208" s="374"/>
      <c r="C1208" s="406"/>
      <c r="D1208" s="407"/>
      <c r="E1208" s="374"/>
      <c r="F1208" s="374"/>
      <c r="G1208" s="408"/>
      <c r="H1208" s="374"/>
      <c r="I1208" s="409"/>
      <c r="J1208" s="374"/>
      <c r="K1208" s="409"/>
      <c r="L1208" s="378"/>
      <c r="M1208" s="410"/>
      <c r="N1208" s="374"/>
      <c r="O1208" s="411"/>
      <c r="P1208" s="409"/>
      <c r="Q1208" s="409"/>
      <c r="R1208" s="378"/>
      <c r="S1208" s="378"/>
      <c r="T1208" s="378"/>
      <c r="U1208" s="378"/>
      <c r="V1208" s="378"/>
      <c r="W1208" s="378"/>
      <c r="X1208" s="378"/>
      <c r="Y1208" s="378"/>
    </row>
    <row r="1209" spans="1:25">
      <c r="A1209" s="374"/>
      <c r="B1209" s="374"/>
      <c r="C1209" s="406"/>
      <c r="D1209" s="407"/>
      <c r="E1209" s="374"/>
      <c r="F1209" s="374"/>
      <c r="G1209" s="408"/>
      <c r="H1209" s="374"/>
      <c r="I1209" s="409"/>
      <c r="J1209" s="374"/>
      <c r="K1209" s="409"/>
      <c r="L1209" s="378"/>
      <c r="M1209" s="410"/>
      <c r="N1209" s="374"/>
      <c r="O1209" s="411"/>
      <c r="P1209" s="409"/>
      <c r="Q1209" s="409"/>
      <c r="R1209" s="378"/>
      <c r="S1209" s="378"/>
      <c r="T1209" s="378"/>
      <c r="U1209" s="378"/>
      <c r="V1209" s="378"/>
      <c r="W1209" s="378"/>
      <c r="X1209" s="378"/>
      <c r="Y1209" s="378"/>
    </row>
    <row r="1210" spans="1:25">
      <c r="A1210" s="374"/>
      <c r="B1210" s="374"/>
      <c r="C1210" s="406"/>
      <c r="D1210" s="407"/>
      <c r="E1210" s="374"/>
      <c r="F1210" s="374"/>
      <c r="G1210" s="408"/>
      <c r="H1210" s="374"/>
      <c r="I1210" s="409"/>
      <c r="J1210" s="374"/>
      <c r="K1210" s="409"/>
      <c r="L1210" s="378"/>
      <c r="M1210" s="410"/>
      <c r="N1210" s="374"/>
      <c r="O1210" s="411"/>
      <c r="P1210" s="409"/>
      <c r="Q1210" s="409"/>
      <c r="R1210" s="378"/>
      <c r="S1210" s="378"/>
      <c r="T1210" s="378"/>
      <c r="U1210" s="378"/>
      <c r="V1210" s="378"/>
      <c r="W1210" s="378"/>
      <c r="X1210" s="378"/>
      <c r="Y1210" s="378"/>
    </row>
    <row r="1211" spans="1:25">
      <c r="A1211" s="374"/>
      <c r="B1211" s="374"/>
      <c r="C1211" s="406"/>
      <c r="D1211" s="407"/>
      <c r="E1211" s="374"/>
      <c r="F1211" s="374"/>
      <c r="G1211" s="408"/>
      <c r="H1211" s="374"/>
      <c r="I1211" s="409"/>
      <c r="J1211" s="374"/>
      <c r="K1211" s="409"/>
      <c r="L1211" s="378"/>
      <c r="M1211" s="410"/>
      <c r="N1211" s="374"/>
      <c r="O1211" s="411"/>
      <c r="P1211" s="409"/>
      <c r="Q1211" s="409"/>
      <c r="R1211" s="378"/>
      <c r="S1211" s="378"/>
      <c r="T1211" s="378"/>
      <c r="U1211" s="378"/>
      <c r="V1211" s="378"/>
      <c r="W1211" s="378"/>
      <c r="X1211" s="378"/>
      <c r="Y1211" s="378"/>
    </row>
    <row r="1212" spans="1:25">
      <c r="A1212" s="374"/>
      <c r="B1212" s="374"/>
      <c r="C1212" s="406"/>
      <c r="D1212" s="407"/>
      <c r="E1212" s="374"/>
      <c r="F1212" s="374"/>
      <c r="G1212" s="408"/>
      <c r="H1212" s="374"/>
      <c r="I1212" s="409"/>
      <c r="J1212" s="374"/>
      <c r="K1212" s="409"/>
      <c r="L1212" s="378"/>
      <c r="M1212" s="410"/>
      <c r="N1212" s="374"/>
      <c r="O1212" s="411"/>
      <c r="P1212" s="409"/>
      <c r="Q1212" s="409"/>
      <c r="R1212" s="378"/>
      <c r="S1212" s="378"/>
      <c r="T1212" s="378"/>
      <c r="U1212" s="378"/>
      <c r="V1212" s="378"/>
      <c r="W1212" s="378"/>
      <c r="X1212" s="378"/>
      <c r="Y1212" s="378"/>
    </row>
    <row r="1213" spans="1:25">
      <c r="A1213" s="374"/>
      <c r="B1213" s="374"/>
      <c r="C1213" s="406"/>
      <c r="D1213" s="407"/>
      <c r="E1213" s="374"/>
      <c r="F1213" s="374"/>
      <c r="G1213" s="408"/>
      <c r="H1213" s="374"/>
      <c r="I1213" s="409"/>
      <c r="J1213" s="374"/>
      <c r="K1213" s="409"/>
      <c r="L1213" s="378"/>
      <c r="M1213" s="410"/>
      <c r="N1213" s="374"/>
      <c r="O1213" s="411"/>
      <c r="P1213" s="409"/>
      <c r="Q1213" s="409"/>
      <c r="R1213" s="378"/>
      <c r="S1213" s="378"/>
      <c r="T1213" s="378"/>
      <c r="U1213" s="378"/>
      <c r="V1213" s="378"/>
      <c r="W1213" s="378"/>
      <c r="X1213" s="378"/>
      <c r="Y1213" s="378"/>
    </row>
    <row r="1214" spans="1:25">
      <c r="A1214" s="374"/>
      <c r="B1214" s="374"/>
      <c r="C1214" s="406"/>
      <c r="D1214" s="407"/>
      <c r="E1214" s="374"/>
      <c r="F1214" s="374"/>
      <c r="G1214" s="408"/>
      <c r="H1214" s="374"/>
      <c r="I1214" s="409"/>
      <c r="J1214" s="374"/>
      <c r="K1214" s="409"/>
      <c r="L1214" s="378"/>
      <c r="M1214" s="410"/>
      <c r="N1214" s="374"/>
      <c r="O1214" s="411"/>
      <c r="P1214" s="409"/>
      <c r="Q1214" s="409"/>
      <c r="R1214" s="378"/>
      <c r="S1214" s="378"/>
      <c r="T1214" s="378"/>
      <c r="U1214" s="378"/>
      <c r="V1214" s="378"/>
      <c r="W1214" s="378"/>
      <c r="X1214" s="378"/>
      <c r="Y1214" s="378"/>
    </row>
    <row r="1215" spans="1:25">
      <c r="A1215" s="374"/>
      <c r="B1215" s="374"/>
      <c r="C1215" s="406"/>
      <c r="D1215" s="407"/>
      <c r="E1215" s="374"/>
      <c r="F1215" s="374"/>
      <c r="G1215" s="408"/>
      <c r="H1215" s="374"/>
      <c r="I1215" s="409"/>
      <c r="J1215" s="374"/>
      <c r="K1215" s="409"/>
      <c r="L1215" s="378"/>
      <c r="M1215" s="410"/>
      <c r="N1215" s="374"/>
      <c r="O1215" s="411"/>
      <c r="P1215" s="409"/>
      <c r="Q1215" s="409"/>
      <c r="R1215" s="378"/>
      <c r="S1215" s="378"/>
      <c r="T1215" s="378"/>
      <c r="U1215" s="378"/>
      <c r="V1215" s="378"/>
      <c r="W1215" s="378"/>
      <c r="X1215" s="378"/>
      <c r="Y1215" s="378"/>
    </row>
    <row r="1216" spans="1:25">
      <c r="A1216" s="374"/>
      <c r="B1216" s="374"/>
      <c r="C1216" s="406"/>
      <c r="D1216" s="407"/>
      <c r="E1216" s="374"/>
      <c r="F1216" s="374"/>
      <c r="G1216" s="408"/>
      <c r="H1216" s="374"/>
      <c r="I1216" s="409"/>
      <c r="J1216" s="374"/>
      <c r="K1216" s="409"/>
      <c r="L1216" s="378"/>
      <c r="M1216" s="410"/>
      <c r="N1216" s="374"/>
      <c r="O1216" s="411"/>
      <c r="P1216" s="409"/>
      <c r="Q1216" s="409"/>
      <c r="R1216" s="378"/>
      <c r="S1216" s="378"/>
      <c r="T1216" s="378"/>
      <c r="U1216" s="378"/>
      <c r="V1216" s="378"/>
      <c r="W1216" s="378"/>
      <c r="X1216" s="378"/>
      <c r="Y1216" s="378"/>
    </row>
    <row r="1217" spans="1:25">
      <c r="A1217" s="374"/>
      <c r="B1217" s="374"/>
      <c r="C1217" s="406"/>
      <c r="D1217" s="407"/>
      <c r="E1217" s="374"/>
      <c r="F1217" s="374"/>
      <c r="G1217" s="408"/>
      <c r="H1217" s="374"/>
      <c r="I1217" s="409"/>
      <c r="J1217" s="374"/>
      <c r="K1217" s="409"/>
      <c r="L1217" s="378"/>
      <c r="M1217" s="410"/>
      <c r="N1217" s="374"/>
      <c r="O1217" s="411"/>
      <c r="P1217" s="409"/>
      <c r="Q1217" s="409"/>
      <c r="R1217" s="378"/>
      <c r="S1217" s="378"/>
      <c r="T1217" s="378"/>
      <c r="U1217" s="378"/>
      <c r="V1217" s="378"/>
      <c r="W1217" s="378"/>
      <c r="X1217" s="378"/>
      <c r="Y1217" s="378"/>
    </row>
    <row r="1218" spans="1:25">
      <c r="A1218" s="374"/>
      <c r="B1218" s="374"/>
      <c r="C1218" s="406"/>
      <c r="D1218" s="407"/>
      <c r="E1218" s="374"/>
      <c r="F1218" s="374"/>
      <c r="G1218" s="408"/>
      <c r="H1218" s="374"/>
      <c r="I1218" s="409"/>
      <c r="J1218" s="374"/>
      <c r="K1218" s="409"/>
      <c r="L1218" s="378"/>
      <c r="M1218" s="410"/>
      <c r="N1218" s="374"/>
      <c r="O1218" s="411"/>
      <c r="P1218" s="409"/>
      <c r="Q1218" s="409"/>
      <c r="R1218" s="378"/>
      <c r="S1218" s="378"/>
      <c r="T1218" s="378"/>
      <c r="U1218" s="378"/>
      <c r="V1218" s="378"/>
      <c r="W1218" s="378"/>
      <c r="X1218" s="378"/>
      <c r="Y1218" s="378"/>
    </row>
    <row r="1219" spans="1:25">
      <c r="A1219" s="374"/>
      <c r="B1219" s="374"/>
      <c r="C1219" s="406"/>
      <c r="D1219" s="407"/>
      <c r="E1219" s="374"/>
      <c r="F1219" s="374"/>
      <c r="G1219" s="408"/>
      <c r="H1219" s="374"/>
      <c r="I1219" s="409"/>
      <c r="J1219" s="374"/>
      <c r="K1219" s="409"/>
      <c r="L1219" s="378"/>
      <c r="M1219" s="410"/>
      <c r="N1219" s="374"/>
      <c r="O1219" s="411"/>
      <c r="P1219" s="409"/>
      <c r="Q1219" s="409"/>
      <c r="R1219" s="378"/>
      <c r="S1219" s="378"/>
      <c r="T1219" s="378"/>
      <c r="U1219" s="378"/>
      <c r="V1219" s="378"/>
      <c r="W1219" s="378"/>
      <c r="X1219" s="378"/>
      <c r="Y1219" s="378"/>
    </row>
    <row r="1220" spans="1:25">
      <c r="A1220" s="374"/>
      <c r="B1220" s="374"/>
      <c r="C1220" s="406"/>
      <c r="D1220" s="407"/>
      <c r="E1220" s="374"/>
      <c r="F1220" s="374"/>
      <c r="G1220" s="408"/>
      <c r="H1220" s="374"/>
      <c r="I1220" s="409"/>
      <c r="J1220" s="374"/>
      <c r="K1220" s="409"/>
      <c r="L1220" s="378"/>
      <c r="M1220" s="410"/>
      <c r="N1220" s="374"/>
      <c r="O1220" s="411"/>
      <c r="P1220" s="409"/>
      <c r="Q1220" s="409"/>
      <c r="R1220" s="378"/>
      <c r="S1220" s="378"/>
      <c r="T1220" s="378"/>
      <c r="U1220" s="378"/>
      <c r="V1220" s="378"/>
      <c r="W1220" s="378"/>
      <c r="X1220" s="378"/>
      <c r="Y1220" s="378"/>
    </row>
    <row r="1221" spans="1:25">
      <c r="A1221" s="374"/>
      <c r="B1221" s="374"/>
      <c r="C1221" s="406"/>
      <c r="D1221" s="407"/>
      <c r="E1221" s="374"/>
      <c r="F1221" s="374"/>
      <c r="G1221" s="408"/>
      <c r="H1221" s="374"/>
      <c r="I1221" s="409"/>
      <c r="J1221" s="374"/>
      <c r="K1221" s="409"/>
      <c r="L1221" s="378"/>
      <c r="M1221" s="410"/>
      <c r="N1221" s="374"/>
      <c r="O1221" s="411"/>
      <c r="P1221" s="409"/>
      <c r="Q1221" s="409"/>
      <c r="R1221" s="378"/>
      <c r="S1221" s="378"/>
      <c r="T1221" s="378"/>
      <c r="U1221" s="378"/>
      <c r="V1221" s="378"/>
      <c r="W1221" s="378"/>
      <c r="X1221" s="378"/>
      <c r="Y1221" s="378"/>
    </row>
    <row r="1222" spans="1:25">
      <c r="A1222" s="374"/>
      <c r="B1222" s="374"/>
      <c r="C1222" s="406"/>
      <c r="D1222" s="407"/>
      <c r="E1222" s="374"/>
      <c r="F1222" s="374"/>
      <c r="G1222" s="408"/>
      <c r="H1222" s="374"/>
      <c r="I1222" s="409"/>
      <c r="J1222" s="374"/>
      <c r="K1222" s="409"/>
      <c r="L1222" s="378"/>
      <c r="M1222" s="410"/>
      <c r="N1222" s="374"/>
      <c r="O1222" s="411"/>
      <c r="P1222" s="409"/>
      <c r="Q1222" s="409"/>
      <c r="R1222" s="378"/>
      <c r="S1222" s="378"/>
      <c r="T1222" s="378"/>
      <c r="U1222" s="378"/>
      <c r="V1222" s="378"/>
      <c r="W1222" s="378"/>
      <c r="X1222" s="378"/>
      <c r="Y1222" s="378"/>
    </row>
    <row r="1223" spans="1:25">
      <c r="A1223" s="374"/>
      <c r="B1223" s="374"/>
      <c r="C1223" s="406"/>
      <c r="D1223" s="407"/>
      <c r="E1223" s="374"/>
      <c r="F1223" s="374"/>
      <c r="G1223" s="408"/>
      <c r="H1223" s="374"/>
      <c r="I1223" s="409"/>
      <c r="J1223" s="374"/>
      <c r="K1223" s="409"/>
      <c r="L1223" s="378"/>
      <c r="M1223" s="410"/>
      <c r="N1223" s="374"/>
      <c r="O1223" s="411"/>
      <c r="P1223" s="409"/>
      <c r="Q1223" s="409"/>
      <c r="R1223" s="378"/>
      <c r="S1223" s="378"/>
      <c r="T1223" s="378"/>
      <c r="U1223" s="378"/>
      <c r="V1223" s="378"/>
      <c r="W1223" s="378"/>
      <c r="X1223" s="378"/>
      <c r="Y1223" s="378"/>
    </row>
    <row r="1224" spans="1:25">
      <c r="A1224" s="374"/>
      <c r="B1224" s="374"/>
      <c r="C1224" s="406"/>
      <c r="D1224" s="407"/>
      <c r="E1224" s="374"/>
      <c r="F1224" s="374"/>
      <c r="G1224" s="408"/>
      <c r="H1224" s="374"/>
      <c r="I1224" s="409"/>
      <c r="J1224" s="374"/>
      <c r="K1224" s="409"/>
      <c r="L1224" s="378"/>
      <c r="M1224" s="410"/>
      <c r="N1224" s="374"/>
      <c r="O1224" s="411"/>
      <c r="P1224" s="409"/>
      <c r="Q1224" s="409"/>
      <c r="R1224" s="378"/>
      <c r="S1224" s="378"/>
      <c r="T1224" s="378"/>
      <c r="U1224" s="378"/>
      <c r="V1224" s="378"/>
      <c r="W1224" s="378"/>
      <c r="X1224" s="378"/>
      <c r="Y1224" s="378"/>
    </row>
    <row r="1225" spans="1:25">
      <c r="A1225" s="374"/>
      <c r="B1225" s="374"/>
      <c r="C1225" s="406"/>
      <c r="D1225" s="407"/>
      <c r="E1225" s="374"/>
      <c r="F1225" s="374"/>
      <c r="G1225" s="408"/>
      <c r="H1225" s="374"/>
      <c r="I1225" s="409"/>
      <c r="J1225" s="374"/>
      <c r="K1225" s="409"/>
      <c r="L1225" s="378"/>
      <c r="M1225" s="410"/>
      <c r="N1225" s="374"/>
      <c r="O1225" s="411"/>
      <c r="P1225" s="409"/>
      <c r="Q1225" s="409"/>
      <c r="R1225" s="378"/>
      <c r="S1225" s="378"/>
      <c r="T1225" s="378"/>
      <c r="U1225" s="378"/>
      <c r="V1225" s="378"/>
      <c r="W1225" s="378"/>
      <c r="X1225" s="378"/>
      <c r="Y1225" s="378"/>
    </row>
    <row r="1226" spans="1:25">
      <c r="A1226" s="374"/>
      <c r="B1226" s="374"/>
      <c r="C1226" s="406"/>
      <c r="D1226" s="407"/>
      <c r="E1226" s="374"/>
      <c r="F1226" s="374"/>
      <c r="G1226" s="408"/>
      <c r="H1226" s="374"/>
      <c r="I1226" s="409"/>
      <c r="J1226" s="374"/>
      <c r="K1226" s="409"/>
      <c r="L1226" s="378"/>
      <c r="M1226" s="410"/>
      <c r="N1226" s="374"/>
      <c r="O1226" s="411"/>
      <c r="P1226" s="409"/>
      <c r="Q1226" s="409"/>
      <c r="R1226" s="378"/>
      <c r="S1226" s="378"/>
      <c r="T1226" s="378"/>
      <c r="U1226" s="378"/>
      <c r="V1226" s="378"/>
      <c r="W1226" s="378"/>
      <c r="X1226" s="378"/>
      <c r="Y1226" s="378"/>
    </row>
    <row r="1227" spans="1:25">
      <c r="A1227" s="374"/>
      <c r="B1227" s="374"/>
      <c r="C1227" s="406"/>
      <c r="D1227" s="407"/>
      <c r="E1227" s="374"/>
      <c r="F1227" s="374"/>
      <c r="G1227" s="408"/>
      <c r="H1227" s="374"/>
      <c r="I1227" s="409"/>
      <c r="J1227" s="374"/>
      <c r="K1227" s="409"/>
      <c r="L1227" s="378"/>
      <c r="M1227" s="410"/>
      <c r="N1227" s="374"/>
      <c r="O1227" s="411"/>
      <c r="P1227" s="409"/>
      <c r="Q1227" s="409"/>
      <c r="R1227" s="378"/>
      <c r="S1227" s="378"/>
      <c r="T1227" s="378"/>
      <c r="U1227" s="378"/>
      <c r="V1227" s="378"/>
      <c r="W1227" s="378"/>
      <c r="X1227" s="378"/>
      <c r="Y1227" s="378"/>
    </row>
    <row r="1228" spans="1:25">
      <c r="A1228" s="374"/>
      <c r="B1228" s="374"/>
      <c r="C1228" s="406"/>
      <c r="D1228" s="407"/>
      <c r="E1228" s="374"/>
      <c r="F1228" s="374"/>
      <c r="G1228" s="408"/>
      <c r="H1228" s="374"/>
      <c r="I1228" s="409"/>
      <c r="J1228" s="374"/>
      <c r="K1228" s="409"/>
      <c r="L1228" s="378"/>
      <c r="M1228" s="410"/>
      <c r="N1228" s="374"/>
      <c r="O1228" s="411"/>
      <c r="P1228" s="409"/>
      <c r="Q1228" s="409"/>
      <c r="R1228" s="378"/>
      <c r="S1228" s="378"/>
      <c r="T1228" s="378"/>
      <c r="U1228" s="378"/>
      <c r="V1228" s="378"/>
      <c r="W1228" s="378"/>
      <c r="X1228" s="378"/>
      <c r="Y1228" s="378"/>
    </row>
    <row r="1229" spans="1:25">
      <c r="A1229" s="374"/>
      <c r="B1229" s="374"/>
      <c r="C1229" s="406"/>
      <c r="D1229" s="407"/>
      <c r="E1229" s="374"/>
      <c r="F1229" s="374"/>
      <c r="G1229" s="408"/>
      <c r="H1229" s="374"/>
      <c r="I1229" s="409"/>
      <c r="J1229" s="374"/>
      <c r="K1229" s="409"/>
      <c r="L1229" s="378"/>
      <c r="M1229" s="410"/>
      <c r="N1229" s="374"/>
      <c r="O1229" s="411"/>
      <c r="P1229" s="409"/>
      <c r="Q1229" s="409"/>
      <c r="R1229" s="378"/>
      <c r="S1229" s="378"/>
      <c r="T1229" s="378"/>
      <c r="U1229" s="378"/>
      <c r="V1229" s="378"/>
      <c r="W1229" s="378"/>
      <c r="X1229" s="378"/>
      <c r="Y1229" s="378"/>
    </row>
    <row r="1230" spans="1:25">
      <c r="A1230" s="374"/>
      <c r="B1230" s="374"/>
      <c r="C1230" s="406"/>
      <c r="D1230" s="407"/>
      <c r="E1230" s="374"/>
      <c r="F1230" s="374"/>
      <c r="G1230" s="408"/>
      <c r="H1230" s="374"/>
      <c r="I1230" s="409"/>
      <c r="J1230" s="374"/>
      <c r="K1230" s="409"/>
      <c r="L1230" s="378"/>
      <c r="M1230" s="410"/>
      <c r="N1230" s="374"/>
      <c r="O1230" s="411"/>
      <c r="P1230" s="409"/>
      <c r="Q1230" s="409"/>
      <c r="R1230" s="378"/>
      <c r="S1230" s="378"/>
      <c r="T1230" s="378"/>
      <c r="U1230" s="378"/>
      <c r="V1230" s="378"/>
      <c r="W1230" s="378"/>
      <c r="X1230" s="378"/>
      <c r="Y1230" s="378"/>
    </row>
    <row r="1231" spans="1:25">
      <c r="A1231" s="374"/>
      <c r="B1231" s="374"/>
      <c r="C1231" s="406"/>
      <c r="D1231" s="407"/>
      <c r="E1231" s="374"/>
      <c r="F1231" s="374"/>
      <c r="G1231" s="408"/>
      <c r="H1231" s="374"/>
      <c r="I1231" s="409"/>
      <c r="J1231" s="374"/>
      <c r="K1231" s="409"/>
      <c r="L1231" s="378"/>
      <c r="M1231" s="410"/>
      <c r="N1231" s="374"/>
      <c r="O1231" s="411"/>
      <c r="P1231" s="409"/>
      <c r="Q1231" s="409"/>
      <c r="R1231" s="378"/>
      <c r="S1231" s="378"/>
      <c r="T1231" s="378"/>
      <c r="U1231" s="378"/>
      <c r="V1231" s="378"/>
      <c r="W1231" s="378"/>
      <c r="X1231" s="378"/>
      <c r="Y1231" s="378"/>
    </row>
    <row r="1232" spans="1:25">
      <c r="A1232" s="374"/>
      <c r="B1232" s="374"/>
      <c r="C1232" s="406"/>
      <c r="D1232" s="407"/>
      <c r="E1232" s="374"/>
      <c r="F1232" s="374"/>
      <c r="G1232" s="408"/>
      <c r="H1232" s="374"/>
      <c r="I1232" s="409"/>
      <c r="J1232" s="374"/>
      <c r="K1232" s="409"/>
      <c r="L1232" s="378"/>
      <c r="M1232" s="410"/>
      <c r="N1232" s="374"/>
      <c r="O1232" s="411"/>
      <c r="P1232" s="409"/>
      <c r="Q1232" s="409"/>
      <c r="R1232" s="378"/>
      <c r="S1232" s="378"/>
      <c r="T1232" s="378"/>
      <c r="U1232" s="378"/>
      <c r="V1232" s="378"/>
      <c r="W1232" s="378"/>
      <c r="X1232" s="378"/>
      <c r="Y1232" s="378"/>
    </row>
    <row r="1233" spans="1:25">
      <c r="A1233" s="374"/>
      <c r="B1233" s="374"/>
      <c r="C1233" s="406"/>
      <c r="D1233" s="407"/>
      <c r="E1233" s="374"/>
      <c r="F1233" s="374"/>
      <c r="G1233" s="408"/>
      <c r="H1233" s="374"/>
      <c r="I1233" s="409"/>
      <c r="J1233" s="374"/>
      <c r="K1233" s="409"/>
      <c r="L1233" s="378"/>
      <c r="M1233" s="410"/>
      <c r="N1233" s="374"/>
      <c r="O1233" s="411"/>
      <c r="P1233" s="409"/>
      <c r="Q1233" s="409"/>
      <c r="R1233" s="378"/>
      <c r="S1233" s="378"/>
      <c r="T1233" s="378"/>
      <c r="U1233" s="378"/>
      <c r="V1233" s="378"/>
      <c r="W1233" s="378"/>
      <c r="X1233" s="378"/>
      <c r="Y1233" s="378"/>
    </row>
    <row r="1234" spans="1:25">
      <c r="A1234" s="374"/>
      <c r="B1234" s="374"/>
      <c r="C1234" s="406"/>
      <c r="D1234" s="407"/>
      <c r="E1234" s="374"/>
      <c r="F1234" s="374"/>
      <c r="G1234" s="408"/>
      <c r="H1234" s="374"/>
      <c r="I1234" s="409"/>
      <c r="J1234" s="374"/>
      <c r="K1234" s="409"/>
      <c r="L1234" s="378"/>
      <c r="M1234" s="410"/>
      <c r="N1234" s="374"/>
      <c r="O1234" s="411"/>
      <c r="P1234" s="409"/>
      <c r="Q1234" s="409"/>
      <c r="R1234" s="378"/>
      <c r="S1234" s="378"/>
      <c r="T1234" s="378"/>
      <c r="U1234" s="378"/>
      <c r="V1234" s="378"/>
      <c r="W1234" s="378"/>
      <c r="X1234" s="378"/>
      <c r="Y1234" s="378"/>
    </row>
    <row r="1235" spans="1:25">
      <c r="A1235" s="374"/>
      <c r="B1235" s="374"/>
      <c r="C1235" s="406"/>
      <c r="D1235" s="407"/>
      <c r="E1235" s="374"/>
      <c r="F1235" s="374"/>
      <c r="G1235" s="408"/>
      <c r="H1235" s="374"/>
      <c r="I1235" s="409"/>
      <c r="J1235" s="374"/>
      <c r="K1235" s="409"/>
      <c r="L1235" s="378"/>
      <c r="M1235" s="410"/>
      <c r="N1235" s="374"/>
      <c r="O1235" s="411"/>
      <c r="P1235" s="409"/>
      <c r="Q1235" s="409"/>
      <c r="R1235" s="378"/>
      <c r="S1235" s="378"/>
      <c r="T1235" s="378"/>
      <c r="U1235" s="378"/>
      <c r="V1235" s="378"/>
      <c r="W1235" s="378"/>
      <c r="X1235" s="378"/>
      <c r="Y1235" s="378"/>
    </row>
    <row r="1236" spans="1:25">
      <c r="A1236" s="374"/>
      <c r="B1236" s="374"/>
      <c r="C1236" s="406"/>
      <c r="D1236" s="407"/>
      <c r="E1236" s="374"/>
      <c r="F1236" s="374"/>
      <c r="G1236" s="408"/>
      <c r="H1236" s="374"/>
      <c r="I1236" s="409"/>
      <c r="J1236" s="374"/>
      <c r="K1236" s="409"/>
      <c r="L1236" s="378"/>
      <c r="M1236" s="410"/>
      <c r="N1236" s="374"/>
      <c r="O1236" s="411"/>
      <c r="P1236" s="409"/>
      <c r="Q1236" s="409"/>
      <c r="R1236" s="378"/>
      <c r="S1236" s="378"/>
      <c r="T1236" s="378"/>
      <c r="U1236" s="378"/>
      <c r="V1236" s="378"/>
      <c r="W1236" s="378"/>
      <c r="X1236" s="378"/>
      <c r="Y1236" s="378"/>
    </row>
    <row r="1237" spans="1:25">
      <c r="A1237" s="374"/>
      <c r="B1237" s="374"/>
      <c r="C1237" s="406"/>
      <c r="D1237" s="407"/>
      <c r="E1237" s="374"/>
      <c r="F1237" s="374"/>
      <c r="G1237" s="408"/>
      <c r="H1237" s="374"/>
      <c r="I1237" s="409"/>
      <c r="J1237" s="374"/>
      <c r="K1237" s="409"/>
      <c r="L1237" s="378"/>
      <c r="M1237" s="410"/>
      <c r="N1237" s="374"/>
      <c r="O1237" s="411"/>
      <c r="P1237" s="409"/>
      <c r="Q1237" s="409"/>
      <c r="R1237" s="378"/>
      <c r="S1237" s="378"/>
      <c r="T1237" s="378"/>
      <c r="U1237" s="378"/>
      <c r="V1237" s="378"/>
      <c r="W1237" s="378"/>
      <c r="X1237" s="378"/>
      <c r="Y1237" s="378"/>
    </row>
    <row r="1238" spans="1:25">
      <c r="A1238" s="374"/>
      <c r="B1238" s="374"/>
      <c r="C1238" s="406"/>
      <c r="D1238" s="407"/>
      <c r="E1238" s="374"/>
      <c r="F1238" s="374"/>
      <c r="G1238" s="408"/>
      <c r="H1238" s="374"/>
      <c r="I1238" s="409"/>
      <c r="J1238" s="374"/>
      <c r="K1238" s="409"/>
      <c r="L1238" s="378"/>
      <c r="M1238" s="410"/>
      <c r="N1238" s="374"/>
      <c r="O1238" s="411"/>
      <c r="P1238" s="409"/>
      <c r="Q1238" s="409"/>
      <c r="R1238" s="378"/>
      <c r="S1238" s="378"/>
      <c r="T1238" s="378"/>
      <c r="U1238" s="378"/>
      <c r="V1238" s="378"/>
      <c r="W1238" s="378"/>
      <c r="X1238" s="378"/>
      <c r="Y1238" s="378"/>
    </row>
    <row r="1239" spans="1:25">
      <c r="A1239" s="374"/>
      <c r="B1239" s="374"/>
      <c r="C1239" s="406"/>
      <c r="D1239" s="407"/>
      <c r="E1239" s="374"/>
      <c r="F1239" s="374"/>
      <c r="G1239" s="408"/>
      <c r="H1239" s="374"/>
      <c r="I1239" s="409"/>
      <c r="J1239" s="374"/>
      <c r="K1239" s="409"/>
      <c r="L1239" s="378"/>
      <c r="M1239" s="410"/>
      <c r="N1239" s="374"/>
      <c r="O1239" s="411"/>
      <c r="P1239" s="409"/>
      <c r="Q1239" s="409"/>
      <c r="R1239" s="378"/>
      <c r="S1239" s="378"/>
      <c r="T1239" s="378"/>
      <c r="U1239" s="378"/>
      <c r="V1239" s="378"/>
      <c r="W1239" s="378"/>
      <c r="X1239" s="378"/>
      <c r="Y1239" s="378"/>
    </row>
    <row r="1240" spans="1:25">
      <c r="A1240" s="374"/>
      <c r="B1240" s="374"/>
      <c r="C1240" s="406"/>
      <c r="D1240" s="407"/>
      <c r="E1240" s="374"/>
      <c r="F1240" s="374"/>
      <c r="G1240" s="408"/>
      <c r="H1240" s="374"/>
      <c r="I1240" s="409"/>
      <c r="J1240" s="374"/>
      <c r="K1240" s="409"/>
      <c r="L1240" s="378"/>
      <c r="M1240" s="410"/>
      <c r="N1240" s="374"/>
      <c r="O1240" s="411"/>
      <c r="P1240" s="409"/>
      <c r="Q1240" s="409"/>
      <c r="R1240" s="378"/>
      <c r="S1240" s="378"/>
      <c r="T1240" s="378"/>
      <c r="U1240" s="378"/>
      <c r="V1240" s="378"/>
      <c r="W1240" s="378"/>
      <c r="X1240" s="378"/>
      <c r="Y1240" s="378"/>
    </row>
    <row r="1241" spans="1:25">
      <c r="A1241" s="374"/>
      <c r="B1241" s="374"/>
      <c r="C1241" s="406"/>
      <c r="D1241" s="407"/>
      <c r="E1241" s="374"/>
      <c r="F1241" s="374"/>
      <c r="G1241" s="408"/>
      <c r="H1241" s="374"/>
      <c r="I1241" s="409"/>
      <c r="J1241" s="374"/>
      <c r="K1241" s="409"/>
      <c r="L1241" s="378"/>
      <c r="M1241" s="410"/>
      <c r="N1241" s="374"/>
      <c r="O1241" s="411"/>
      <c r="P1241" s="409"/>
      <c r="Q1241" s="409"/>
      <c r="R1241" s="378"/>
      <c r="S1241" s="378"/>
      <c r="T1241" s="378"/>
      <c r="U1241" s="378"/>
      <c r="V1241" s="378"/>
      <c r="W1241" s="378"/>
      <c r="X1241" s="378"/>
      <c r="Y1241" s="378"/>
    </row>
    <row r="1242" spans="1:25">
      <c r="A1242" s="374"/>
      <c r="B1242" s="374"/>
      <c r="C1242" s="406"/>
      <c r="D1242" s="407"/>
      <c r="E1242" s="374"/>
      <c r="F1242" s="374"/>
      <c r="G1242" s="408"/>
      <c r="H1242" s="374"/>
      <c r="I1242" s="409"/>
      <c r="J1242" s="374"/>
      <c r="K1242" s="409"/>
      <c r="L1242" s="378"/>
      <c r="M1242" s="410"/>
      <c r="N1242" s="374"/>
      <c r="O1242" s="411"/>
      <c r="P1242" s="409"/>
      <c r="Q1242" s="409"/>
      <c r="R1242" s="378"/>
      <c r="S1242" s="378"/>
      <c r="T1242" s="378"/>
      <c r="U1242" s="378"/>
      <c r="V1242" s="378"/>
      <c r="W1242" s="378"/>
      <c r="X1242" s="378"/>
      <c r="Y1242" s="378"/>
    </row>
    <row r="1243" spans="1:25">
      <c r="A1243" s="374"/>
      <c r="B1243" s="374"/>
      <c r="C1243" s="406"/>
      <c r="D1243" s="407"/>
      <c r="E1243" s="374"/>
      <c r="F1243" s="374"/>
      <c r="G1243" s="408"/>
      <c r="H1243" s="374"/>
      <c r="I1243" s="409"/>
      <c r="J1243" s="374"/>
      <c r="K1243" s="409"/>
      <c r="L1243" s="378"/>
      <c r="M1243" s="410"/>
      <c r="N1243" s="374"/>
      <c r="O1243" s="411"/>
      <c r="P1243" s="409"/>
      <c r="Q1243" s="409"/>
      <c r="R1243" s="378"/>
      <c r="S1243" s="378"/>
      <c r="T1243" s="378"/>
      <c r="U1243" s="378"/>
      <c r="V1243" s="378"/>
      <c r="W1243" s="378"/>
      <c r="X1243" s="378"/>
      <c r="Y1243" s="378"/>
    </row>
    <row r="1244" spans="1:25">
      <c r="A1244" s="374"/>
      <c r="B1244" s="374"/>
      <c r="C1244" s="406"/>
      <c r="D1244" s="407"/>
      <c r="E1244" s="374"/>
      <c r="F1244" s="374"/>
      <c r="G1244" s="408"/>
      <c r="H1244" s="374"/>
      <c r="I1244" s="409"/>
      <c r="J1244" s="374"/>
      <c r="K1244" s="409"/>
      <c r="L1244" s="378"/>
      <c r="M1244" s="410"/>
      <c r="N1244" s="374"/>
      <c r="O1244" s="411"/>
      <c r="P1244" s="409"/>
      <c r="Q1244" s="409"/>
      <c r="R1244" s="378"/>
      <c r="S1244" s="378"/>
      <c r="T1244" s="378"/>
      <c r="U1244" s="378"/>
      <c r="V1244" s="378"/>
      <c r="W1244" s="378"/>
      <c r="X1244" s="378"/>
      <c r="Y1244" s="378"/>
    </row>
    <row r="1245" spans="1:25">
      <c r="A1245" s="374"/>
      <c r="B1245" s="374"/>
      <c r="C1245" s="406"/>
      <c r="D1245" s="407"/>
      <c r="E1245" s="374"/>
      <c r="F1245" s="374"/>
      <c r="G1245" s="408"/>
      <c r="H1245" s="374"/>
      <c r="I1245" s="409"/>
      <c r="J1245" s="374"/>
      <c r="K1245" s="409"/>
      <c r="L1245" s="378"/>
      <c r="M1245" s="410"/>
      <c r="N1245" s="374"/>
      <c r="O1245" s="411"/>
      <c r="P1245" s="409"/>
      <c r="Q1245" s="409"/>
      <c r="R1245" s="378"/>
      <c r="S1245" s="378"/>
      <c r="T1245" s="378"/>
      <c r="U1245" s="378"/>
      <c r="V1245" s="378"/>
      <c r="W1245" s="378"/>
      <c r="X1245" s="378"/>
      <c r="Y1245" s="378"/>
    </row>
    <row r="1246" spans="1:25">
      <c r="A1246" s="374"/>
      <c r="B1246" s="374"/>
      <c r="C1246" s="406"/>
      <c r="D1246" s="407"/>
      <c r="E1246" s="374"/>
      <c r="F1246" s="374"/>
      <c r="G1246" s="408"/>
      <c r="H1246" s="374"/>
      <c r="I1246" s="409"/>
      <c r="J1246" s="374"/>
      <c r="K1246" s="409"/>
      <c r="L1246" s="378"/>
      <c r="M1246" s="410"/>
      <c r="N1246" s="374"/>
      <c r="O1246" s="411"/>
      <c r="P1246" s="409"/>
      <c r="Q1246" s="409"/>
      <c r="R1246" s="378"/>
      <c r="S1246" s="378"/>
      <c r="T1246" s="378"/>
      <c r="U1246" s="378"/>
      <c r="V1246" s="378"/>
      <c r="W1246" s="378"/>
      <c r="X1246" s="378"/>
      <c r="Y1246" s="378"/>
    </row>
    <row r="1247" spans="1:25">
      <c r="A1247" s="374"/>
      <c r="B1247" s="374"/>
      <c r="C1247" s="406"/>
      <c r="D1247" s="407"/>
      <c r="E1247" s="374"/>
      <c r="F1247" s="374"/>
      <c r="G1247" s="408"/>
      <c r="H1247" s="374"/>
      <c r="I1247" s="409"/>
      <c r="J1247" s="374"/>
      <c r="K1247" s="409"/>
      <c r="L1247" s="378"/>
      <c r="M1247" s="410"/>
      <c r="N1247" s="374"/>
      <c r="O1247" s="411"/>
      <c r="P1247" s="409"/>
      <c r="Q1247" s="409"/>
      <c r="R1247" s="378"/>
      <c r="S1247" s="378"/>
      <c r="T1247" s="378"/>
      <c r="U1247" s="378"/>
      <c r="V1247" s="378"/>
      <c r="W1247" s="378"/>
      <c r="X1247" s="378"/>
      <c r="Y1247" s="378"/>
    </row>
    <row r="1248" spans="1:25">
      <c r="A1248" s="374"/>
      <c r="B1248" s="374"/>
      <c r="C1248" s="406"/>
      <c r="D1248" s="407"/>
      <c r="E1248" s="374"/>
      <c r="F1248" s="374"/>
      <c r="G1248" s="408"/>
      <c r="H1248" s="374"/>
      <c r="I1248" s="409"/>
      <c r="J1248" s="374"/>
      <c r="K1248" s="409"/>
      <c r="L1248" s="378"/>
      <c r="M1248" s="410"/>
      <c r="N1248" s="374"/>
      <c r="O1248" s="411"/>
      <c r="P1248" s="409"/>
      <c r="Q1248" s="409"/>
      <c r="R1248" s="378"/>
      <c r="S1248" s="378"/>
      <c r="T1248" s="378"/>
      <c r="U1248" s="378"/>
      <c r="V1248" s="378"/>
      <c r="W1248" s="378"/>
      <c r="X1248" s="378"/>
      <c r="Y1248" s="378"/>
    </row>
    <row r="1249" spans="1:25">
      <c r="A1249" s="374"/>
      <c r="B1249" s="374"/>
      <c r="C1249" s="406"/>
      <c r="D1249" s="407"/>
      <c r="E1249" s="374"/>
      <c r="F1249" s="374"/>
      <c r="G1249" s="408"/>
      <c r="H1249" s="374"/>
      <c r="I1249" s="409"/>
      <c r="J1249" s="374"/>
      <c r="K1249" s="409"/>
      <c r="L1249" s="378"/>
      <c r="M1249" s="410"/>
      <c r="N1249" s="374"/>
      <c r="O1249" s="411"/>
      <c r="P1249" s="409"/>
      <c r="Q1249" s="409"/>
      <c r="R1249" s="378"/>
      <c r="S1249" s="378"/>
      <c r="T1249" s="378"/>
      <c r="U1249" s="378"/>
      <c r="V1249" s="378"/>
      <c r="W1249" s="378"/>
      <c r="X1249" s="378"/>
      <c r="Y1249" s="378"/>
    </row>
    <row r="1250" spans="1:25">
      <c r="A1250" s="374"/>
      <c r="B1250" s="374"/>
      <c r="C1250" s="406"/>
      <c r="D1250" s="407"/>
      <c r="E1250" s="374"/>
      <c r="F1250" s="374"/>
      <c r="G1250" s="408"/>
      <c r="H1250" s="374"/>
      <c r="I1250" s="409"/>
      <c r="J1250" s="374"/>
      <c r="K1250" s="409"/>
      <c r="L1250" s="378"/>
      <c r="M1250" s="410"/>
      <c r="N1250" s="374"/>
      <c r="O1250" s="411"/>
      <c r="P1250" s="409"/>
      <c r="Q1250" s="409"/>
      <c r="R1250" s="378"/>
      <c r="S1250" s="378"/>
      <c r="T1250" s="378"/>
      <c r="U1250" s="378"/>
      <c r="V1250" s="378"/>
      <c r="W1250" s="378"/>
      <c r="X1250" s="378"/>
      <c r="Y1250" s="378"/>
    </row>
    <row r="1251" spans="1:25">
      <c r="A1251" s="374"/>
      <c r="B1251" s="374"/>
      <c r="C1251" s="406"/>
      <c r="D1251" s="407"/>
      <c r="E1251" s="374"/>
      <c r="F1251" s="374"/>
      <c r="G1251" s="408"/>
      <c r="H1251" s="374"/>
      <c r="I1251" s="409"/>
      <c r="J1251" s="374"/>
      <c r="K1251" s="409"/>
      <c r="L1251" s="378"/>
      <c r="M1251" s="410"/>
      <c r="N1251" s="374"/>
      <c r="O1251" s="411"/>
      <c r="P1251" s="409"/>
      <c r="Q1251" s="409"/>
      <c r="R1251" s="378"/>
      <c r="S1251" s="378"/>
      <c r="T1251" s="378"/>
      <c r="U1251" s="378"/>
      <c r="V1251" s="378"/>
      <c r="W1251" s="378"/>
      <c r="X1251" s="378"/>
      <c r="Y1251" s="378"/>
    </row>
    <row r="1252" spans="1:25">
      <c r="A1252" s="374"/>
      <c r="B1252" s="374"/>
      <c r="C1252" s="406"/>
      <c r="D1252" s="407"/>
      <c r="E1252" s="374"/>
      <c r="F1252" s="374"/>
      <c r="G1252" s="408"/>
      <c r="H1252" s="374"/>
      <c r="I1252" s="409"/>
      <c r="J1252" s="374"/>
      <c r="K1252" s="409"/>
      <c r="L1252" s="378"/>
      <c r="M1252" s="410"/>
      <c r="N1252" s="374"/>
      <c r="O1252" s="411"/>
      <c r="P1252" s="409"/>
      <c r="Q1252" s="409"/>
      <c r="R1252" s="378"/>
      <c r="S1252" s="378"/>
      <c r="T1252" s="378"/>
      <c r="U1252" s="378"/>
      <c r="V1252" s="378"/>
      <c r="W1252" s="378"/>
      <c r="X1252" s="378"/>
      <c r="Y1252" s="378"/>
    </row>
    <row r="1253" spans="1:25">
      <c r="A1253" s="374"/>
      <c r="B1253" s="374"/>
      <c r="C1253" s="406"/>
      <c r="D1253" s="407"/>
      <c r="E1253" s="374"/>
      <c r="F1253" s="374"/>
      <c r="G1253" s="408"/>
      <c r="H1253" s="374"/>
      <c r="I1253" s="409"/>
      <c r="J1253" s="374"/>
      <c r="K1253" s="409"/>
      <c r="L1253" s="378"/>
      <c r="M1253" s="410"/>
      <c r="N1253" s="374"/>
      <c r="O1253" s="411"/>
      <c r="P1253" s="409"/>
      <c r="Q1253" s="409"/>
      <c r="R1253" s="378"/>
      <c r="S1253" s="378"/>
      <c r="T1253" s="378"/>
      <c r="U1253" s="378"/>
      <c r="V1253" s="378"/>
      <c r="W1253" s="378"/>
      <c r="X1253" s="378"/>
      <c r="Y1253" s="378"/>
    </row>
    <row r="1254" spans="1:25">
      <c r="A1254" s="374"/>
      <c r="B1254" s="374"/>
      <c r="C1254" s="406"/>
      <c r="D1254" s="407"/>
      <c r="E1254" s="374"/>
      <c r="F1254" s="374"/>
      <c r="G1254" s="408"/>
      <c r="H1254" s="374"/>
      <c r="I1254" s="409"/>
      <c r="J1254" s="374"/>
      <c r="K1254" s="409"/>
      <c r="L1254" s="378"/>
      <c r="M1254" s="410"/>
      <c r="N1254" s="374"/>
      <c r="O1254" s="411"/>
      <c r="P1254" s="409"/>
      <c r="Q1254" s="409"/>
      <c r="R1254" s="378"/>
      <c r="S1254" s="378"/>
      <c r="T1254" s="378"/>
      <c r="U1254" s="378"/>
      <c r="V1254" s="378"/>
      <c r="W1254" s="378"/>
      <c r="X1254" s="378"/>
      <c r="Y1254" s="378"/>
    </row>
    <row r="1255" spans="1:25">
      <c r="A1255" s="374"/>
      <c r="B1255" s="374"/>
      <c r="C1255" s="406"/>
      <c r="D1255" s="407"/>
      <c r="E1255" s="374"/>
      <c r="F1255" s="374"/>
      <c r="G1255" s="408"/>
      <c r="H1255" s="374"/>
      <c r="I1255" s="409"/>
      <c r="J1255" s="374"/>
      <c r="K1255" s="409"/>
      <c r="L1255" s="378"/>
      <c r="M1255" s="410"/>
      <c r="N1255" s="374"/>
      <c r="O1255" s="411"/>
      <c r="P1255" s="409"/>
      <c r="Q1255" s="409"/>
      <c r="R1255" s="378"/>
      <c r="S1255" s="378"/>
      <c r="T1255" s="378"/>
      <c r="U1255" s="378"/>
      <c r="V1255" s="378"/>
      <c r="W1255" s="378"/>
      <c r="X1255" s="378"/>
      <c r="Y1255" s="378"/>
    </row>
    <row r="1256" spans="1:25">
      <c r="A1256" s="374"/>
      <c r="B1256" s="374"/>
      <c r="C1256" s="406"/>
      <c r="D1256" s="407"/>
      <c r="E1256" s="374"/>
      <c r="F1256" s="374"/>
      <c r="G1256" s="408"/>
      <c r="H1256" s="374"/>
      <c r="I1256" s="409"/>
      <c r="J1256" s="374"/>
      <c r="K1256" s="409"/>
      <c r="L1256" s="378"/>
      <c r="M1256" s="410"/>
      <c r="N1256" s="374"/>
      <c r="O1256" s="411"/>
      <c r="P1256" s="409"/>
      <c r="Q1256" s="409"/>
      <c r="R1256" s="378"/>
      <c r="S1256" s="378"/>
      <c r="T1256" s="378"/>
      <c r="U1256" s="378"/>
      <c r="V1256" s="378"/>
      <c r="W1256" s="378"/>
      <c r="X1256" s="378"/>
      <c r="Y1256" s="378"/>
    </row>
    <row r="1257" spans="1:25">
      <c r="A1257" s="374"/>
      <c r="B1257" s="374"/>
      <c r="C1257" s="406"/>
      <c r="D1257" s="407"/>
      <c r="E1257" s="374"/>
      <c r="F1257" s="374"/>
      <c r="G1257" s="408"/>
      <c r="H1257" s="374"/>
      <c r="I1257" s="409"/>
      <c r="J1257" s="374"/>
      <c r="K1257" s="409"/>
      <c r="L1257" s="378"/>
      <c r="M1257" s="410"/>
      <c r="N1257" s="374"/>
      <c r="O1257" s="411"/>
      <c r="P1257" s="409"/>
      <c r="Q1257" s="409"/>
      <c r="R1257" s="378"/>
      <c r="S1257" s="378"/>
      <c r="T1257" s="378"/>
      <c r="U1257" s="378"/>
      <c r="V1257" s="378"/>
      <c r="W1257" s="378"/>
      <c r="X1257" s="378"/>
      <c r="Y1257" s="378"/>
    </row>
    <row r="1258" spans="1:25">
      <c r="A1258" s="374"/>
      <c r="B1258" s="374"/>
      <c r="C1258" s="406"/>
      <c r="D1258" s="407"/>
      <c r="E1258" s="374"/>
      <c r="F1258" s="374"/>
      <c r="G1258" s="408"/>
      <c r="H1258" s="374"/>
      <c r="I1258" s="409"/>
      <c r="J1258" s="374"/>
      <c r="K1258" s="409"/>
      <c r="L1258" s="378"/>
      <c r="M1258" s="410"/>
      <c r="N1258" s="374"/>
      <c r="O1258" s="411"/>
      <c r="P1258" s="409"/>
      <c r="Q1258" s="409"/>
      <c r="R1258" s="378"/>
      <c r="S1258" s="378"/>
      <c r="T1258" s="378"/>
      <c r="U1258" s="378"/>
      <c r="V1258" s="378"/>
      <c r="W1258" s="378"/>
      <c r="X1258" s="378"/>
      <c r="Y1258" s="378"/>
    </row>
    <row r="1259" spans="1:25">
      <c r="A1259" s="374"/>
      <c r="B1259" s="374"/>
      <c r="C1259" s="406"/>
      <c r="D1259" s="407"/>
      <c r="E1259" s="374"/>
      <c r="F1259" s="374"/>
      <c r="G1259" s="408"/>
      <c r="H1259" s="374"/>
      <c r="I1259" s="409"/>
      <c r="J1259" s="374"/>
      <c r="K1259" s="409"/>
      <c r="L1259" s="378"/>
      <c r="M1259" s="410"/>
      <c r="N1259" s="374"/>
      <c r="O1259" s="411"/>
      <c r="P1259" s="409"/>
      <c r="Q1259" s="409"/>
      <c r="R1259" s="378"/>
      <c r="S1259" s="378"/>
      <c r="T1259" s="378"/>
      <c r="U1259" s="378"/>
      <c r="V1259" s="378"/>
      <c r="W1259" s="378"/>
      <c r="X1259" s="378"/>
      <c r="Y1259" s="378"/>
    </row>
    <row r="1260" spans="1:25">
      <c r="A1260" s="374"/>
      <c r="B1260" s="374"/>
      <c r="C1260" s="406"/>
      <c r="D1260" s="407"/>
      <c r="E1260" s="374"/>
      <c r="F1260" s="374"/>
      <c r="G1260" s="408"/>
      <c r="H1260" s="374"/>
      <c r="I1260" s="409"/>
      <c r="J1260" s="374"/>
      <c r="K1260" s="409"/>
      <c r="L1260" s="378"/>
      <c r="M1260" s="410"/>
      <c r="N1260" s="374"/>
      <c r="O1260" s="411"/>
      <c r="P1260" s="409"/>
      <c r="Q1260" s="409"/>
      <c r="R1260" s="378"/>
      <c r="S1260" s="378"/>
      <c r="T1260" s="378"/>
      <c r="U1260" s="378"/>
      <c r="V1260" s="378"/>
      <c r="W1260" s="378"/>
      <c r="X1260" s="378"/>
      <c r="Y1260" s="378"/>
    </row>
    <row r="1261" spans="1:25">
      <c r="A1261" s="374"/>
      <c r="B1261" s="374"/>
      <c r="C1261" s="406"/>
      <c r="D1261" s="407"/>
      <c r="E1261" s="374"/>
      <c r="F1261" s="374"/>
      <c r="G1261" s="408"/>
      <c r="H1261" s="374"/>
      <c r="I1261" s="409"/>
      <c r="J1261" s="374"/>
      <c r="K1261" s="409"/>
      <c r="L1261" s="378"/>
      <c r="M1261" s="410"/>
      <c r="N1261" s="374"/>
      <c r="O1261" s="411"/>
      <c r="P1261" s="409"/>
      <c r="Q1261" s="409"/>
      <c r="R1261" s="378"/>
      <c r="S1261" s="378"/>
      <c r="T1261" s="378"/>
      <c r="U1261" s="378"/>
      <c r="V1261" s="378"/>
      <c r="W1261" s="378"/>
      <c r="X1261" s="378"/>
      <c r="Y1261" s="378"/>
    </row>
    <row r="1262" spans="1:25">
      <c r="A1262" s="374"/>
      <c r="B1262" s="374"/>
      <c r="C1262" s="406"/>
      <c r="D1262" s="407"/>
      <c r="E1262" s="374"/>
      <c r="F1262" s="374"/>
      <c r="G1262" s="408"/>
      <c r="H1262" s="374"/>
      <c r="I1262" s="409"/>
      <c r="J1262" s="374"/>
      <c r="K1262" s="409"/>
      <c r="L1262" s="378"/>
      <c r="M1262" s="410"/>
      <c r="N1262" s="374"/>
      <c r="O1262" s="411"/>
      <c r="P1262" s="409"/>
      <c r="Q1262" s="409"/>
      <c r="R1262" s="378"/>
      <c r="S1262" s="378"/>
      <c r="T1262" s="378"/>
      <c r="U1262" s="378"/>
      <c r="V1262" s="378"/>
      <c r="W1262" s="378"/>
      <c r="X1262" s="378"/>
      <c r="Y1262" s="378"/>
    </row>
    <row r="1263" spans="1:25">
      <c r="A1263" s="374"/>
      <c r="B1263" s="374"/>
      <c r="C1263" s="406"/>
      <c r="D1263" s="407"/>
      <c r="E1263" s="374"/>
      <c r="F1263" s="374"/>
      <c r="G1263" s="408"/>
      <c r="H1263" s="374"/>
      <c r="I1263" s="409"/>
      <c r="J1263" s="374"/>
      <c r="K1263" s="409"/>
      <c r="L1263" s="378"/>
      <c r="M1263" s="410"/>
      <c r="N1263" s="374"/>
      <c r="O1263" s="411"/>
      <c r="P1263" s="409"/>
      <c r="Q1263" s="409"/>
      <c r="R1263" s="378"/>
      <c r="S1263" s="378"/>
      <c r="T1263" s="378"/>
      <c r="U1263" s="378"/>
      <c r="V1263" s="378"/>
      <c r="W1263" s="378"/>
      <c r="X1263" s="378"/>
      <c r="Y1263" s="378"/>
    </row>
    <row r="1264" spans="1:25">
      <c r="A1264" s="374"/>
      <c r="B1264" s="374"/>
      <c r="C1264" s="406"/>
      <c r="D1264" s="407"/>
      <c r="E1264" s="374"/>
      <c r="F1264" s="374"/>
      <c r="G1264" s="408"/>
      <c r="H1264" s="374"/>
      <c r="I1264" s="409"/>
      <c r="J1264" s="374"/>
      <c r="K1264" s="409"/>
      <c r="L1264" s="378"/>
      <c r="M1264" s="410"/>
      <c r="N1264" s="374"/>
      <c r="O1264" s="411"/>
      <c r="P1264" s="409"/>
      <c r="Q1264" s="409"/>
      <c r="R1264" s="378"/>
      <c r="S1264" s="378"/>
      <c r="T1264" s="378"/>
      <c r="U1264" s="378"/>
      <c r="V1264" s="378"/>
      <c r="W1264" s="378"/>
      <c r="X1264" s="378"/>
      <c r="Y1264" s="378"/>
    </row>
    <row r="1265" spans="1:25">
      <c r="A1265" s="374"/>
      <c r="B1265" s="374"/>
      <c r="C1265" s="406"/>
      <c r="D1265" s="407"/>
      <c r="E1265" s="374"/>
      <c r="F1265" s="374"/>
      <c r="G1265" s="408"/>
      <c r="H1265" s="374"/>
      <c r="I1265" s="409"/>
      <c r="J1265" s="374"/>
      <c r="K1265" s="409"/>
      <c r="L1265" s="378"/>
      <c r="M1265" s="410"/>
      <c r="N1265" s="374"/>
      <c r="O1265" s="411"/>
      <c r="P1265" s="409"/>
      <c r="Q1265" s="409"/>
      <c r="R1265" s="378"/>
      <c r="S1265" s="378"/>
      <c r="T1265" s="378"/>
      <c r="U1265" s="378"/>
      <c r="V1265" s="378"/>
      <c r="W1265" s="378"/>
      <c r="X1265" s="378"/>
      <c r="Y1265" s="378"/>
    </row>
    <row r="1266" spans="1:25">
      <c r="A1266" s="374"/>
      <c r="B1266" s="374"/>
      <c r="C1266" s="406"/>
      <c r="D1266" s="407"/>
      <c r="E1266" s="374"/>
      <c r="F1266" s="374"/>
      <c r="G1266" s="408"/>
      <c r="H1266" s="374"/>
      <c r="I1266" s="409"/>
      <c r="J1266" s="374"/>
      <c r="K1266" s="409"/>
      <c r="L1266" s="378"/>
      <c r="M1266" s="410"/>
      <c r="N1266" s="374"/>
      <c r="O1266" s="411"/>
      <c r="P1266" s="409"/>
      <c r="Q1266" s="409"/>
      <c r="R1266" s="378"/>
      <c r="S1266" s="378"/>
      <c r="T1266" s="378"/>
      <c r="U1266" s="378"/>
      <c r="V1266" s="378"/>
      <c r="W1266" s="378"/>
      <c r="X1266" s="378"/>
      <c r="Y1266" s="378"/>
    </row>
    <row r="1267" spans="1:25">
      <c r="A1267" s="374"/>
      <c r="B1267" s="374"/>
      <c r="C1267" s="406"/>
      <c r="D1267" s="407"/>
      <c r="E1267" s="374"/>
      <c r="F1267" s="374"/>
      <c r="G1267" s="408"/>
      <c r="H1267" s="374"/>
      <c r="I1267" s="409"/>
      <c r="J1267" s="374"/>
      <c r="K1267" s="409"/>
      <c r="L1267" s="378"/>
      <c r="M1267" s="410"/>
      <c r="N1267" s="374"/>
      <c r="O1267" s="411"/>
      <c r="P1267" s="409"/>
      <c r="Q1267" s="409"/>
      <c r="R1267" s="378"/>
      <c r="S1267" s="378"/>
      <c r="T1267" s="378"/>
      <c r="U1267" s="378"/>
      <c r="V1267" s="378"/>
      <c r="W1267" s="378"/>
      <c r="X1267" s="378"/>
      <c r="Y1267" s="378"/>
    </row>
    <row r="1268" spans="1:25">
      <c r="A1268" s="374"/>
      <c r="B1268" s="374"/>
      <c r="C1268" s="406"/>
      <c r="D1268" s="407"/>
      <c r="E1268" s="374"/>
      <c r="F1268" s="374"/>
      <c r="G1268" s="408"/>
      <c r="H1268" s="374"/>
      <c r="I1268" s="409"/>
      <c r="J1268" s="374"/>
      <c r="K1268" s="409"/>
      <c r="L1268" s="378"/>
      <c r="M1268" s="410"/>
      <c r="N1268" s="374"/>
      <c r="O1268" s="411"/>
      <c r="P1268" s="409"/>
      <c r="Q1268" s="409"/>
      <c r="R1268" s="378"/>
      <c r="S1268" s="378"/>
      <c r="T1268" s="378"/>
      <c r="U1268" s="378"/>
      <c r="V1268" s="378"/>
      <c r="W1268" s="378"/>
      <c r="X1268" s="378"/>
      <c r="Y1268" s="378"/>
    </row>
    <row r="1269" spans="1:25">
      <c r="A1269" s="374"/>
      <c r="B1269" s="374"/>
      <c r="C1269" s="406"/>
      <c r="D1269" s="407"/>
      <c r="E1269" s="374"/>
      <c r="F1269" s="374"/>
      <c r="G1269" s="408"/>
      <c r="H1269" s="374"/>
      <c r="I1269" s="409"/>
      <c r="J1269" s="374"/>
      <c r="K1269" s="409"/>
      <c r="L1269" s="378"/>
      <c r="M1269" s="410"/>
      <c r="N1269" s="374"/>
      <c r="O1269" s="411"/>
      <c r="P1269" s="409"/>
      <c r="Q1269" s="409"/>
      <c r="R1269" s="378"/>
      <c r="S1269" s="378"/>
      <c r="T1269" s="378"/>
      <c r="U1269" s="378"/>
      <c r="V1269" s="378"/>
      <c r="W1269" s="378"/>
      <c r="X1269" s="378"/>
      <c r="Y1269" s="378"/>
    </row>
    <row r="1270" spans="1:25">
      <c r="A1270" s="374"/>
      <c r="B1270" s="374"/>
      <c r="C1270" s="406"/>
      <c r="D1270" s="407"/>
      <c r="E1270" s="374"/>
      <c r="F1270" s="374"/>
      <c r="G1270" s="408"/>
      <c r="H1270" s="374"/>
      <c r="I1270" s="409"/>
      <c r="J1270" s="374"/>
      <c r="K1270" s="409"/>
      <c r="L1270" s="378"/>
      <c r="M1270" s="410"/>
      <c r="N1270" s="374"/>
      <c r="O1270" s="411"/>
      <c r="P1270" s="409"/>
      <c r="Q1270" s="409"/>
      <c r="R1270" s="378"/>
      <c r="S1270" s="378"/>
      <c r="T1270" s="378"/>
      <c r="U1270" s="378"/>
      <c r="V1270" s="378"/>
      <c r="W1270" s="378"/>
      <c r="X1270" s="378"/>
      <c r="Y1270" s="378"/>
    </row>
    <row r="1271" spans="1:25">
      <c r="A1271" s="374"/>
      <c r="B1271" s="374"/>
      <c r="C1271" s="406"/>
      <c r="D1271" s="407"/>
      <c r="E1271" s="374"/>
      <c r="F1271" s="374"/>
      <c r="G1271" s="408"/>
      <c r="H1271" s="374"/>
      <c r="I1271" s="409"/>
      <c r="J1271" s="374"/>
      <c r="K1271" s="409"/>
      <c r="L1271" s="378"/>
      <c r="M1271" s="410"/>
      <c r="N1271" s="374"/>
      <c r="O1271" s="411"/>
      <c r="P1271" s="409"/>
      <c r="Q1271" s="409"/>
      <c r="R1271" s="378"/>
      <c r="S1271" s="378"/>
      <c r="T1271" s="378"/>
      <c r="U1271" s="378"/>
      <c r="V1271" s="378"/>
      <c r="W1271" s="378"/>
      <c r="X1271" s="378"/>
      <c r="Y1271" s="378"/>
    </row>
    <row r="1272" spans="1:25">
      <c r="A1272" s="374"/>
      <c r="B1272" s="374"/>
      <c r="C1272" s="406"/>
      <c r="D1272" s="407"/>
      <c r="E1272" s="374"/>
      <c r="F1272" s="374"/>
      <c r="G1272" s="408"/>
      <c r="H1272" s="374"/>
      <c r="I1272" s="409"/>
      <c r="J1272" s="374"/>
      <c r="K1272" s="409"/>
      <c r="L1272" s="378"/>
      <c r="M1272" s="410"/>
      <c r="N1272" s="374"/>
      <c r="O1272" s="411"/>
      <c r="P1272" s="409"/>
      <c r="Q1272" s="409"/>
      <c r="R1272" s="378"/>
      <c r="S1272" s="378"/>
      <c r="T1272" s="378"/>
      <c r="U1272" s="378"/>
      <c r="V1272" s="378"/>
      <c r="W1272" s="378"/>
      <c r="X1272" s="378"/>
      <c r="Y1272" s="378"/>
    </row>
    <row r="1273" spans="1:25">
      <c r="A1273" s="374"/>
      <c r="B1273" s="374"/>
      <c r="C1273" s="406"/>
      <c r="D1273" s="407"/>
      <c r="E1273" s="374"/>
      <c r="F1273" s="374"/>
      <c r="G1273" s="408"/>
      <c r="H1273" s="374"/>
      <c r="I1273" s="409"/>
      <c r="J1273" s="374"/>
      <c r="K1273" s="409"/>
      <c r="L1273" s="378"/>
      <c r="M1273" s="410"/>
      <c r="N1273" s="374"/>
      <c r="O1273" s="411"/>
      <c r="P1273" s="409"/>
      <c r="Q1273" s="409"/>
      <c r="R1273" s="378"/>
      <c r="S1273" s="378"/>
      <c r="T1273" s="378"/>
      <c r="U1273" s="378"/>
      <c r="V1273" s="378"/>
      <c r="W1273" s="378"/>
      <c r="X1273" s="378"/>
      <c r="Y1273" s="378"/>
    </row>
    <row r="1274" spans="1:25">
      <c r="A1274" s="374"/>
      <c r="B1274" s="374"/>
      <c r="C1274" s="406"/>
      <c r="D1274" s="407"/>
      <c r="E1274" s="374"/>
      <c r="F1274" s="374"/>
      <c r="G1274" s="408"/>
      <c r="H1274" s="374"/>
      <c r="I1274" s="409"/>
      <c r="J1274" s="374"/>
      <c r="K1274" s="409"/>
      <c r="L1274" s="378"/>
      <c r="M1274" s="410"/>
      <c r="N1274" s="374"/>
      <c r="O1274" s="411"/>
      <c r="P1274" s="409"/>
      <c r="Q1274" s="409"/>
      <c r="R1274" s="378"/>
      <c r="S1274" s="378"/>
      <c r="T1274" s="378"/>
      <c r="U1274" s="378"/>
      <c r="V1274" s="378"/>
      <c r="W1274" s="378"/>
      <c r="X1274" s="378"/>
      <c r="Y1274" s="378"/>
    </row>
    <row r="1275" spans="1:25">
      <c r="A1275" s="374"/>
      <c r="B1275" s="374"/>
      <c r="C1275" s="406"/>
      <c r="D1275" s="407"/>
      <c r="E1275" s="374"/>
      <c r="F1275" s="374"/>
      <c r="G1275" s="408"/>
      <c r="H1275" s="374"/>
      <c r="I1275" s="409"/>
      <c r="J1275" s="374"/>
      <c r="K1275" s="409"/>
      <c r="L1275" s="378"/>
      <c r="M1275" s="410"/>
      <c r="N1275" s="374"/>
      <c r="O1275" s="411"/>
      <c r="P1275" s="409"/>
      <c r="Q1275" s="409"/>
      <c r="R1275" s="378"/>
      <c r="S1275" s="378"/>
      <c r="T1275" s="378"/>
      <c r="U1275" s="378"/>
      <c r="V1275" s="378"/>
      <c r="W1275" s="378"/>
      <c r="X1275" s="378"/>
      <c r="Y1275" s="378"/>
    </row>
    <row r="1276" spans="1:25">
      <c r="A1276" s="374"/>
      <c r="B1276" s="374"/>
      <c r="C1276" s="406"/>
      <c r="D1276" s="407"/>
      <c r="E1276" s="374"/>
      <c r="F1276" s="374"/>
      <c r="G1276" s="408"/>
      <c r="H1276" s="374"/>
      <c r="I1276" s="409"/>
      <c r="J1276" s="374"/>
      <c r="K1276" s="409"/>
      <c r="L1276" s="378"/>
      <c r="M1276" s="410"/>
      <c r="N1276" s="374"/>
      <c r="O1276" s="411"/>
      <c r="P1276" s="409"/>
      <c r="Q1276" s="409"/>
      <c r="R1276" s="378"/>
      <c r="S1276" s="378"/>
      <c r="T1276" s="378"/>
      <c r="U1276" s="378"/>
      <c r="V1276" s="378"/>
      <c r="W1276" s="378"/>
      <c r="X1276" s="378"/>
      <c r="Y1276" s="378"/>
    </row>
    <row r="1277" spans="1:25">
      <c r="A1277" s="374"/>
      <c r="B1277" s="374"/>
      <c r="C1277" s="406"/>
      <c r="D1277" s="407"/>
      <c r="E1277" s="374"/>
      <c r="F1277" s="374"/>
      <c r="G1277" s="408"/>
      <c r="H1277" s="374"/>
      <c r="I1277" s="409"/>
      <c r="J1277" s="374"/>
      <c r="K1277" s="409"/>
      <c r="L1277" s="378"/>
      <c r="M1277" s="410"/>
      <c r="N1277" s="374"/>
      <c r="O1277" s="411"/>
      <c r="P1277" s="409"/>
      <c r="Q1277" s="409"/>
      <c r="R1277" s="378"/>
      <c r="S1277" s="378"/>
      <c r="T1277" s="378"/>
      <c r="U1277" s="378"/>
      <c r="V1277" s="378"/>
      <c r="W1277" s="378"/>
      <c r="X1277" s="378"/>
      <c r="Y1277" s="378"/>
    </row>
    <row r="1278" spans="1:25">
      <c r="A1278" s="374"/>
      <c r="B1278" s="374"/>
      <c r="C1278" s="406"/>
      <c r="D1278" s="407"/>
      <c r="E1278" s="374"/>
      <c r="F1278" s="374"/>
      <c r="G1278" s="408"/>
      <c r="H1278" s="374"/>
      <c r="I1278" s="409"/>
      <c r="J1278" s="374"/>
      <c r="K1278" s="409"/>
      <c r="L1278" s="378"/>
      <c r="M1278" s="410"/>
      <c r="N1278" s="374"/>
      <c r="O1278" s="411"/>
      <c r="P1278" s="409"/>
      <c r="Q1278" s="409"/>
      <c r="R1278" s="378"/>
      <c r="S1278" s="378"/>
      <c r="T1278" s="378"/>
      <c r="U1278" s="378"/>
      <c r="V1278" s="378"/>
      <c r="W1278" s="378"/>
      <c r="X1278" s="378"/>
      <c r="Y1278" s="378"/>
    </row>
    <row r="1279" spans="1:25">
      <c r="A1279" s="374"/>
      <c r="B1279" s="374"/>
      <c r="C1279" s="406"/>
      <c r="D1279" s="407"/>
      <c r="E1279" s="374"/>
      <c r="F1279" s="374"/>
      <c r="G1279" s="408"/>
      <c r="H1279" s="374"/>
      <c r="I1279" s="409"/>
      <c r="J1279" s="374"/>
      <c r="K1279" s="409"/>
      <c r="L1279" s="378"/>
      <c r="M1279" s="410"/>
      <c r="N1279" s="374"/>
      <c r="O1279" s="411"/>
      <c r="P1279" s="409"/>
      <c r="Q1279" s="409"/>
      <c r="R1279" s="378"/>
      <c r="S1279" s="378"/>
      <c r="T1279" s="378"/>
      <c r="U1279" s="378"/>
      <c r="V1279" s="378"/>
      <c r="W1279" s="378"/>
      <c r="X1279" s="378"/>
      <c r="Y1279" s="378"/>
    </row>
    <row r="1280" spans="1:25">
      <c r="A1280" s="374"/>
      <c r="B1280" s="374"/>
      <c r="C1280" s="406"/>
      <c r="D1280" s="407"/>
      <c r="E1280" s="374"/>
      <c r="F1280" s="374"/>
      <c r="G1280" s="408"/>
      <c r="H1280" s="374"/>
      <c r="I1280" s="409"/>
      <c r="J1280" s="374"/>
      <c r="K1280" s="409"/>
      <c r="L1280" s="378"/>
      <c r="M1280" s="410"/>
      <c r="N1280" s="374"/>
      <c r="O1280" s="411"/>
      <c r="P1280" s="409"/>
      <c r="Q1280" s="409"/>
      <c r="R1280" s="378"/>
      <c r="S1280" s="378"/>
      <c r="T1280" s="378"/>
      <c r="U1280" s="378"/>
      <c r="V1280" s="378"/>
      <c r="W1280" s="378"/>
      <c r="X1280" s="378"/>
      <c r="Y1280" s="378"/>
    </row>
    <row r="1281" spans="1:25">
      <c r="A1281" s="374"/>
      <c r="B1281" s="374"/>
      <c r="C1281" s="406"/>
      <c r="D1281" s="407"/>
      <c r="E1281" s="374"/>
      <c r="F1281" s="374"/>
      <c r="G1281" s="408"/>
      <c r="H1281" s="374"/>
      <c r="I1281" s="409"/>
      <c r="J1281" s="374"/>
      <c r="K1281" s="409"/>
      <c r="L1281" s="378"/>
      <c r="M1281" s="410"/>
      <c r="N1281" s="374"/>
      <c r="O1281" s="411"/>
      <c r="P1281" s="409"/>
      <c r="Q1281" s="409"/>
      <c r="R1281" s="378"/>
      <c r="S1281" s="378"/>
      <c r="T1281" s="378"/>
      <c r="U1281" s="378"/>
      <c r="V1281" s="378"/>
      <c r="W1281" s="378"/>
      <c r="X1281" s="378"/>
      <c r="Y1281" s="378"/>
    </row>
    <row r="1282" spans="1:25">
      <c r="A1282" s="374"/>
      <c r="B1282" s="374"/>
      <c r="C1282" s="406"/>
      <c r="D1282" s="407"/>
      <c r="E1282" s="374"/>
      <c r="F1282" s="374"/>
      <c r="G1282" s="408"/>
      <c r="H1282" s="374"/>
      <c r="I1282" s="409"/>
      <c r="J1282" s="374"/>
      <c r="K1282" s="409"/>
      <c r="L1282" s="378"/>
      <c r="M1282" s="410"/>
      <c r="N1282" s="374"/>
      <c r="O1282" s="411"/>
      <c r="P1282" s="409"/>
      <c r="Q1282" s="409"/>
      <c r="R1282" s="378"/>
      <c r="S1282" s="378"/>
      <c r="T1282" s="378"/>
      <c r="U1282" s="378"/>
      <c r="V1282" s="378"/>
      <c r="W1282" s="378"/>
      <c r="X1282" s="378"/>
      <c r="Y1282" s="378"/>
    </row>
    <row r="1283" spans="1:25">
      <c r="A1283" s="374"/>
      <c r="B1283" s="374"/>
      <c r="C1283" s="406"/>
      <c r="D1283" s="407"/>
      <c r="E1283" s="374"/>
      <c r="F1283" s="374"/>
      <c r="G1283" s="408"/>
      <c r="H1283" s="374"/>
      <c r="I1283" s="409"/>
      <c r="J1283" s="374"/>
      <c r="K1283" s="409"/>
      <c r="L1283" s="378"/>
      <c r="M1283" s="410"/>
      <c r="N1283" s="374"/>
      <c r="O1283" s="411"/>
      <c r="P1283" s="409"/>
      <c r="Q1283" s="409"/>
      <c r="R1283" s="378"/>
      <c r="S1283" s="378"/>
      <c r="T1283" s="378"/>
      <c r="U1283" s="378"/>
      <c r="V1283" s="378"/>
      <c r="W1283" s="378"/>
      <c r="X1283" s="378"/>
      <c r="Y1283" s="378"/>
    </row>
    <row r="1284" spans="1:25">
      <c r="A1284" s="374"/>
      <c r="B1284" s="374"/>
      <c r="C1284" s="406"/>
      <c r="D1284" s="407"/>
      <c r="E1284" s="374"/>
      <c r="F1284" s="374"/>
      <c r="G1284" s="408"/>
      <c r="H1284" s="374"/>
      <c r="I1284" s="409"/>
      <c r="J1284" s="374"/>
      <c r="K1284" s="409"/>
      <c r="L1284" s="378"/>
      <c r="M1284" s="410"/>
      <c r="N1284" s="374"/>
      <c r="O1284" s="411"/>
      <c r="P1284" s="409"/>
      <c r="Q1284" s="409"/>
      <c r="R1284" s="378"/>
      <c r="S1284" s="378"/>
      <c r="T1284" s="378"/>
      <c r="U1284" s="378"/>
      <c r="V1284" s="378"/>
      <c r="W1284" s="378"/>
      <c r="X1284" s="378"/>
      <c r="Y1284" s="378"/>
    </row>
    <row r="1285" spans="1:25">
      <c r="A1285" s="374"/>
      <c r="B1285" s="374"/>
      <c r="C1285" s="406"/>
      <c r="D1285" s="407"/>
      <c r="E1285" s="374"/>
      <c r="F1285" s="374"/>
      <c r="G1285" s="408"/>
      <c r="H1285" s="374"/>
      <c r="I1285" s="409"/>
      <c r="J1285" s="374"/>
      <c r="K1285" s="409"/>
      <c r="L1285" s="378"/>
      <c r="M1285" s="410"/>
      <c r="N1285" s="374"/>
      <c r="O1285" s="411"/>
      <c r="P1285" s="409"/>
      <c r="Q1285" s="409"/>
      <c r="R1285" s="378"/>
      <c r="S1285" s="378"/>
      <c r="T1285" s="378"/>
      <c r="U1285" s="378"/>
      <c r="V1285" s="378"/>
      <c r="W1285" s="378"/>
      <c r="X1285" s="378"/>
      <c r="Y1285" s="378"/>
    </row>
    <row r="1286" spans="1:25">
      <c r="A1286" s="374"/>
      <c r="B1286" s="374"/>
      <c r="C1286" s="406"/>
      <c r="D1286" s="407"/>
      <c r="E1286" s="374"/>
      <c r="F1286" s="374"/>
      <c r="G1286" s="408"/>
      <c r="H1286" s="374"/>
      <c r="I1286" s="409"/>
      <c r="J1286" s="374"/>
      <c r="K1286" s="409"/>
      <c r="L1286" s="378"/>
      <c r="M1286" s="410"/>
      <c r="N1286" s="374"/>
      <c r="O1286" s="411"/>
      <c r="P1286" s="409"/>
      <c r="Q1286" s="409"/>
      <c r="R1286" s="378"/>
      <c r="S1286" s="378"/>
      <c r="T1286" s="378"/>
      <c r="U1286" s="378"/>
      <c r="V1286" s="378"/>
      <c r="W1286" s="378"/>
      <c r="X1286" s="378"/>
      <c r="Y1286" s="378"/>
    </row>
    <row r="1287" spans="1:25">
      <c r="A1287" s="374"/>
      <c r="B1287" s="374"/>
      <c r="C1287" s="406"/>
      <c r="D1287" s="407"/>
      <c r="E1287" s="374"/>
      <c r="F1287" s="374"/>
      <c r="G1287" s="408"/>
      <c r="H1287" s="374"/>
      <c r="I1287" s="409"/>
      <c r="J1287" s="374"/>
      <c r="K1287" s="409"/>
      <c r="L1287" s="378"/>
      <c r="M1287" s="410"/>
      <c r="N1287" s="374"/>
      <c r="O1287" s="411"/>
      <c r="P1287" s="409"/>
      <c r="Q1287" s="409"/>
      <c r="R1287" s="378"/>
      <c r="S1287" s="378"/>
      <c r="T1287" s="378"/>
      <c r="U1287" s="378"/>
      <c r="V1287" s="378"/>
      <c r="W1287" s="378"/>
      <c r="X1287" s="378"/>
      <c r="Y1287" s="378"/>
    </row>
    <row r="1288" spans="1:25">
      <c r="A1288" s="374"/>
      <c r="B1288" s="374"/>
      <c r="C1288" s="406"/>
      <c r="D1288" s="407"/>
      <c r="E1288" s="374"/>
      <c r="F1288" s="374"/>
      <c r="G1288" s="408"/>
      <c r="H1288" s="374"/>
      <c r="I1288" s="409"/>
      <c r="J1288" s="374"/>
      <c r="K1288" s="409"/>
      <c r="L1288" s="378"/>
      <c r="M1288" s="410"/>
      <c r="N1288" s="374"/>
      <c r="O1288" s="411"/>
      <c r="P1288" s="409"/>
      <c r="Q1288" s="409"/>
      <c r="R1288" s="378"/>
      <c r="S1288" s="378"/>
      <c r="T1288" s="378"/>
      <c r="U1288" s="378"/>
      <c r="V1288" s="378"/>
      <c r="W1288" s="378"/>
      <c r="X1288" s="378"/>
      <c r="Y1288" s="378"/>
    </row>
    <row r="1289" spans="1:25">
      <c r="A1289" s="374"/>
      <c r="B1289" s="374"/>
      <c r="C1289" s="406"/>
      <c r="D1289" s="407"/>
      <c r="E1289" s="374"/>
      <c r="F1289" s="374"/>
      <c r="G1289" s="408"/>
      <c r="H1289" s="374"/>
      <c r="I1289" s="409"/>
      <c r="J1289" s="374"/>
      <c r="K1289" s="409"/>
      <c r="L1289" s="378"/>
      <c r="M1289" s="410"/>
      <c r="N1289" s="374"/>
      <c r="O1289" s="411"/>
      <c r="P1289" s="409"/>
      <c r="Q1289" s="409"/>
      <c r="R1289" s="378"/>
      <c r="S1289" s="378"/>
      <c r="T1289" s="378"/>
      <c r="U1289" s="378"/>
      <c r="V1289" s="378"/>
      <c r="W1289" s="378"/>
      <c r="X1289" s="378"/>
      <c r="Y1289" s="378"/>
    </row>
    <row r="1290" spans="1:25">
      <c r="A1290" s="374"/>
      <c r="B1290" s="374"/>
      <c r="C1290" s="406"/>
      <c r="D1290" s="407"/>
      <c r="E1290" s="374"/>
      <c r="F1290" s="374"/>
      <c r="G1290" s="408"/>
      <c r="H1290" s="374"/>
      <c r="I1290" s="409"/>
      <c r="J1290" s="374"/>
      <c r="K1290" s="409"/>
      <c r="L1290" s="378"/>
      <c r="M1290" s="410"/>
      <c r="N1290" s="374"/>
      <c r="O1290" s="411"/>
      <c r="P1290" s="409"/>
      <c r="Q1290" s="409"/>
      <c r="R1290" s="378"/>
      <c r="S1290" s="378"/>
      <c r="T1290" s="378"/>
      <c r="U1290" s="378"/>
      <c r="V1290" s="378"/>
      <c r="W1290" s="378"/>
      <c r="X1290" s="378"/>
      <c r="Y1290" s="378"/>
    </row>
    <row r="1291" spans="1:25">
      <c r="A1291" s="374"/>
      <c r="B1291" s="374"/>
      <c r="C1291" s="406"/>
      <c r="D1291" s="407"/>
      <c r="E1291" s="374"/>
      <c r="F1291" s="374"/>
      <c r="G1291" s="408"/>
      <c r="H1291" s="374"/>
      <c r="I1291" s="409"/>
      <c r="J1291" s="374"/>
      <c r="K1291" s="409"/>
      <c r="L1291" s="378"/>
      <c r="M1291" s="410"/>
      <c r="N1291" s="374"/>
      <c r="O1291" s="411"/>
      <c r="P1291" s="409"/>
      <c r="Q1291" s="409"/>
      <c r="R1291" s="378"/>
      <c r="S1291" s="378"/>
      <c r="T1291" s="378"/>
      <c r="U1291" s="378"/>
      <c r="V1291" s="378"/>
      <c r="W1291" s="378"/>
      <c r="X1291" s="378"/>
      <c r="Y1291" s="378"/>
    </row>
    <row r="1292" spans="1:25">
      <c r="A1292" s="374"/>
      <c r="B1292" s="374"/>
      <c r="C1292" s="406"/>
      <c r="D1292" s="407"/>
      <c r="E1292" s="374"/>
      <c r="F1292" s="374"/>
      <c r="G1292" s="408"/>
      <c r="H1292" s="374"/>
      <c r="I1292" s="409"/>
      <c r="J1292" s="374"/>
      <c r="K1292" s="409"/>
      <c r="L1292" s="378"/>
      <c r="M1292" s="410"/>
      <c r="N1292" s="374"/>
      <c r="O1292" s="411"/>
      <c r="P1292" s="409"/>
      <c r="Q1292" s="409"/>
      <c r="R1292" s="378"/>
      <c r="S1292" s="378"/>
      <c r="T1292" s="378"/>
      <c r="U1292" s="378"/>
      <c r="V1292" s="378"/>
      <c r="W1292" s="378"/>
      <c r="X1292" s="378"/>
      <c r="Y1292" s="378"/>
    </row>
    <row r="1293" spans="1:25">
      <c r="A1293" s="374"/>
      <c r="B1293" s="374"/>
      <c r="C1293" s="406"/>
      <c r="D1293" s="407"/>
      <c r="E1293" s="374"/>
      <c r="F1293" s="374"/>
      <c r="G1293" s="408"/>
      <c r="H1293" s="374"/>
      <c r="I1293" s="409"/>
      <c r="J1293" s="374"/>
      <c r="K1293" s="409"/>
      <c r="L1293" s="378"/>
      <c r="M1293" s="410"/>
      <c r="N1293" s="374"/>
      <c r="O1293" s="411"/>
      <c r="P1293" s="409"/>
      <c r="Q1293" s="409"/>
      <c r="R1293" s="378"/>
      <c r="S1293" s="378"/>
      <c r="T1293" s="378"/>
      <c r="U1293" s="378"/>
      <c r="V1293" s="378"/>
      <c r="W1293" s="378"/>
      <c r="X1293" s="378"/>
      <c r="Y1293" s="378"/>
    </row>
    <row r="1294" spans="1:25">
      <c r="A1294" s="374"/>
      <c r="B1294" s="374"/>
      <c r="C1294" s="406"/>
      <c r="D1294" s="407"/>
      <c r="E1294" s="374"/>
      <c r="F1294" s="374"/>
      <c r="G1294" s="408"/>
      <c r="H1294" s="374"/>
      <c r="I1294" s="409"/>
      <c r="J1294" s="374"/>
      <c r="K1294" s="409"/>
      <c r="L1294" s="378"/>
      <c r="M1294" s="410"/>
      <c r="N1294" s="374"/>
      <c r="O1294" s="411"/>
      <c r="P1294" s="409"/>
      <c r="Q1294" s="409"/>
      <c r="R1294" s="378"/>
      <c r="S1294" s="378"/>
      <c r="T1294" s="378"/>
      <c r="U1294" s="378"/>
      <c r="V1294" s="378"/>
      <c r="W1294" s="378"/>
      <c r="X1294" s="378"/>
      <c r="Y1294" s="378"/>
    </row>
    <row r="1295" spans="1:25">
      <c r="A1295" s="374"/>
      <c r="B1295" s="374"/>
      <c r="C1295" s="406"/>
      <c r="D1295" s="407"/>
      <c r="E1295" s="374"/>
      <c r="F1295" s="374"/>
      <c r="G1295" s="408"/>
      <c r="H1295" s="374"/>
      <c r="I1295" s="409"/>
      <c r="J1295" s="374"/>
      <c r="K1295" s="409"/>
      <c r="L1295" s="378"/>
      <c r="M1295" s="410"/>
      <c r="N1295" s="374"/>
      <c r="O1295" s="411"/>
      <c r="P1295" s="409"/>
      <c r="Q1295" s="409"/>
      <c r="R1295" s="378"/>
      <c r="S1295" s="378"/>
      <c r="T1295" s="378"/>
      <c r="U1295" s="378"/>
      <c r="V1295" s="378"/>
      <c r="W1295" s="378"/>
      <c r="X1295" s="378"/>
      <c r="Y1295" s="378"/>
    </row>
    <row r="1296" spans="1:25">
      <c r="A1296" s="374"/>
      <c r="B1296" s="374"/>
      <c r="C1296" s="406"/>
      <c r="D1296" s="407"/>
      <c r="E1296" s="374"/>
      <c r="F1296" s="374"/>
      <c r="G1296" s="408"/>
      <c r="H1296" s="374"/>
      <c r="I1296" s="409"/>
      <c r="J1296" s="374"/>
      <c r="K1296" s="409"/>
      <c r="L1296" s="378"/>
      <c r="M1296" s="410"/>
      <c r="N1296" s="374"/>
      <c r="O1296" s="411"/>
      <c r="P1296" s="409"/>
      <c r="Q1296" s="409"/>
      <c r="R1296" s="378"/>
      <c r="S1296" s="378"/>
      <c r="T1296" s="378"/>
      <c r="U1296" s="378"/>
      <c r="V1296" s="378"/>
      <c r="W1296" s="378"/>
      <c r="X1296" s="378"/>
      <c r="Y1296" s="378"/>
    </row>
    <row r="1297" spans="1:25">
      <c r="A1297" s="374"/>
      <c r="B1297" s="374"/>
      <c r="C1297" s="406"/>
      <c r="D1297" s="407"/>
      <c r="E1297" s="374"/>
      <c r="F1297" s="374"/>
      <c r="G1297" s="408"/>
      <c r="H1297" s="374"/>
      <c r="I1297" s="409"/>
      <c r="J1297" s="374"/>
      <c r="K1297" s="409"/>
      <c r="L1297" s="378"/>
      <c r="M1297" s="410"/>
      <c r="N1297" s="374"/>
      <c r="O1297" s="411"/>
      <c r="P1297" s="409"/>
      <c r="Q1297" s="409"/>
      <c r="R1297" s="378"/>
      <c r="S1297" s="378"/>
      <c r="T1297" s="378"/>
      <c r="U1297" s="378"/>
      <c r="V1297" s="378"/>
      <c r="W1297" s="378"/>
      <c r="X1297" s="378"/>
      <c r="Y1297" s="378"/>
    </row>
    <row r="1298" spans="1:25">
      <c r="A1298" s="374"/>
      <c r="B1298" s="374"/>
      <c r="C1298" s="406"/>
      <c r="D1298" s="407"/>
      <c r="E1298" s="374"/>
      <c r="F1298" s="374"/>
      <c r="G1298" s="408"/>
      <c r="H1298" s="374"/>
      <c r="I1298" s="409"/>
      <c r="J1298" s="374"/>
      <c r="K1298" s="409"/>
      <c r="L1298" s="378"/>
      <c r="M1298" s="410"/>
      <c r="N1298" s="374"/>
      <c r="O1298" s="411"/>
      <c r="P1298" s="409"/>
      <c r="Q1298" s="409"/>
      <c r="R1298" s="378"/>
      <c r="S1298" s="378"/>
      <c r="T1298" s="378"/>
      <c r="U1298" s="378"/>
      <c r="V1298" s="378"/>
      <c r="W1298" s="378"/>
      <c r="X1298" s="378"/>
      <c r="Y1298" s="378"/>
    </row>
    <row r="1299" spans="1:25">
      <c r="A1299" s="374"/>
      <c r="B1299" s="374"/>
      <c r="C1299" s="406"/>
      <c r="D1299" s="407"/>
      <c r="E1299" s="374"/>
      <c r="F1299" s="374"/>
      <c r="G1299" s="408"/>
      <c r="H1299" s="374"/>
      <c r="I1299" s="409"/>
      <c r="J1299" s="374"/>
      <c r="K1299" s="409"/>
      <c r="L1299" s="378"/>
      <c r="M1299" s="410"/>
      <c r="N1299" s="374"/>
      <c r="O1299" s="411"/>
      <c r="P1299" s="409"/>
      <c r="Q1299" s="409"/>
      <c r="R1299" s="378"/>
      <c r="S1299" s="378"/>
      <c r="T1299" s="378"/>
      <c r="U1299" s="378"/>
      <c r="V1299" s="378"/>
      <c r="W1299" s="378"/>
      <c r="X1299" s="378"/>
      <c r="Y1299" s="378"/>
    </row>
    <row r="1300" spans="1:25">
      <c r="A1300" s="374"/>
      <c r="B1300" s="374"/>
      <c r="C1300" s="406"/>
      <c r="D1300" s="407"/>
      <c r="E1300" s="374"/>
      <c r="F1300" s="374"/>
      <c r="G1300" s="408"/>
      <c r="H1300" s="374"/>
      <c r="I1300" s="409"/>
      <c r="J1300" s="374"/>
      <c r="K1300" s="409"/>
      <c r="L1300" s="378"/>
      <c r="M1300" s="410"/>
      <c r="N1300" s="374"/>
      <c r="O1300" s="411"/>
      <c r="P1300" s="409"/>
      <c r="Q1300" s="409"/>
      <c r="R1300" s="378"/>
      <c r="S1300" s="378"/>
      <c r="T1300" s="378"/>
      <c r="U1300" s="378"/>
      <c r="V1300" s="378"/>
      <c r="W1300" s="378"/>
      <c r="X1300" s="378"/>
      <c r="Y1300" s="378"/>
    </row>
    <row r="1301" spans="1:25">
      <c r="A1301" s="374"/>
      <c r="B1301" s="374"/>
      <c r="C1301" s="406"/>
      <c r="D1301" s="407"/>
      <c r="E1301" s="374"/>
      <c r="F1301" s="374"/>
      <c r="G1301" s="408"/>
      <c r="H1301" s="374"/>
      <c r="I1301" s="409"/>
      <c r="J1301" s="374"/>
      <c r="K1301" s="409"/>
      <c r="L1301" s="378"/>
      <c r="M1301" s="410"/>
      <c r="N1301" s="374"/>
      <c r="O1301" s="411"/>
      <c r="P1301" s="409"/>
      <c r="Q1301" s="409"/>
      <c r="R1301" s="378"/>
      <c r="S1301" s="378"/>
      <c r="T1301" s="378"/>
      <c r="U1301" s="378"/>
      <c r="V1301" s="378"/>
      <c r="W1301" s="378"/>
      <c r="X1301" s="378"/>
      <c r="Y1301" s="378"/>
    </row>
    <row r="1302" spans="1:25">
      <c r="A1302" s="374"/>
      <c r="B1302" s="374"/>
      <c r="C1302" s="406"/>
      <c r="D1302" s="407"/>
      <c r="E1302" s="374"/>
      <c r="F1302" s="374"/>
      <c r="G1302" s="408"/>
      <c r="H1302" s="374"/>
      <c r="I1302" s="409"/>
      <c r="J1302" s="374"/>
      <c r="K1302" s="409"/>
      <c r="L1302" s="378"/>
      <c r="M1302" s="410"/>
      <c r="N1302" s="374"/>
      <c r="O1302" s="411"/>
      <c r="P1302" s="409"/>
      <c r="Q1302" s="409"/>
      <c r="R1302" s="378"/>
      <c r="S1302" s="378"/>
      <c r="T1302" s="378"/>
      <c r="U1302" s="378"/>
      <c r="V1302" s="378"/>
      <c r="W1302" s="378"/>
      <c r="X1302" s="378"/>
      <c r="Y1302" s="378"/>
    </row>
    <row r="1303" spans="1:25">
      <c r="A1303" s="374"/>
      <c r="B1303" s="374"/>
      <c r="C1303" s="406"/>
      <c r="D1303" s="407"/>
      <c r="E1303" s="374"/>
      <c r="F1303" s="374"/>
      <c r="G1303" s="408"/>
      <c r="H1303" s="374"/>
      <c r="I1303" s="409"/>
      <c r="J1303" s="374"/>
      <c r="K1303" s="409"/>
      <c r="L1303" s="378"/>
      <c r="M1303" s="410"/>
      <c r="N1303" s="374"/>
      <c r="O1303" s="411"/>
      <c r="P1303" s="409"/>
      <c r="Q1303" s="409"/>
      <c r="R1303" s="378"/>
      <c r="S1303" s="378"/>
      <c r="T1303" s="378"/>
      <c r="U1303" s="378"/>
      <c r="V1303" s="378"/>
      <c r="W1303" s="378"/>
      <c r="X1303" s="378"/>
      <c r="Y1303" s="378"/>
    </row>
    <row r="1304" spans="1:25">
      <c r="A1304" s="374"/>
      <c r="B1304" s="374"/>
      <c r="C1304" s="406"/>
      <c r="D1304" s="407"/>
      <c r="E1304" s="374"/>
      <c r="F1304" s="374"/>
      <c r="G1304" s="408"/>
      <c r="H1304" s="374"/>
      <c r="I1304" s="409"/>
      <c r="J1304" s="374"/>
      <c r="K1304" s="409"/>
      <c r="L1304" s="378"/>
      <c r="M1304" s="410"/>
      <c r="N1304" s="374"/>
      <c r="O1304" s="411"/>
      <c r="P1304" s="409"/>
      <c r="Q1304" s="409"/>
      <c r="R1304" s="378"/>
      <c r="S1304" s="378"/>
      <c r="T1304" s="378"/>
      <c r="U1304" s="378"/>
      <c r="V1304" s="378"/>
      <c r="W1304" s="378"/>
      <c r="X1304" s="378"/>
      <c r="Y1304" s="378"/>
    </row>
    <row r="1305" spans="1:25">
      <c r="A1305" s="374"/>
      <c r="B1305" s="374"/>
      <c r="C1305" s="406"/>
      <c r="D1305" s="407"/>
      <c r="E1305" s="374"/>
      <c r="F1305" s="374"/>
      <c r="G1305" s="408"/>
      <c r="H1305" s="374"/>
      <c r="I1305" s="409"/>
      <c r="J1305" s="374"/>
      <c r="K1305" s="409"/>
      <c r="L1305" s="378"/>
      <c r="M1305" s="410"/>
      <c r="N1305" s="374"/>
      <c r="O1305" s="411"/>
      <c r="P1305" s="409"/>
      <c r="Q1305" s="409"/>
      <c r="R1305" s="378"/>
      <c r="S1305" s="378"/>
      <c r="T1305" s="378"/>
      <c r="U1305" s="378"/>
      <c r="V1305" s="378"/>
      <c r="W1305" s="378"/>
      <c r="X1305" s="378"/>
      <c r="Y1305" s="378"/>
    </row>
    <row r="1306" spans="1:25">
      <c r="A1306" s="374"/>
      <c r="B1306" s="374"/>
      <c r="C1306" s="406"/>
      <c r="D1306" s="407"/>
      <c r="E1306" s="374"/>
      <c r="F1306" s="374"/>
      <c r="G1306" s="408"/>
      <c r="H1306" s="374"/>
      <c r="I1306" s="409"/>
      <c r="J1306" s="374"/>
      <c r="K1306" s="409"/>
      <c r="L1306" s="378"/>
      <c r="M1306" s="410"/>
      <c r="N1306" s="374"/>
      <c r="O1306" s="411"/>
      <c r="P1306" s="409"/>
      <c r="Q1306" s="409"/>
      <c r="R1306" s="378"/>
      <c r="S1306" s="378"/>
      <c r="T1306" s="378"/>
      <c r="U1306" s="378"/>
      <c r="V1306" s="378"/>
      <c r="W1306" s="378"/>
      <c r="X1306" s="378"/>
      <c r="Y1306" s="378"/>
    </row>
    <row r="1307" spans="1:25">
      <c r="A1307" s="374"/>
      <c r="B1307" s="374"/>
      <c r="C1307" s="406"/>
      <c r="D1307" s="407"/>
      <c r="E1307" s="374"/>
      <c r="F1307" s="374"/>
      <c r="G1307" s="408"/>
      <c r="H1307" s="374"/>
      <c r="I1307" s="409"/>
      <c r="J1307" s="374"/>
      <c r="K1307" s="409"/>
      <c r="L1307" s="378"/>
      <c r="M1307" s="410"/>
      <c r="N1307" s="374"/>
      <c r="O1307" s="411"/>
      <c r="P1307" s="409"/>
      <c r="Q1307" s="409"/>
      <c r="R1307" s="378"/>
      <c r="S1307" s="378"/>
      <c r="T1307" s="378"/>
      <c r="U1307" s="378"/>
      <c r="V1307" s="378"/>
      <c r="W1307" s="378"/>
      <c r="X1307" s="378"/>
      <c r="Y1307" s="378"/>
    </row>
    <row r="1308" spans="1:25">
      <c r="A1308" s="374"/>
      <c r="B1308" s="374"/>
      <c r="C1308" s="406"/>
      <c r="D1308" s="407"/>
      <c r="E1308" s="374"/>
      <c r="F1308" s="374"/>
      <c r="G1308" s="408"/>
      <c r="H1308" s="374"/>
      <c r="I1308" s="409"/>
      <c r="J1308" s="374"/>
      <c r="K1308" s="409"/>
      <c r="L1308" s="378"/>
      <c r="M1308" s="410"/>
      <c r="N1308" s="374"/>
      <c r="O1308" s="411"/>
      <c r="P1308" s="409"/>
      <c r="Q1308" s="409"/>
      <c r="R1308" s="378"/>
      <c r="S1308" s="378"/>
      <c r="T1308" s="378"/>
      <c r="U1308" s="378"/>
      <c r="V1308" s="378"/>
      <c r="W1308" s="378"/>
      <c r="X1308" s="378"/>
      <c r="Y1308" s="378"/>
    </row>
    <row r="1309" spans="1:25">
      <c r="A1309" s="374"/>
      <c r="B1309" s="374"/>
      <c r="C1309" s="406"/>
      <c r="D1309" s="407"/>
      <c r="E1309" s="374"/>
      <c r="F1309" s="374"/>
      <c r="G1309" s="408"/>
      <c r="H1309" s="374"/>
      <c r="I1309" s="409"/>
      <c r="J1309" s="374"/>
      <c r="K1309" s="409"/>
      <c r="L1309" s="378"/>
      <c r="M1309" s="410"/>
      <c r="N1309" s="374"/>
      <c r="O1309" s="411"/>
      <c r="P1309" s="409"/>
      <c r="Q1309" s="409"/>
      <c r="R1309" s="378"/>
      <c r="S1309" s="378"/>
      <c r="T1309" s="378"/>
      <c r="U1309" s="378"/>
      <c r="V1309" s="378"/>
      <c r="W1309" s="378"/>
      <c r="X1309" s="378"/>
      <c r="Y1309" s="378"/>
    </row>
    <row r="1310" spans="1:25">
      <c r="A1310" s="374"/>
      <c r="B1310" s="374"/>
      <c r="C1310" s="406"/>
      <c r="D1310" s="407"/>
      <c r="E1310" s="374"/>
      <c r="F1310" s="374"/>
      <c r="G1310" s="408"/>
      <c r="H1310" s="374"/>
      <c r="I1310" s="409"/>
      <c r="J1310" s="374"/>
      <c r="K1310" s="409"/>
      <c r="L1310" s="378"/>
      <c r="M1310" s="410"/>
      <c r="N1310" s="374"/>
      <c r="O1310" s="411"/>
      <c r="P1310" s="409"/>
      <c r="Q1310" s="409"/>
      <c r="R1310" s="378"/>
      <c r="S1310" s="378"/>
      <c r="T1310" s="378"/>
      <c r="U1310" s="378"/>
      <c r="V1310" s="378"/>
      <c r="W1310" s="378"/>
      <c r="X1310" s="378"/>
      <c r="Y1310" s="378"/>
    </row>
    <row r="1311" spans="1:25">
      <c r="A1311" s="374"/>
      <c r="B1311" s="374"/>
      <c r="C1311" s="406"/>
      <c r="D1311" s="407"/>
      <c r="E1311" s="374"/>
      <c r="F1311" s="374"/>
      <c r="G1311" s="408"/>
      <c r="H1311" s="374"/>
      <c r="I1311" s="409"/>
      <c r="J1311" s="374"/>
      <c r="K1311" s="409"/>
      <c r="L1311" s="378"/>
      <c r="M1311" s="410"/>
      <c r="N1311" s="374"/>
      <c r="O1311" s="411"/>
      <c r="P1311" s="409"/>
      <c r="Q1311" s="409"/>
      <c r="R1311" s="378"/>
      <c r="S1311" s="378"/>
      <c r="T1311" s="378"/>
      <c r="U1311" s="378"/>
      <c r="V1311" s="378"/>
      <c r="W1311" s="378"/>
      <c r="X1311" s="378"/>
      <c r="Y1311" s="378"/>
    </row>
    <row r="1312" spans="1:25">
      <c r="A1312" s="374"/>
      <c r="B1312" s="374"/>
      <c r="C1312" s="406"/>
      <c r="D1312" s="407"/>
      <c r="E1312" s="374"/>
      <c r="F1312" s="374"/>
      <c r="G1312" s="408"/>
      <c r="H1312" s="374"/>
      <c r="I1312" s="409"/>
      <c r="J1312" s="374"/>
      <c r="K1312" s="409"/>
      <c r="L1312" s="378"/>
      <c r="M1312" s="410"/>
      <c r="N1312" s="374"/>
      <c r="O1312" s="411"/>
      <c r="P1312" s="409"/>
      <c r="Q1312" s="409"/>
      <c r="R1312" s="378"/>
      <c r="S1312" s="378"/>
      <c r="T1312" s="378"/>
      <c r="U1312" s="378"/>
      <c r="V1312" s="378"/>
      <c r="W1312" s="378"/>
      <c r="X1312" s="378"/>
      <c r="Y1312" s="378"/>
    </row>
    <row r="1313" spans="1:25">
      <c r="A1313" s="374"/>
      <c r="B1313" s="374"/>
      <c r="C1313" s="406"/>
      <c r="D1313" s="407"/>
      <c r="E1313" s="374"/>
      <c r="F1313" s="374"/>
      <c r="G1313" s="408"/>
      <c r="H1313" s="374"/>
      <c r="I1313" s="409"/>
      <c r="J1313" s="374"/>
      <c r="K1313" s="409"/>
      <c r="L1313" s="378"/>
      <c r="M1313" s="410"/>
      <c r="N1313" s="374"/>
      <c r="O1313" s="411"/>
      <c r="P1313" s="409"/>
      <c r="Q1313" s="409"/>
      <c r="R1313" s="378"/>
      <c r="S1313" s="378"/>
      <c r="T1313" s="378"/>
      <c r="U1313" s="378"/>
      <c r="V1313" s="378"/>
      <c r="W1313" s="378"/>
      <c r="X1313" s="378"/>
      <c r="Y1313" s="378"/>
    </row>
    <row r="1314" spans="1:25">
      <c r="A1314" s="374"/>
      <c r="B1314" s="374"/>
      <c r="C1314" s="406"/>
      <c r="D1314" s="407"/>
      <c r="E1314" s="374"/>
      <c r="F1314" s="374"/>
      <c r="G1314" s="408"/>
      <c r="H1314" s="374"/>
      <c r="I1314" s="409"/>
      <c r="J1314" s="374"/>
      <c r="K1314" s="409"/>
      <c r="L1314" s="378"/>
      <c r="M1314" s="410"/>
      <c r="N1314" s="374"/>
      <c r="O1314" s="411"/>
      <c r="P1314" s="409"/>
      <c r="Q1314" s="409"/>
      <c r="R1314" s="378"/>
      <c r="S1314" s="378"/>
      <c r="T1314" s="378"/>
      <c r="U1314" s="378"/>
      <c r="V1314" s="378"/>
      <c r="W1314" s="378"/>
      <c r="X1314" s="378"/>
      <c r="Y1314" s="378"/>
    </row>
    <row r="1315" spans="1:25">
      <c r="A1315" s="374"/>
      <c r="B1315" s="374"/>
      <c r="C1315" s="406"/>
      <c r="D1315" s="407"/>
      <c r="E1315" s="374"/>
      <c r="F1315" s="374"/>
      <c r="G1315" s="408"/>
      <c r="H1315" s="374"/>
      <c r="I1315" s="409"/>
      <c r="J1315" s="374"/>
      <c r="K1315" s="409"/>
      <c r="L1315" s="378"/>
      <c r="M1315" s="410"/>
      <c r="N1315" s="374"/>
      <c r="O1315" s="411"/>
      <c r="P1315" s="409"/>
      <c r="Q1315" s="409"/>
      <c r="R1315" s="378"/>
      <c r="S1315" s="378"/>
      <c r="T1315" s="378"/>
      <c r="U1315" s="378"/>
      <c r="V1315" s="378"/>
      <c r="W1315" s="378"/>
      <c r="X1315" s="378"/>
      <c r="Y1315" s="378"/>
    </row>
    <row r="1316" spans="1:25">
      <c r="A1316" s="374"/>
      <c r="B1316" s="374"/>
      <c r="C1316" s="406"/>
      <c r="D1316" s="407"/>
      <c r="E1316" s="374"/>
      <c r="F1316" s="374"/>
      <c r="G1316" s="408"/>
      <c r="H1316" s="374"/>
      <c r="I1316" s="409"/>
      <c r="J1316" s="374"/>
      <c r="K1316" s="409"/>
      <c r="L1316" s="378"/>
      <c r="M1316" s="410"/>
      <c r="N1316" s="374"/>
      <c r="O1316" s="411"/>
      <c r="P1316" s="409"/>
      <c r="Q1316" s="409"/>
      <c r="R1316" s="378"/>
      <c r="S1316" s="378"/>
      <c r="T1316" s="378"/>
      <c r="U1316" s="378"/>
      <c r="V1316" s="378"/>
      <c r="W1316" s="378"/>
      <c r="X1316" s="378"/>
      <c r="Y1316" s="378"/>
    </row>
    <row r="1317" spans="1:25">
      <c r="A1317" s="374"/>
      <c r="B1317" s="374"/>
      <c r="C1317" s="406"/>
      <c r="D1317" s="407"/>
      <c r="E1317" s="374"/>
      <c r="F1317" s="374"/>
      <c r="G1317" s="408"/>
      <c r="H1317" s="374"/>
      <c r="I1317" s="409"/>
      <c r="J1317" s="374"/>
      <c r="K1317" s="409"/>
      <c r="L1317" s="378"/>
      <c r="M1317" s="410"/>
      <c r="N1317" s="374"/>
      <c r="O1317" s="411"/>
      <c r="P1317" s="409"/>
      <c r="Q1317" s="409"/>
      <c r="R1317" s="378"/>
      <c r="S1317" s="378"/>
      <c r="T1317" s="378"/>
      <c r="U1317" s="378"/>
      <c r="V1317" s="378"/>
      <c r="W1317" s="378"/>
      <c r="X1317" s="378"/>
      <c r="Y1317" s="378"/>
    </row>
    <row r="1318" spans="1:25">
      <c r="A1318" s="374"/>
      <c r="B1318" s="374"/>
      <c r="C1318" s="406"/>
      <c r="D1318" s="407"/>
      <c r="E1318" s="374"/>
      <c r="F1318" s="374"/>
      <c r="G1318" s="408"/>
      <c r="H1318" s="374"/>
      <c r="I1318" s="409"/>
      <c r="J1318" s="374"/>
      <c r="K1318" s="409"/>
      <c r="L1318" s="378"/>
      <c r="M1318" s="410"/>
      <c r="N1318" s="374"/>
      <c r="O1318" s="411"/>
      <c r="P1318" s="409"/>
      <c r="Q1318" s="409"/>
      <c r="R1318" s="378"/>
      <c r="S1318" s="378"/>
      <c r="T1318" s="378"/>
      <c r="U1318" s="378"/>
      <c r="V1318" s="378"/>
      <c r="W1318" s="378"/>
      <c r="X1318" s="378"/>
      <c r="Y1318" s="378"/>
    </row>
    <row r="1319" spans="1:25">
      <c r="A1319" s="374"/>
      <c r="B1319" s="374"/>
      <c r="C1319" s="406"/>
      <c r="D1319" s="407"/>
      <c r="E1319" s="374"/>
      <c r="F1319" s="374"/>
      <c r="G1319" s="408"/>
      <c r="H1319" s="374"/>
      <c r="I1319" s="409"/>
      <c r="J1319" s="374"/>
      <c r="K1319" s="409"/>
      <c r="L1319" s="378"/>
      <c r="M1319" s="410"/>
      <c r="N1319" s="374"/>
      <c r="O1319" s="411"/>
      <c r="P1319" s="409"/>
      <c r="Q1319" s="409"/>
      <c r="R1319" s="378"/>
      <c r="S1319" s="378"/>
      <c r="T1319" s="378"/>
      <c r="U1319" s="378"/>
      <c r="V1319" s="378"/>
      <c r="W1319" s="378"/>
      <c r="X1319" s="378"/>
      <c r="Y1319" s="378"/>
    </row>
    <row r="1320" spans="1:25">
      <c r="A1320" s="374"/>
      <c r="B1320" s="374"/>
      <c r="C1320" s="406"/>
      <c r="D1320" s="407"/>
      <c r="E1320" s="374"/>
      <c r="F1320" s="374"/>
      <c r="G1320" s="408"/>
      <c r="H1320" s="374"/>
      <c r="I1320" s="409"/>
      <c r="J1320" s="374"/>
      <c r="K1320" s="409"/>
      <c r="L1320" s="378"/>
      <c r="M1320" s="410"/>
      <c r="N1320" s="374"/>
      <c r="O1320" s="411"/>
      <c r="P1320" s="409"/>
      <c r="Q1320" s="409"/>
      <c r="R1320" s="378"/>
      <c r="S1320" s="378"/>
      <c r="T1320" s="378"/>
      <c r="U1320" s="378"/>
      <c r="V1320" s="378"/>
      <c r="W1320" s="378"/>
      <c r="X1320" s="378"/>
      <c r="Y1320" s="378"/>
    </row>
    <row r="1321" spans="1:25">
      <c r="A1321" s="374"/>
      <c r="B1321" s="374"/>
      <c r="C1321" s="406"/>
      <c r="D1321" s="407"/>
      <c r="E1321" s="374"/>
      <c r="F1321" s="374"/>
      <c r="G1321" s="408"/>
      <c r="H1321" s="374"/>
      <c r="I1321" s="409"/>
      <c r="J1321" s="374"/>
      <c r="K1321" s="409"/>
      <c r="L1321" s="378"/>
      <c r="M1321" s="410"/>
      <c r="N1321" s="374"/>
      <c r="O1321" s="411"/>
      <c r="P1321" s="409"/>
      <c r="Q1321" s="409"/>
      <c r="R1321" s="378"/>
      <c r="S1321" s="378"/>
      <c r="T1321" s="378"/>
      <c r="U1321" s="378"/>
      <c r="V1321" s="378"/>
      <c r="W1321" s="378"/>
      <c r="X1321" s="378"/>
      <c r="Y1321" s="378"/>
    </row>
    <row r="1322" spans="1:25">
      <c r="A1322" s="374"/>
      <c r="B1322" s="374"/>
      <c r="C1322" s="406"/>
      <c r="D1322" s="407"/>
      <c r="E1322" s="374"/>
      <c r="F1322" s="374"/>
      <c r="G1322" s="408"/>
      <c r="H1322" s="374"/>
      <c r="I1322" s="409"/>
      <c r="J1322" s="374"/>
      <c r="K1322" s="409"/>
      <c r="L1322" s="378"/>
      <c r="M1322" s="410"/>
      <c r="N1322" s="374"/>
      <c r="O1322" s="411"/>
      <c r="P1322" s="409"/>
      <c r="Q1322" s="409"/>
      <c r="R1322" s="378"/>
      <c r="S1322" s="378"/>
      <c r="T1322" s="378"/>
      <c r="U1322" s="378"/>
      <c r="V1322" s="378"/>
      <c r="W1322" s="378"/>
      <c r="X1322" s="378"/>
      <c r="Y1322" s="378"/>
    </row>
    <row r="1323" spans="1:25">
      <c r="A1323" s="374"/>
      <c r="B1323" s="374"/>
      <c r="C1323" s="406"/>
      <c r="D1323" s="407"/>
      <c r="E1323" s="374"/>
      <c r="F1323" s="374"/>
      <c r="G1323" s="408"/>
      <c r="H1323" s="374"/>
      <c r="I1323" s="409"/>
      <c r="J1323" s="374"/>
      <c r="K1323" s="409"/>
      <c r="L1323" s="378"/>
      <c r="M1323" s="410"/>
      <c r="N1323" s="374"/>
      <c r="O1323" s="411"/>
      <c r="P1323" s="409"/>
      <c r="Q1323" s="409"/>
      <c r="R1323" s="378"/>
      <c r="S1323" s="378"/>
      <c r="T1323" s="378"/>
      <c r="U1323" s="378"/>
      <c r="V1323" s="378"/>
      <c r="W1323" s="378"/>
      <c r="X1323" s="378"/>
      <c r="Y1323" s="378"/>
    </row>
    <row r="1324" spans="1:25">
      <c r="A1324" s="374"/>
      <c r="B1324" s="374"/>
      <c r="C1324" s="406"/>
      <c r="D1324" s="407"/>
      <c r="E1324" s="374"/>
      <c r="F1324" s="374"/>
      <c r="G1324" s="408"/>
      <c r="H1324" s="374"/>
      <c r="I1324" s="409"/>
      <c r="J1324" s="374"/>
      <c r="K1324" s="409"/>
      <c r="L1324" s="378"/>
      <c r="M1324" s="410"/>
      <c r="N1324" s="374"/>
      <c r="O1324" s="411"/>
      <c r="P1324" s="409"/>
      <c r="Q1324" s="409"/>
      <c r="R1324" s="378"/>
      <c r="S1324" s="378"/>
      <c r="T1324" s="378"/>
      <c r="U1324" s="378"/>
      <c r="V1324" s="378"/>
      <c r="W1324" s="378"/>
      <c r="X1324" s="378"/>
      <c r="Y1324" s="378"/>
    </row>
    <row r="1325" spans="1:25">
      <c r="A1325" s="374"/>
      <c r="B1325" s="374"/>
      <c r="C1325" s="406"/>
      <c r="D1325" s="407"/>
      <c r="E1325" s="374"/>
      <c r="F1325" s="374"/>
      <c r="G1325" s="408"/>
      <c r="H1325" s="374"/>
      <c r="I1325" s="409"/>
      <c r="J1325" s="374"/>
      <c r="K1325" s="409"/>
      <c r="L1325" s="378"/>
      <c r="M1325" s="410"/>
      <c r="N1325" s="374"/>
      <c r="O1325" s="411"/>
      <c r="P1325" s="409"/>
      <c r="Q1325" s="409"/>
      <c r="R1325" s="378"/>
      <c r="S1325" s="378"/>
      <c r="T1325" s="378"/>
      <c r="U1325" s="378"/>
      <c r="V1325" s="378"/>
      <c r="W1325" s="378"/>
      <c r="X1325" s="378"/>
      <c r="Y1325" s="378"/>
    </row>
    <row r="1326" spans="1:25">
      <c r="A1326" s="374"/>
      <c r="B1326" s="374"/>
      <c r="C1326" s="406"/>
      <c r="D1326" s="407"/>
      <c r="E1326" s="374"/>
      <c r="F1326" s="374"/>
      <c r="G1326" s="408"/>
      <c r="H1326" s="374"/>
      <c r="I1326" s="409"/>
      <c r="J1326" s="374"/>
      <c r="K1326" s="409"/>
      <c r="L1326" s="378"/>
      <c r="M1326" s="410"/>
      <c r="N1326" s="374"/>
      <c r="O1326" s="411"/>
      <c r="P1326" s="409"/>
      <c r="Q1326" s="409"/>
      <c r="R1326" s="378"/>
      <c r="S1326" s="378"/>
      <c r="T1326" s="378"/>
      <c r="U1326" s="378"/>
      <c r="V1326" s="378"/>
      <c r="W1326" s="378"/>
      <c r="X1326" s="378"/>
      <c r="Y1326" s="378"/>
    </row>
    <row r="1327" spans="1:25">
      <c r="A1327" s="374"/>
      <c r="B1327" s="374"/>
      <c r="C1327" s="406"/>
      <c r="D1327" s="407"/>
      <c r="E1327" s="374"/>
      <c r="F1327" s="374"/>
      <c r="G1327" s="408"/>
      <c r="H1327" s="374"/>
      <c r="I1327" s="409"/>
      <c r="J1327" s="374"/>
      <c r="K1327" s="409"/>
      <c r="L1327" s="378"/>
      <c r="M1327" s="410"/>
      <c r="N1327" s="374"/>
      <c r="O1327" s="411"/>
      <c r="P1327" s="409"/>
      <c r="Q1327" s="409"/>
      <c r="R1327" s="378"/>
      <c r="S1327" s="378"/>
      <c r="T1327" s="378"/>
      <c r="U1327" s="378"/>
      <c r="V1327" s="378"/>
      <c r="W1327" s="378"/>
      <c r="X1327" s="378"/>
      <c r="Y1327" s="378"/>
    </row>
    <row r="1328" spans="1:25">
      <c r="A1328" s="374"/>
      <c r="B1328" s="374"/>
      <c r="C1328" s="406"/>
      <c r="D1328" s="407"/>
      <c r="E1328" s="374"/>
      <c r="F1328" s="374"/>
      <c r="G1328" s="408"/>
      <c r="H1328" s="374"/>
      <c r="I1328" s="409"/>
      <c r="J1328" s="374"/>
      <c r="K1328" s="409"/>
      <c r="L1328" s="378"/>
      <c r="M1328" s="410"/>
      <c r="N1328" s="374"/>
      <c r="O1328" s="411"/>
      <c r="P1328" s="409"/>
      <c r="Q1328" s="409"/>
      <c r="R1328" s="378"/>
      <c r="S1328" s="378"/>
      <c r="T1328" s="378"/>
      <c r="U1328" s="378"/>
      <c r="V1328" s="378"/>
      <c r="W1328" s="378"/>
      <c r="X1328" s="378"/>
      <c r="Y1328" s="378"/>
    </row>
    <row r="1329" spans="1:25">
      <c r="A1329" s="374"/>
      <c r="B1329" s="374"/>
      <c r="C1329" s="406"/>
      <c r="D1329" s="407"/>
      <c r="E1329" s="374"/>
      <c r="F1329" s="374"/>
      <c r="G1329" s="408"/>
      <c r="H1329" s="374"/>
      <c r="I1329" s="409"/>
      <c r="J1329" s="374"/>
      <c r="K1329" s="409"/>
      <c r="L1329" s="378"/>
      <c r="M1329" s="410"/>
      <c r="N1329" s="374"/>
      <c r="O1329" s="411"/>
      <c r="P1329" s="409"/>
      <c r="Q1329" s="409"/>
      <c r="R1329" s="378"/>
      <c r="S1329" s="378"/>
      <c r="T1329" s="378"/>
      <c r="U1329" s="378"/>
      <c r="V1329" s="378"/>
      <c r="W1329" s="378"/>
      <c r="X1329" s="378"/>
      <c r="Y1329" s="378"/>
    </row>
    <row r="1330" spans="1:25">
      <c r="A1330" s="374"/>
      <c r="B1330" s="374"/>
      <c r="C1330" s="406"/>
      <c r="D1330" s="407"/>
      <c r="E1330" s="374"/>
      <c r="F1330" s="374"/>
      <c r="G1330" s="408"/>
      <c r="H1330" s="374"/>
      <c r="I1330" s="409"/>
      <c r="J1330" s="374"/>
      <c r="K1330" s="409"/>
      <c r="L1330" s="378"/>
      <c r="M1330" s="410"/>
      <c r="N1330" s="374"/>
      <c r="O1330" s="411"/>
      <c r="P1330" s="409"/>
      <c r="Q1330" s="409"/>
      <c r="R1330" s="378"/>
      <c r="S1330" s="378"/>
      <c r="T1330" s="378"/>
      <c r="U1330" s="378"/>
      <c r="V1330" s="378"/>
      <c r="W1330" s="378"/>
      <c r="X1330" s="378"/>
      <c r="Y1330" s="378"/>
    </row>
    <row r="1331" spans="1:25">
      <c r="A1331" s="374"/>
      <c r="B1331" s="374"/>
      <c r="C1331" s="406"/>
      <c r="D1331" s="407"/>
      <c r="E1331" s="374"/>
      <c r="F1331" s="374"/>
      <c r="G1331" s="408"/>
      <c r="H1331" s="374"/>
      <c r="I1331" s="409"/>
      <c r="J1331" s="374"/>
      <c r="K1331" s="409"/>
      <c r="L1331" s="378"/>
      <c r="M1331" s="410"/>
      <c r="N1331" s="374"/>
      <c r="O1331" s="411"/>
      <c r="P1331" s="409"/>
      <c r="Q1331" s="409"/>
      <c r="R1331" s="378"/>
      <c r="S1331" s="378"/>
      <c r="T1331" s="378"/>
      <c r="U1331" s="378"/>
      <c r="V1331" s="378"/>
      <c r="W1331" s="378"/>
      <c r="X1331" s="378"/>
      <c r="Y1331" s="378"/>
    </row>
    <row r="1332" spans="1:25">
      <c r="A1332" s="374"/>
      <c r="B1332" s="374"/>
      <c r="C1332" s="406"/>
      <c r="D1332" s="407"/>
      <c r="E1332" s="374"/>
      <c r="F1332" s="374"/>
      <c r="G1332" s="408"/>
      <c r="H1332" s="374"/>
      <c r="I1332" s="409"/>
      <c r="J1332" s="374"/>
      <c r="K1332" s="409"/>
      <c r="L1332" s="378"/>
      <c r="M1332" s="410"/>
      <c r="N1332" s="374"/>
      <c r="O1332" s="411"/>
      <c r="P1332" s="409"/>
      <c r="Q1332" s="409"/>
      <c r="R1332" s="378"/>
      <c r="S1332" s="378"/>
      <c r="T1332" s="378"/>
      <c r="U1332" s="378"/>
      <c r="V1332" s="378"/>
      <c r="W1332" s="378"/>
      <c r="X1332" s="378"/>
      <c r="Y1332" s="378"/>
    </row>
    <row r="1333" spans="1:25">
      <c r="A1333" s="374"/>
      <c r="B1333" s="374"/>
      <c r="C1333" s="406"/>
      <c r="D1333" s="407"/>
      <c r="E1333" s="374"/>
      <c r="F1333" s="374"/>
      <c r="G1333" s="408"/>
      <c r="H1333" s="374"/>
      <c r="I1333" s="409"/>
      <c r="J1333" s="374"/>
      <c r="K1333" s="409"/>
      <c r="L1333" s="378"/>
      <c r="M1333" s="410"/>
      <c r="N1333" s="374"/>
      <c r="O1333" s="411"/>
      <c r="P1333" s="409"/>
      <c r="Q1333" s="409"/>
      <c r="R1333" s="378"/>
      <c r="S1333" s="378"/>
      <c r="T1333" s="378"/>
      <c r="U1333" s="378"/>
      <c r="V1333" s="378"/>
      <c r="W1333" s="378"/>
      <c r="X1333" s="378"/>
      <c r="Y1333" s="378"/>
    </row>
    <row r="1334" spans="1:25">
      <c r="A1334" s="374"/>
      <c r="B1334" s="374"/>
      <c r="C1334" s="406"/>
      <c r="D1334" s="407"/>
      <c r="E1334" s="374"/>
      <c r="F1334" s="374"/>
      <c r="G1334" s="408"/>
      <c r="H1334" s="374"/>
      <c r="I1334" s="409"/>
      <c r="J1334" s="374"/>
      <c r="K1334" s="409"/>
      <c r="L1334" s="378"/>
      <c r="M1334" s="410"/>
      <c r="N1334" s="374"/>
      <c r="O1334" s="411"/>
      <c r="P1334" s="409"/>
      <c r="Q1334" s="409"/>
      <c r="R1334" s="378"/>
      <c r="S1334" s="378"/>
      <c r="T1334" s="378"/>
      <c r="U1334" s="378"/>
      <c r="V1334" s="378"/>
      <c r="W1334" s="378"/>
      <c r="X1334" s="378"/>
      <c r="Y1334" s="378"/>
    </row>
    <row r="1335" spans="1:25">
      <c r="A1335" s="374"/>
      <c r="B1335" s="374"/>
      <c r="C1335" s="406"/>
      <c r="D1335" s="407"/>
      <c r="E1335" s="374"/>
      <c r="F1335" s="374"/>
      <c r="G1335" s="408"/>
      <c r="H1335" s="374"/>
      <c r="I1335" s="409"/>
      <c r="J1335" s="374"/>
      <c r="K1335" s="409"/>
      <c r="L1335" s="378"/>
      <c r="M1335" s="410"/>
      <c r="N1335" s="374"/>
      <c r="O1335" s="411"/>
      <c r="P1335" s="409"/>
      <c r="Q1335" s="409"/>
      <c r="R1335" s="378"/>
      <c r="S1335" s="378"/>
      <c r="T1335" s="378"/>
      <c r="U1335" s="378"/>
      <c r="V1335" s="378"/>
      <c r="W1335" s="378"/>
      <c r="X1335" s="378"/>
      <c r="Y1335" s="378"/>
    </row>
    <row r="1336" spans="1:25">
      <c r="A1336" s="374"/>
      <c r="B1336" s="374"/>
      <c r="C1336" s="406"/>
      <c r="D1336" s="407"/>
      <c r="E1336" s="374"/>
      <c r="F1336" s="374"/>
      <c r="G1336" s="408"/>
      <c r="H1336" s="374"/>
      <c r="I1336" s="409"/>
      <c r="J1336" s="374"/>
      <c r="K1336" s="409"/>
      <c r="L1336" s="378"/>
      <c r="M1336" s="410"/>
      <c r="N1336" s="374"/>
      <c r="O1336" s="411"/>
      <c r="P1336" s="409"/>
      <c r="Q1336" s="409"/>
      <c r="R1336" s="378"/>
      <c r="S1336" s="378"/>
      <c r="T1336" s="378"/>
      <c r="U1336" s="378"/>
      <c r="V1336" s="378"/>
      <c r="W1336" s="378"/>
      <c r="X1336" s="378"/>
      <c r="Y1336" s="378"/>
    </row>
    <row r="1337" spans="1:25">
      <c r="A1337" s="374"/>
      <c r="B1337" s="374"/>
      <c r="C1337" s="406"/>
      <c r="D1337" s="407"/>
      <c r="E1337" s="374"/>
      <c r="F1337" s="374"/>
      <c r="G1337" s="408"/>
      <c r="H1337" s="374"/>
      <c r="I1337" s="409"/>
      <c r="J1337" s="374"/>
      <c r="K1337" s="409"/>
      <c r="L1337" s="378"/>
      <c r="M1337" s="410"/>
      <c r="N1337" s="374"/>
      <c r="O1337" s="411"/>
      <c r="P1337" s="409"/>
      <c r="Q1337" s="409"/>
      <c r="R1337" s="378"/>
      <c r="S1337" s="378"/>
      <c r="T1337" s="378"/>
      <c r="U1337" s="378"/>
      <c r="V1337" s="378"/>
      <c r="W1337" s="378"/>
      <c r="X1337" s="378"/>
      <c r="Y1337" s="378"/>
    </row>
    <row r="1338" spans="1:25">
      <c r="A1338" s="374"/>
      <c r="B1338" s="374"/>
      <c r="C1338" s="406"/>
      <c r="D1338" s="407"/>
      <c r="E1338" s="374"/>
      <c r="F1338" s="374"/>
      <c r="G1338" s="408"/>
      <c r="H1338" s="374"/>
      <c r="I1338" s="409"/>
      <c r="J1338" s="374"/>
      <c r="K1338" s="409"/>
      <c r="L1338" s="378"/>
      <c r="M1338" s="410"/>
      <c r="N1338" s="374"/>
      <c r="O1338" s="411"/>
      <c r="P1338" s="409"/>
      <c r="Q1338" s="409"/>
      <c r="R1338" s="378"/>
      <c r="S1338" s="378"/>
      <c r="T1338" s="378"/>
      <c r="U1338" s="378"/>
      <c r="V1338" s="378"/>
      <c r="W1338" s="378"/>
      <c r="X1338" s="378"/>
      <c r="Y1338" s="378"/>
    </row>
    <row r="1339" spans="1:25">
      <c r="A1339" s="374"/>
      <c r="B1339" s="374"/>
      <c r="C1339" s="406"/>
      <c r="D1339" s="407"/>
      <c r="E1339" s="374"/>
      <c r="F1339" s="374"/>
      <c r="G1339" s="408"/>
      <c r="H1339" s="374"/>
      <c r="I1339" s="409"/>
      <c r="J1339" s="374"/>
      <c r="K1339" s="409"/>
      <c r="L1339" s="378"/>
      <c r="M1339" s="410"/>
      <c r="N1339" s="374"/>
      <c r="O1339" s="411"/>
      <c r="P1339" s="409"/>
      <c r="Q1339" s="409"/>
      <c r="R1339" s="378"/>
      <c r="S1339" s="378"/>
      <c r="T1339" s="378"/>
      <c r="U1339" s="378"/>
      <c r="V1339" s="378"/>
      <c r="W1339" s="378"/>
      <c r="X1339" s="378"/>
      <c r="Y1339" s="378"/>
    </row>
    <row r="1340" spans="1:25">
      <c r="A1340" s="374"/>
      <c r="B1340" s="374"/>
      <c r="C1340" s="406"/>
      <c r="D1340" s="407"/>
      <c r="E1340" s="374"/>
      <c r="F1340" s="374"/>
      <c r="G1340" s="408"/>
      <c r="H1340" s="374"/>
      <c r="I1340" s="409"/>
      <c r="J1340" s="374"/>
      <c r="K1340" s="409"/>
      <c r="L1340" s="378"/>
      <c r="M1340" s="410"/>
      <c r="N1340" s="374"/>
      <c r="O1340" s="411"/>
      <c r="P1340" s="409"/>
      <c r="Q1340" s="409"/>
      <c r="R1340" s="378"/>
      <c r="S1340" s="378"/>
      <c r="T1340" s="378"/>
      <c r="U1340" s="378"/>
      <c r="V1340" s="378"/>
      <c r="W1340" s="378"/>
      <c r="X1340" s="378"/>
      <c r="Y1340" s="378"/>
    </row>
    <row r="1341" spans="1:25">
      <c r="A1341" s="374"/>
      <c r="B1341" s="374"/>
      <c r="C1341" s="406"/>
      <c r="D1341" s="407"/>
      <c r="E1341" s="374"/>
      <c r="F1341" s="374"/>
      <c r="G1341" s="408"/>
      <c r="H1341" s="374"/>
      <c r="I1341" s="409"/>
      <c r="J1341" s="374"/>
      <c r="K1341" s="409"/>
      <c r="L1341" s="378"/>
      <c r="M1341" s="410"/>
      <c r="N1341" s="374"/>
      <c r="O1341" s="411"/>
      <c r="P1341" s="409"/>
      <c r="Q1341" s="409"/>
      <c r="R1341" s="378"/>
      <c r="S1341" s="378"/>
      <c r="T1341" s="378"/>
      <c r="U1341" s="378"/>
      <c r="V1341" s="378"/>
      <c r="W1341" s="378"/>
      <c r="X1341" s="378"/>
      <c r="Y1341" s="378"/>
    </row>
    <row r="1342" spans="1:25">
      <c r="A1342" s="374"/>
      <c r="B1342" s="374"/>
      <c r="C1342" s="406"/>
      <c r="D1342" s="407"/>
      <c r="E1342" s="374"/>
      <c r="F1342" s="374"/>
      <c r="G1342" s="408"/>
      <c r="H1342" s="374"/>
      <c r="I1342" s="409"/>
      <c r="J1342" s="374"/>
      <c r="K1342" s="409"/>
      <c r="L1342" s="378"/>
      <c r="M1342" s="410"/>
      <c r="N1342" s="374"/>
      <c r="O1342" s="411"/>
      <c r="P1342" s="409"/>
      <c r="Q1342" s="409"/>
      <c r="R1342" s="378"/>
      <c r="S1342" s="378"/>
      <c r="T1342" s="378"/>
      <c r="U1342" s="378"/>
      <c r="V1342" s="378"/>
      <c r="W1342" s="378"/>
      <c r="X1342" s="378"/>
      <c r="Y1342" s="378"/>
    </row>
    <row r="1343" spans="1:25">
      <c r="A1343" s="374"/>
      <c r="B1343" s="374"/>
      <c r="C1343" s="406"/>
      <c r="D1343" s="407"/>
      <c r="E1343" s="374"/>
      <c r="F1343" s="374"/>
      <c r="G1343" s="408"/>
      <c r="H1343" s="374"/>
      <c r="I1343" s="409"/>
      <c r="J1343" s="374"/>
      <c r="K1343" s="409"/>
      <c r="L1343" s="378"/>
      <c r="M1343" s="410"/>
      <c r="N1343" s="374"/>
      <c r="O1343" s="411"/>
      <c r="P1343" s="409"/>
      <c r="Q1343" s="409"/>
      <c r="R1343" s="378"/>
      <c r="S1343" s="378"/>
      <c r="T1343" s="378"/>
      <c r="U1343" s="378"/>
      <c r="V1343" s="378"/>
      <c r="W1343" s="378"/>
      <c r="X1343" s="378"/>
      <c r="Y1343" s="378"/>
    </row>
    <row r="1344" spans="1:25">
      <c r="A1344" s="374"/>
      <c r="B1344" s="374"/>
      <c r="C1344" s="406"/>
      <c r="D1344" s="407"/>
      <c r="E1344" s="374"/>
      <c r="F1344" s="374"/>
      <c r="G1344" s="408"/>
      <c r="H1344" s="374"/>
      <c r="I1344" s="409"/>
      <c r="J1344" s="374"/>
      <c r="K1344" s="409"/>
      <c r="L1344" s="378"/>
      <c r="M1344" s="410"/>
      <c r="N1344" s="374"/>
      <c r="O1344" s="411"/>
      <c r="P1344" s="409"/>
      <c r="Q1344" s="409"/>
      <c r="R1344" s="378"/>
      <c r="S1344" s="378"/>
      <c r="T1344" s="378"/>
      <c r="U1344" s="378"/>
      <c r="V1344" s="378"/>
      <c r="W1344" s="378"/>
      <c r="X1344" s="378"/>
      <c r="Y1344" s="378"/>
    </row>
    <row r="1345" spans="1:25">
      <c r="A1345" s="374"/>
      <c r="B1345" s="374"/>
      <c r="C1345" s="406"/>
      <c r="D1345" s="407"/>
      <c r="E1345" s="374"/>
      <c r="F1345" s="374"/>
      <c r="G1345" s="408"/>
      <c r="H1345" s="374"/>
      <c r="I1345" s="409"/>
      <c r="J1345" s="374"/>
      <c r="K1345" s="409"/>
      <c r="L1345" s="378"/>
      <c r="M1345" s="410"/>
      <c r="N1345" s="374"/>
      <c r="O1345" s="411"/>
      <c r="P1345" s="409"/>
      <c r="Q1345" s="409"/>
      <c r="R1345" s="378"/>
      <c r="S1345" s="378"/>
      <c r="T1345" s="378"/>
      <c r="U1345" s="378"/>
      <c r="V1345" s="378"/>
      <c r="W1345" s="378"/>
      <c r="X1345" s="378"/>
      <c r="Y1345" s="378"/>
    </row>
    <row r="1346" spans="1:25">
      <c r="A1346" s="374"/>
      <c r="B1346" s="374"/>
      <c r="C1346" s="406"/>
      <c r="D1346" s="407"/>
      <c r="E1346" s="374"/>
      <c r="F1346" s="374"/>
      <c r="G1346" s="408"/>
      <c r="H1346" s="374"/>
      <c r="I1346" s="409"/>
      <c r="J1346" s="374"/>
      <c r="K1346" s="409"/>
      <c r="L1346" s="378"/>
      <c r="M1346" s="410"/>
      <c r="N1346" s="374"/>
      <c r="O1346" s="411"/>
      <c r="P1346" s="409"/>
      <c r="Q1346" s="409"/>
      <c r="R1346" s="378"/>
      <c r="S1346" s="378"/>
      <c r="T1346" s="378"/>
      <c r="U1346" s="378"/>
      <c r="V1346" s="378"/>
      <c r="W1346" s="378"/>
      <c r="X1346" s="378"/>
      <c r="Y1346" s="378"/>
    </row>
    <row r="1347" spans="1:25">
      <c r="A1347" s="374"/>
      <c r="B1347" s="374"/>
      <c r="C1347" s="406"/>
      <c r="D1347" s="407"/>
      <c r="E1347" s="374"/>
      <c r="F1347" s="374"/>
      <c r="G1347" s="408"/>
      <c r="H1347" s="374"/>
      <c r="I1347" s="409"/>
      <c r="J1347" s="374"/>
      <c r="K1347" s="409"/>
      <c r="L1347" s="378"/>
      <c r="M1347" s="410"/>
      <c r="N1347" s="374"/>
      <c r="O1347" s="411"/>
      <c r="P1347" s="409"/>
      <c r="Q1347" s="409"/>
      <c r="R1347" s="378"/>
      <c r="S1347" s="378"/>
      <c r="T1347" s="378"/>
      <c r="U1347" s="378"/>
      <c r="V1347" s="378"/>
      <c r="W1347" s="378"/>
      <c r="X1347" s="378"/>
      <c r="Y1347" s="378"/>
    </row>
    <row r="1348" spans="1:25">
      <c r="A1348" s="374"/>
      <c r="B1348" s="374"/>
      <c r="C1348" s="406"/>
      <c r="D1348" s="407"/>
      <c r="E1348" s="374"/>
      <c r="F1348" s="374"/>
      <c r="G1348" s="408"/>
      <c r="H1348" s="374"/>
      <c r="I1348" s="409"/>
      <c r="J1348" s="374"/>
      <c r="K1348" s="409"/>
      <c r="L1348" s="378"/>
      <c r="M1348" s="410"/>
      <c r="N1348" s="374"/>
      <c r="O1348" s="411"/>
      <c r="P1348" s="409"/>
      <c r="Q1348" s="409"/>
      <c r="R1348" s="378"/>
      <c r="S1348" s="378"/>
      <c r="T1348" s="378"/>
      <c r="U1348" s="378"/>
      <c r="V1348" s="378"/>
      <c r="W1348" s="378"/>
      <c r="X1348" s="378"/>
      <c r="Y1348" s="378"/>
    </row>
    <row r="1349" spans="1:25">
      <c r="A1349" s="374"/>
      <c r="B1349" s="374"/>
      <c r="C1349" s="406"/>
      <c r="D1349" s="407"/>
      <c r="E1349" s="374"/>
      <c r="F1349" s="374"/>
      <c r="G1349" s="408"/>
      <c r="H1349" s="374"/>
      <c r="I1349" s="409"/>
      <c r="J1349" s="374"/>
      <c r="K1349" s="409"/>
      <c r="L1349" s="378"/>
      <c r="M1349" s="410"/>
      <c r="N1349" s="374"/>
      <c r="O1349" s="411"/>
      <c r="P1349" s="409"/>
      <c r="Q1349" s="409"/>
      <c r="R1349" s="378"/>
      <c r="S1349" s="378"/>
      <c r="T1349" s="378"/>
      <c r="U1349" s="378"/>
      <c r="V1349" s="378"/>
      <c r="W1349" s="378"/>
      <c r="X1349" s="378"/>
      <c r="Y1349" s="378"/>
    </row>
    <row r="1350" spans="1:25">
      <c r="A1350" s="374"/>
      <c r="B1350" s="374"/>
      <c r="C1350" s="406"/>
      <c r="D1350" s="407"/>
      <c r="E1350" s="374"/>
      <c r="F1350" s="374"/>
      <c r="G1350" s="408"/>
      <c r="H1350" s="374"/>
      <c r="I1350" s="409"/>
      <c r="J1350" s="374"/>
      <c r="K1350" s="409"/>
      <c r="L1350" s="378"/>
      <c r="M1350" s="410"/>
      <c r="N1350" s="374"/>
      <c r="O1350" s="411"/>
      <c r="P1350" s="409"/>
      <c r="Q1350" s="409"/>
      <c r="R1350" s="378"/>
      <c r="S1350" s="378"/>
      <c r="T1350" s="378"/>
      <c r="U1350" s="378"/>
      <c r="V1350" s="378"/>
      <c r="W1350" s="378"/>
      <c r="X1350" s="378"/>
      <c r="Y1350" s="378"/>
    </row>
    <row r="1351" spans="1:25">
      <c r="A1351" s="374"/>
      <c r="B1351" s="374"/>
      <c r="C1351" s="406"/>
      <c r="D1351" s="407"/>
      <c r="E1351" s="374"/>
      <c r="F1351" s="374"/>
      <c r="G1351" s="408"/>
      <c r="H1351" s="374"/>
      <c r="I1351" s="409"/>
      <c r="J1351" s="374"/>
      <c r="K1351" s="409"/>
      <c r="L1351" s="378"/>
      <c r="M1351" s="410"/>
      <c r="N1351" s="374"/>
      <c r="O1351" s="411"/>
      <c r="P1351" s="409"/>
      <c r="Q1351" s="409"/>
      <c r="R1351" s="378"/>
      <c r="S1351" s="378"/>
      <c r="T1351" s="378"/>
      <c r="U1351" s="378"/>
      <c r="V1351" s="378"/>
      <c r="W1351" s="378"/>
      <c r="X1351" s="378"/>
      <c r="Y1351" s="378"/>
    </row>
    <row r="1352" spans="1:25">
      <c r="A1352" s="374"/>
      <c r="B1352" s="374"/>
      <c r="C1352" s="406"/>
      <c r="D1352" s="407"/>
      <c r="E1352" s="374"/>
      <c r="F1352" s="374"/>
      <c r="G1352" s="408"/>
      <c r="H1352" s="374"/>
      <c r="I1352" s="409"/>
      <c r="J1352" s="374"/>
      <c r="K1352" s="409"/>
      <c r="L1352" s="378"/>
      <c r="M1352" s="410"/>
      <c r="N1352" s="374"/>
      <c r="O1352" s="411"/>
      <c r="P1352" s="409"/>
      <c r="Q1352" s="409"/>
      <c r="R1352" s="378"/>
      <c r="S1352" s="378"/>
      <c r="T1352" s="378"/>
      <c r="U1352" s="378"/>
      <c r="V1352" s="378"/>
      <c r="W1352" s="378"/>
      <c r="X1352" s="378"/>
      <c r="Y1352" s="378"/>
    </row>
    <row r="1353" spans="1:25">
      <c r="A1353" s="374"/>
      <c r="B1353" s="374"/>
      <c r="C1353" s="406"/>
      <c r="D1353" s="407"/>
      <c r="E1353" s="374"/>
      <c r="F1353" s="374"/>
      <c r="G1353" s="408"/>
      <c r="H1353" s="374"/>
      <c r="I1353" s="409"/>
      <c r="J1353" s="374"/>
      <c r="K1353" s="409"/>
      <c r="L1353" s="378"/>
      <c r="M1353" s="410"/>
      <c r="N1353" s="374"/>
      <c r="O1353" s="411"/>
      <c r="P1353" s="409"/>
      <c r="Q1353" s="409"/>
      <c r="R1353" s="378"/>
      <c r="S1353" s="378"/>
      <c r="T1353" s="378"/>
      <c r="U1353" s="378"/>
      <c r="V1353" s="378"/>
      <c r="W1353" s="378"/>
      <c r="X1353" s="378"/>
      <c r="Y1353" s="378"/>
    </row>
    <row r="1354" spans="1:25">
      <c r="A1354" s="374"/>
      <c r="B1354" s="374"/>
      <c r="C1354" s="406"/>
      <c r="D1354" s="407"/>
      <c r="E1354" s="374"/>
      <c r="F1354" s="374"/>
      <c r="G1354" s="408"/>
      <c r="H1354" s="374"/>
      <c r="I1354" s="409"/>
      <c r="J1354" s="374"/>
      <c r="K1354" s="409"/>
      <c r="L1354" s="378"/>
      <c r="M1354" s="410"/>
      <c r="N1354" s="374"/>
      <c r="O1354" s="411"/>
      <c r="P1354" s="409"/>
      <c r="Q1354" s="409"/>
      <c r="R1354" s="378"/>
      <c r="S1354" s="378"/>
      <c r="T1354" s="378"/>
      <c r="U1354" s="378"/>
      <c r="V1354" s="378"/>
      <c r="W1354" s="378"/>
      <c r="X1354" s="378"/>
      <c r="Y1354" s="378"/>
    </row>
    <row r="1355" spans="1:25">
      <c r="A1355" s="374"/>
      <c r="B1355" s="374"/>
      <c r="C1355" s="406"/>
      <c r="D1355" s="407"/>
      <c r="E1355" s="374"/>
      <c r="F1355" s="374"/>
      <c r="G1355" s="408"/>
      <c r="H1355" s="374"/>
      <c r="I1355" s="409"/>
      <c r="J1355" s="374"/>
      <c r="K1355" s="409"/>
      <c r="L1355" s="378"/>
      <c r="M1355" s="410"/>
      <c r="N1355" s="374"/>
      <c r="O1355" s="411"/>
      <c r="P1355" s="409"/>
      <c r="Q1355" s="409"/>
      <c r="R1355" s="378"/>
      <c r="S1355" s="378"/>
      <c r="T1355" s="378"/>
      <c r="U1355" s="378"/>
      <c r="V1355" s="378"/>
      <c r="W1355" s="378"/>
      <c r="X1355" s="378"/>
      <c r="Y1355" s="378"/>
    </row>
    <row r="1356" spans="1:25">
      <c r="A1356" s="374"/>
      <c r="B1356" s="374"/>
      <c r="C1356" s="406"/>
      <c r="D1356" s="407"/>
      <c r="E1356" s="374"/>
      <c r="F1356" s="374"/>
      <c r="G1356" s="408"/>
      <c r="H1356" s="374"/>
      <c r="I1356" s="409"/>
      <c r="J1356" s="374"/>
      <c r="K1356" s="409"/>
      <c r="L1356" s="378"/>
      <c r="M1356" s="410"/>
      <c r="N1356" s="374"/>
      <c r="O1356" s="411"/>
      <c r="P1356" s="409"/>
      <c r="Q1356" s="409"/>
      <c r="R1356" s="378"/>
      <c r="S1356" s="378"/>
      <c r="T1356" s="378"/>
      <c r="U1356" s="378"/>
      <c r="V1356" s="378"/>
      <c r="W1356" s="378"/>
      <c r="X1356" s="378"/>
      <c r="Y1356" s="378"/>
    </row>
    <row r="1357" spans="1:25">
      <c r="A1357" s="374"/>
      <c r="B1357" s="374"/>
      <c r="C1357" s="406"/>
      <c r="D1357" s="407"/>
      <c r="E1357" s="374"/>
      <c r="F1357" s="374"/>
      <c r="G1357" s="408"/>
      <c r="H1357" s="374"/>
      <c r="I1357" s="409"/>
      <c r="J1357" s="374"/>
      <c r="K1357" s="409"/>
      <c r="L1357" s="378"/>
      <c r="M1357" s="410"/>
      <c r="N1357" s="374"/>
      <c r="O1357" s="411"/>
      <c r="P1357" s="409"/>
      <c r="Q1357" s="409"/>
      <c r="R1357" s="378"/>
      <c r="S1357" s="378"/>
      <c r="T1357" s="378"/>
      <c r="U1357" s="378"/>
      <c r="V1357" s="378"/>
      <c r="W1357" s="378"/>
      <c r="X1357" s="378"/>
      <c r="Y1357" s="378"/>
    </row>
    <row r="1358" spans="1:25">
      <c r="A1358" s="374"/>
      <c r="B1358" s="374"/>
      <c r="C1358" s="406"/>
      <c r="D1358" s="407"/>
      <c r="E1358" s="374"/>
      <c r="F1358" s="374"/>
      <c r="G1358" s="408"/>
      <c r="H1358" s="374"/>
      <c r="I1358" s="409"/>
      <c r="J1358" s="374"/>
      <c r="K1358" s="409"/>
      <c r="L1358" s="378"/>
      <c r="M1358" s="410"/>
      <c r="N1358" s="374"/>
      <c r="O1358" s="411"/>
      <c r="P1358" s="409"/>
      <c r="Q1358" s="409"/>
      <c r="R1358" s="378"/>
      <c r="S1358" s="378"/>
      <c r="T1358" s="378"/>
      <c r="U1358" s="378"/>
      <c r="V1358" s="378"/>
      <c r="W1358" s="378"/>
      <c r="X1358" s="378"/>
      <c r="Y1358" s="378"/>
    </row>
    <row r="1359" spans="1:25">
      <c r="A1359" s="374"/>
      <c r="B1359" s="374"/>
      <c r="C1359" s="406"/>
      <c r="D1359" s="407"/>
      <c r="E1359" s="374"/>
      <c r="F1359" s="374"/>
      <c r="G1359" s="408"/>
      <c r="H1359" s="374"/>
      <c r="I1359" s="409"/>
      <c r="J1359" s="374"/>
      <c r="K1359" s="409"/>
      <c r="L1359" s="378"/>
      <c r="M1359" s="410"/>
      <c r="N1359" s="374"/>
      <c r="O1359" s="411"/>
      <c r="P1359" s="409"/>
      <c r="Q1359" s="409"/>
      <c r="R1359" s="378"/>
      <c r="S1359" s="378"/>
      <c r="T1359" s="378"/>
      <c r="U1359" s="378"/>
      <c r="V1359" s="378"/>
      <c r="W1359" s="378"/>
      <c r="X1359" s="378"/>
      <c r="Y1359" s="378"/>
    </row>
    <row r="1360" spans="1:25">
      <c r="A1360" s="374"/>
      <c r="B1360" s="374"/>
      <c r="C1360" s="406"/>
      <c r="D1360" s="407"/>
      <c r="E1360" s="374"/>
      <c r="F1360" s="374"/>
      <c r="G1360" s="408"/>
      <c r="H1360" s="374"/>
      <c r="I1360" s="409"/>
      <c r="J1360" s="374"/>
      <c r="K1360" s="409"/>
      <c r="L1360" s="378"/>
      <c r="M1360" s="410"/>
      <c r="N1360" s="374"/>
      <c r="O1360" s="411"/>
      <c r="P1360" s="409"/>
      <c r="Q1360" s="409"/>
      <c r="R1360" s="378"/>
      <c r="S1360" s="378"/>
      <c r="T1360" s="378"/>
      <c r="U1360" s="378"/>
      <c r="V1360" s="378"/>
      <c r="W1360" s="378"/>
      <c r="X1360" s="378"/>
      <c r="Y1360" s="378"/>
    </row>
    <row r="1361" spans="1:25">
      <c r="A1361" s="374"/>
      <c r="B1361" s="374"/>
      <c r="C1361" s="406"/>
      <c r="D1361" s="407"/>
      <c r="E1361" s="374"/>
      <c r="F1361" s="374"/>
      <c r="G1361" s="408"/>
      <c r="H1361" s="374"/>
      <c r="I1361" s="409"/>
      <c r="J1361" s="374"/>
      <c r="K1361" s="409"/>
      <c r="L1361" s="378"/>
      <c r="M1361" s="410"/>
      <c r="N1361" s="374"/>
      <c r="O1361" s="411"/>
      <c r="P1361" s="409"/>
      <c r="Q1361" s="409"/>
      <c r="R1361" s="378"/>
      <c r="S1361" s="378"/>
      <c r="T1361" s="378"/>
      <c r="U1361" s="378"/>
      <c r="V1361" s="378"/>
      <c r="W1361" s="378"/>
      <c r="X1361" s="378"/>
      <c r="Y1361" s="378"/>
    </row>
    <row r="1362" spans="1:25">
      <c r="A1362" s="374"/>
      <c r="B1362" s="374"/>
      <c r="C1362" s="406"/>
      <c r="D1362" s="407"/>
      <c r="E1362" s="374"/>
      <c r="F1362" s="374"/>
      <c r="G1362" s="408"/>
      <c r="H1362" s="374"/>
      <c r="I1362" s="409"/>
      <c r="J1362" s="374"/>
      <c r="K1362" s="409"/>
      <c r="L1362" s="378"/>
      <c r="M1362" s="410"/>
      <c r="N1362" s="374"/>
      <c r="O1362" s="411"/>
      <c r="P1362" s="409"/>
      <c r="Q1362" s="409"/>
      <c r="R1362" s="378"/>
      <c r="S1362" s="378"/>
      <c r="T1362" s="378"/>
      <c r="U1362" s="378"/>
      <c r="V1362" s="378"/>
      <c r="W1362" s="378"/>
      <c r="X1362" s="378"/>
      <c r="Y1362" s="378"/>
    </row>
    <row r="1363" spans="1:25">
      <c r="A1363" s="374"/>
      <c r="B1363" s="374"/>
      <c r="C1363" s="406"/>
      <c r="D1363" s="407"/>
      <c r="E1363" s="374"/>
      <c r="F1363" s="374"/>
      <c r="G1363" s="408"/>
      <c r="H1363" s="374"/>
      <c r="I1363" s="409"/>
      <c r="J1363" s="374"/>
      <c r="K1363" s="409"/>
      <c r="L1363" s="378"/>
      <c r="M1363" s="410"/>
      <c r="N1363" s="374"/>
      <c r="O1363" s="411"/>
      <c r="P1363" s="409"/>
      <c r="Q1363" s="409"/>
      <c r="R1363" s="378"/>
      <c r="S1363" s="378"/>
      <c r="T1363" s="378"/>
      <c r="U1363" s="378"/>
      <c r="V1363" s="378"/>
      <c r="W1363" s="378"/>
      <c r="X1363" s="378"/>
      <c r="Y1363" s="378"/>
    </row>
    <row r="1364" spans="1:25">
      <c r="A1364" s="374"/>
      <c r="B1364" s="374"/>
      <c r="C1364" s="406"/>
      <c r="D1364" s="407"/>
      <c r="E1364" s="374"/>
      <c r="F1364" s="374"/>
      <c r="G1364" s="408"/>
      <c r="H1364" s="374"/>
      <c r="I1364" s="409"/>
      <c r="J1364" s="374"/>
      <c r="K1364" s="409"/>
      <c r="L1364" s="378"/>
      <c r="M1364" s="410"/>
      <c r="N1364" s="374"/>
      <c r="O1364" s="411"/>
      <c r="P1364" s="409"/>
      <c r="Q1364" s="409"/>
      <c r="R1364" s="378"/>
      <c r="S1364" s="378"/>
      <c r="T1364" s="378"/>
      <c r="U1364" s="378"/>
      <c r="V1364" s="378"/>
      <c r="W1364" s="378"/>
      <c r="X1364" s="378"/>
      <c r="Y1364" s="378"/>
    </row>
    <row r="1365" spans="1:25">
      <c r="A1365" s="374"/>
      <c r="B1365" s="374"/>
      <c r="C1365" s="406"/>
      <c r="D1365" s="407"/>
      <c r="E1365" s="374"/>
      <c r="F1365" s="374"/>
      <c r="G1365" s="408"/>
      <c r="H1365" s="374"/>
      <c r="I1365" s="409"/>
      <c r="J1365" s="374"/>
      <c r="K1365" s="409"/>
      <c r="L1365" s="378"/>
      <c r="M1365" s="410"/>
      <c r="N1365" s="374"/>
      <c r="O1365" s="411"/>
      <c r="P1365" s="409"/>
      <c r="Q1365" s="409"/>
      <c r="R1365" s="378"/>
      <c r="S1365" s="378"/>
      <c r="T1365" s="378"/>
      <c r="U1365" s="378"/>
      <c r="V1365" s="378"/>
      <c r="W1365" s="378"/>
      <c r="X1365" s="378"/>
      <c r="Y1365" s="378"/>
    </row>
    <row r="1366" spans="1:25">
      <c r="A1366" s="374"/>
      <c r="B1366" s="374"/>
      <c r="C1366" s="406"/>
      <c r="D1366" s="407"/>
      <c r="E1366" s="374"/>
      <c r="F1366" s="374"/>
      <c r="G1366" s="408"/>
      <c r="H1366" s="374"/>
      <c r="I1366" s="409"/>
      <c r="J1366" s="374"/>
      <c r="K1366" s="409"/>
      <c r="L1366" s="378"/>
      <c r="M1366" s="410"/>
      <c r="N1366" s="374"/>
      <c r="O1366" s="411"/>
      <c r="P1366" s="409"/>
      <c r="Q1366" s="409"/>
      <c r="R1366" s="378"/>
      <c r="S1366" s="378"/>
      <c r="T1366" s="378"/>
      <c r="U1366" s="378"/>
      <c r="V1366" s="378"/>
      <c r="W1366" s="378"/>
      <c r="X1366" s="378"/>
      <c r="Y1366" s="378"/>
    </row>
    <row r="1367" spans="1:25">
      <c r="A1367" s="374"/>
      <c r="B1367" s="374"/>
      <c r="C1367" s="406"/>
      <c r="D1367" s="407"/>
      <c r="E1367" s="374"/>
      <c r="F1367" s="374"/>
      <c r="G1367" s="408"/>
      <c r="H1367" s="374"/>
      <c r="I1367" s="409"/>
      <c r="J1367" s="374"/>
      <c r="K1367" s="409"/>
      <c r="L1367" s="378"/>
      <c r="M1367" s="410"/>
      <c r="N1367" s="374"/>
      <c r="O1367" s="411"/>
      <c r="P1367" s="409"/>
      <c r="Q1367" s="409"/>
      <c r="R1367" s="378"/>
      <c r="S1367" s="378"/>
      <c r="T1367" s="378"/>
      <c r="U1367" s="378"/>
      <c r="V1367" s="378"/>
      <c r="W1367" s="378"/>
      <c r="X1367" s="378"/>
      <c r="Y1367" s="378"/>
    </row>
    <row r="1368" spans="1:25">
      <c r="A1368" s="374"/>
      <c r="B1368" s="374"/>
      <c r="C1368" s="406"/>
      <c r="D1368" s="407"/>
      <c r="E1368" s="374"/>
      <c r="F1368" s="374"/>
      <c r="G1368" s="408"/>
      <c r="H1368" s="374"/>
      <c r="I1368" s="409"/>
      <c r="J1368" s="374"/>
      <c r="K1368" s="409"/>
      <c r="L1368" s="378"/>
      <c r="M1368" s="410"/>
      <c r="N1368" s="374"/>
      <c r="O1368" s="411"/>
      <c r="P1368" s="409"/>
      <c r="Q1368" s="409"/>
      <c r="R1368" s="378"/>
      <c r="S1368" s="378"/>
      <c r="T1368" s="378"/>
      <c r="U1368" s="378"/>
      <c r="V1368" s="378"/>
      <c r="W1368" s="378"/>
      <c r="X1368" s="378"/>
      <c r="Y1368" s="378"/>
    </row>
    <row r="1369" spans="1:25">
      <c r="A1369" s="374"/>
      <c r="B1369" s="374"/>
      <c r="C1369" s="406"/>
      <c r="D1369" s="407"/>
      <c r="E1369" s="374"/>
      <c r="F1369" s="374"/>
      <c r="G1369" s="408"/>
      <c r="H1369" s="374"/>
      <c r="I1369" s="409"/>
      <c r="J1369" s="374"/>
      <c r="K1369" s="409"/>
      <c r="L1369" s="378"/>
      <c r="M1369" s="410"/>
      <c r="N1369" s="374"/>
      <c r="O1369" s="411"/>
      <c r="P1369" s="409"/>
      <c r="Q1369" s="409"/>
      <c r="R1369" s="378"/>
      <c r="S1369" s="378"/>
      <c r="T1369" s="378"/>
      <c r="U1369" s="378"/>
      <c r="V1369" s="378"/>
      <c r="W1369" s="378"/>
      <c r="X1369" s="378"/>
      <c r="Y1369" s="378"/>
    </row>
    <row r="1370" spans="1:25">
      <c r="A1370" s="374"/>
      <c r="B1370" s="374"/>
      <c r="C1370" s="406"/>
      <c r="D1370" s="407"/>
      <c r="E1370" s="374"/>
      <c r="F1370" s="374"/>
      <c r="G1370" s="408"/>
      <c r="H1370" s="374"/>
      <c r="I1370" s="409"/>
      <c r="J1370" s="374"/>
      <c r="K1370" s="409"/>
      <c r="L1370" s="378"/>
      <c r="M1370" s="410"/>
      <c r="N1370" s="374"/>
      <c r="O1370" s="411"/>
      <c r="P1370" s="409"/>
      <c r="Q1370" s="409"/>
      <c r="R1370" s="378"/>
      <c r="S1370" s="378"/>
      <c r="T1370" s="378"/>
      <c r="U1370" s="378"/>
      <c r="V1370" s="378"/>
      <c r="W1370" s="378"/>
      <c r="X1370" s="378"/>
      <c r="Y1370" s="378"/>
    </row>
    <row r="1371" spans="1:25">
      <c r="A1371" s="374"/>
      <c r="B1371" s="374"/>
      <c r="C1371" s="406"/>
      <c r="D1371" s="407"/>
      <c r="E1371" s="374"/>
      <c r="F1371" s="374"/>
      <c r="G1371" s="408"/>
      <c r="H1371" s="374"/>
      <c r="I1371" s="409"/>
      <c r="J1371" s="374"/>
      <c r="K1371" s="409"/>
      <c r="L1371" s="378"/>
      <c r="M1371" s="410"/>
      <c r="N1371" s="374"/>
      <c r="O1371" s="411"/>
      <c r="P1371" s="409"/>
      <c r="Q1371" s="409"/>
      <c r="R1371" s="378"/>
      <c r="S1371" s="378"/>
      <c r="T1371" s="378"/>
      <c r="U1371" s="378"/>
      <c r="V1371" s="378"/>
      <c r="W1371" s="378"/>
      <c r="X1371" s="378"/>
      <c r="Y1371" s="378"/>
    </row>
    <row r="1372" spans="1:25">
      <c r="A1372" s="374"/>
      <c r="B1372" s="374"/>
      <c r="C1372" s="406"/>
      <c r="D1372" s="407"/>
      <c r="E1372" s="374"/>
      <c r="F1372" s="374"/>
      <c r="G1372" s="408"/>
      <c r="H1372" s="374"/>
      <c r="I1372" s="409"/>
      <c r="J1372" s="374"/>
      <c r="K1372" s="409"/>
      <c r="L1372" s="378"/>
      <c r="M1372" s="410"/>
      <c r="N1372" s="374"/>
      <c r="O1372" s="411"/>
      <c r="P1372" s="409"/>
      <c r="Q1372" s="409"/>
      <c r="R1372" s="378"/>
      <c r="S1372" s="378"/>
      <c r="T1372" s="378"/>
      <c r="U1372" s="378"/>
      <c r="V1372" s="378"/>
      <c r="W1372" s="378"/>
      <c r="X1372" s="378"/>
      <c r="Y1372" s="378"/>
    </row>
    <row r="1373" spans="1:25">
      <c r="A1373" s="374"/>
      <c r="B1373" s="374"/>
      <c r="C1373" s="406"/>
      <c r="D1373" s="407"/>
      <c r="E1373" s="374"/>
      <c r="F1373" s="374"/>
      <c r="G1373" s="408"/>
      <c r="H1373" s="374"/>
      <c r="I1373" s="409"/>
      <c r="J1373" s="374"/>
      <c r="K1373" s="409"/>
      <c r="L1373" s="378"/>
      <c r="M1373" s="410"/>
      <c r="N1373" s="374"/>
      <c r="O1373" s="411"/>
      <c r="P1373" s="409"/>
      <c r="Q1373" s="409"/>
      <c r="R1373" s="378"/>
      <c r="S1373" s="378"/>
      <c r="T1373" s="378"/>
      <c r="U1373" s="378"/>
      <c r="V1373" s="378"/>
      <c r="W1373" s="378"/>
      <c r="X1373" s="378"/>
      <c r="Y1373" s="378"/>
    </row>
    <row r="1374" spans="1:25">
      <c r="A1374" s="374"/>
      <c r="B1374" s="374"/>
      <c r="C1374" s="406"/>
      <c r="D1374" s="407"/>
      <c r="E1374" s="374"/>
      <c r="F1374" s="374"/>
      <c r="G1374" s="408"/>
      <c r="H1374" s="374"/>
      <c r="I1374" s="409"/>
      <c r="J1374" s="374"/>
      <c r="K1374" s="409"/>
      <c r="L1374" s="378"/>
      <c r="M1374" s="410"/>
      <c r="N1374" s="374"/>
      <c r="O1374" s="411"/>
      <c r="P1374" s="409"/>
      <c r="Q1374" s="409"/>
      <c r="R1374" s="378"/>
      <c r="S1374" s="378"/>
      <c r="T1374" s="378"/>
      <c r="U1374" s="378"/>
      <c r="V1374" s="378"/>
      <c r="W1374" s="378"/>
      <c r="X1374" s="378"/>
      <c r="Y1374" s="378"/>
    </row>
    <row r="1375" spans="1:25">
      <c r="A1375" s="374"/>
      <c r="B1375" s="374"/>
      <c r="C1375" s="406"/>
      <c r="D1375" s="407"/>
      <c r="E1375" s="374"/>
      <c r="F1375" s="374"/>
      <c r="G1375" s="408"/>
      <c r="H1375" s="374"/>
      <c r="I1375" s="409"/>
      <c r="J1375" s="374"/>
      <c r="K1375" s="409"/>
      <c r="L1375" s="378"/>
      <c r="M1375" s="410"/>
      <c r="N1375" s="374"/>
      <c r="O1375" s="411"/>
      <c r="P1375" s="409"/>
      <c r="Q1375" s="409"/>
      <c r="R1375" s="378"/>
      <c r="S1375" s="378"/>
      <c r="T1375" s="378"/>
      <c r="U1375" s="378"/>
      <c r="V1375" s="378"/>
      <c r="W1375" s="378"/>
      <c r="X1375" s="378"/>
      <c r="Y1375" s="378"/>
    </row>
    <row r="1376" spans="1:25">
      <c r="A1376" s="374"/>
      <c r="B1376" s="374"/>
      <c r="C1376" s="406"/>
      <c r="D1376" s="407"/>
      <c r="E1376" s="374"/>
      <c r="F1376" s="374"/>
      <c r="G1376" s="408"/>
      <c r="H1376" s="374"/>
      <c r="I1376" s="409"/>
      <c r="J1376" s="374"/>
      <c r="K1376" s="409"/>
      <c r="L1376" s="378"/>
      <c r="M1376" s="410"/>
      <c r="N1376" s="374"/>
      <c r="O1376" s="411"/>
      <c r="P1376" s="409"/>
      <c r="Q1376" s="409"/>
      <c r="R1376" s="378"/>
      <c r="S1376" s="378"/>
      <c r="T1376" s="378"/>
      <c r="U1376" s="378"/>
      <c r="V1376" s="378"/>
      <c r="W1376" s="378"/>
      <c r="X1376" s="378"/>
      <c r="Y1376" s="378"/>
    </row>
    <row r="1377" spans="1:25">
      <c r="A1377" s="374"/>
      <c r="B1377" s="374"/>
      <c r="C1377" s="406"/>
      <c r="D1377" s="407"/>
      <c r="E1377" s="374"/>
      <c r="F1377" s="374"/>
      <c r="G1377" s="408"/>
      <c r="H1377" s="374"/>
      <c r="I1377" s="409"/>
      <c r="J1377" s="374"/>
      <c r="K1377" s="409"/>
      <c r="L1377" s="378"/>
      <c r="M1377" s="410"/>
      <c r="N1377" s="374"/>
      <c r="O1377" s="411"/>
      <c r="P1377" s="409"/>
      <c r="Q1377" s="409"/>
      <c r="R1377" s="378"/>
      <c r="S1377" s="378"/>
      <c r="T1377" s="378"/>
      <c r="U1377" s="378"/>
      <c r="V1377" s="378"/>
      <c r="W1377" s="378"/>
      <c r="X1377" s="378"/>
      <c r="Y1377" s="378"/>
    </row>
    <row r="1378" spans="1:25">
      <c r="A1378" s="374"/>
      <c r="B1378" s="374"/>
      <c r="C1378" s="406"/>
      <c r="D1378" s="407"/>
      <c r="E1378" s="374"/>
      <c r="F1378" s="374"/>
      <c r="G1378" s="408"/>
      <c r="H1378" s="374"/>
      <c r="I1378" s="409"/>
      <c r="J1378" s="374"/>
      <c r="K1378" s="409"/>
      <c r="L1378" s="378"/>
      <c r="M1378" s="410"/>
      <c r="N1378" s="374"/>
      <c r="O1378" s="411"/>
      <c r="P1378" s="409"/>
      <c r="Q1378" s="409"/>
      <c r="R1378" s="378"/>
      <c r="S1378" s="378"/>
      <c r="T1378" s="378"/>
      <c r="U1378" s="378"/>
      <c r="V1378" s="378"/>
      <c r="W1378" s="378"/>
      <c r="X1378" s="378"/>
      <c r="Y1378" s="378"/>
    </row>
    <row r="1379" spans="1:25">
      <c r="A1379" s="374"/>
      <c r="B1379" s="374"/>
      <c r="C1379" s="406"/>
      <c r="D1379" s="407"/>
      <c r="E1379" s="374"/>
      <c r="F1379" s="374"/>
      <c r="G1379" s="408"/>
      <c r="H1379" s="374"/>
      <c r="I1379" s="409"/>
      <c r="J1379" s="374"/>
      <c r="K1379" s="409"/>
      <c r="L1379" s="378"/>
      <c r="M1379" s="410"/>
      <c r="N1379" s="374"/>
      <c r="O1379" s="411"/>
      <c r="P1379" s="409"/>
      <c r="Q1379" s="409"/>
      <c r="R1379" s="378"/>
      <c r="S1379" s="378"/>
      <c r="T1379" s="378"/>
      <c r="U1379" s="378"/>
      <c r="V1379" s="378"/>
      <c r="W1379" s="378"/>
      <c r="X1379" s="378"/>
      <c r="Y1379" s="378"/>
    </row>
    <row r="1380" spans="1:25">
      <c r="A1380" s="374"/>
      <c r="B1380" s="374"/>
      <c r="C1380" s="406"/>
      <c r="D1380" s="407"/>
      <c r="E1380" s="374"/>
      <c r="F1380" s="374"/>
      <c r="G1380" s="408"/>
      <c r="H1380" s="374"/>
      <c r="I1380" s="409"/>
      <c r="J1380" s="374"/>
      <c r="K1380" s="409"/>
      <c r="L1380" s="378"/>
      <c r="M1380" s="410"/>
      <c r="N1380" s="374"/>
      <c r="O1380" s="411"/>
      <c r="P1380" s="409"/>
      <c r="Q1380" s="409"/>
      <c r="R1380" s="378"/>
      <c r="S1380" s="378"/>
      <c r="T1380" s="378"/>
      <c r="U1380" s="378"/>
      <c r="V1380" s="378"/>
      <c r="W1380" s="378"/>
      <c r="X1380" s="378"/>
      <c r="Y1380" s="378"/>
    </row>
    <row r="1381" spans="1:25">
      <c r="A1381" s="374"/>
      <c r="B1381" s="374"/>
      <c r="C1381" s="406"/>
      <c r="D1381" s="407"/>
      <c r="E1381" s="374"/>
      <c r="F1381" s="374"/>
      <c r="G1381" s="408"/>
      <c r="H1381" s="374"/>
      <c r="I1381" s="409"/>
      <c r="J1381" s="374"/>
      <c r="K1381" s="409"/>
      <c r="L1381" s="378"/>
      <c r="M1381" s="410"/>
      <c r="N1381" s="374"/>
      <c r="O1381" s="411"/>
      <c r="P1381" s="409"/>
      <c r="Q1381" s="409"/>
      <c r="R1381" s="378"/>
      <c r="S1381" s="378"/>
      <c r="T1381" s="378"/>
      <c r="U1381" s="378"/>
      <c r="V1381" s="378"/>
      <c r="W1381" s="378"/>
      <c r="X1381" s="378"/>
      <c r="Y1381" s="378"/>
    </row>
    <row r="1382" spans="1:25">
      <c r="A1382" s="374"/>
      <c r="B1382" s="374"/>
      <c r="C1382" s="406"/>
      <c r="D1382" s="407"/>
      <c r="E1382" s="374"/>
      <c r="F1382" s="374"/>
      <c r="G1382" s="408"/>
      <c r="H1382" s="374"/>
      <c r="I1382" s="409"/>
      <c r="J1382" s="374"/>
      <c r="K1382" s="409"/>
      <c r="L1382" s="378"/>
      <c r="M1382" s="410"/>
      <c r="N1382" s="374"/>
      <c r="O1382" s="411"/>
      <c r="P1382" s="409"/>
      <c r="Q1382" s="409"/>
      <c r="R1382" s="378"/>
      <c r="S1382" s="378"/>
      <c r="T1382" s="378"/>
      <c r="U1382" s="378"/>
      <c r="V1382" s="378"/>
      <c r="W1382" s="378"/>
      <c r="X1382" s="378"/>
      <c r="Y1382" s="378"/>
    </row>
    <row r="1383" spans="1:25">
      <c r="A1383" s="374"/>
      <c r="B1383" s="374"/>
      <c r="C1383" s="406"/>
      <c r="D1383" s="407"/>
      <c r="E1383" s="374"/>
      <c r="F1383" s="374"/>
      <c r="G1383" s="408"/>
      <c r="H1383" s="374"/>
      <c r="I1383" s="409"/>
      <c r="J1383" s="374"/>
      <c r="K1383" s="409"/>
      <c r="L1383" s="378"/>
      <c r="M1383" s="410"/>
      <c r="N1383" s="374"/>
      <c r="O1383" s="411"/>
      <c r="P1383" s="409"/>
      <c r="Q1383" s="409"/>
      <c r="R1383" s="378"/>
      <c r="S1383" s="378"/>
      <c r="T1383" s="378"/>
      <c r="U1383" s="378"/>
      <c r="V1383" s="378"/>
      <c r="W1383" s="378"/>
      <c r="X1383" s="378"/>
      <c r="Y1383" s="378"/>
    </row>
    <row r="1384" spans="1:25">
      <c r="A1384" s="374"/>
      <c r="B1384" s="374"/>
      <c r="C1384" s="406"/>
      <c r="D1384" s="407"/>
      <c r="E1384" s="374"/>
      <c r="F1384" s="374"/>
      <c r="G1384" s="408"/>
      <c r="H1384" s="374"/>
      <c r="I1384" s="409"/>
      <c r="J1384" s="374"/>
      <c r="K1384" s="409"/>
      <c r="L1384" s="378"/>
      <c r="M1384" s="410"/>
      <c r="N1384" s="374"/>
      <c r="O1384" s="411"/>
      <c r="P1384" s="409"/>
      <c r="Q1384" s="409"/>
      <c r="R1384" s="378"/>
      <c r="S1384" s="378"/>
      <c r="T1384" s="378"/>
      <c r="U1384" s="378"/>
      <c r="V1384" s="378"/>
      <c r="W1384" s="378"/>
      <c r="X1384" s="378"/>
      <c r="Y1384" s="378"/>
    </row>
    <row r="1385" spans="1:25">
      <c r="A1385" s="374"/>
      <c r="B1385" s="374"/>
      <c r="C1385" s="406"/>
      <c r="D1385" s="407"/>
      <c r="E1385" s="374"/>
      <c r="F1385" s="374"/>
      <c r="G1385" s="408"/>
      <c r="H1385" s="374"/>
      <c r="I1385" s="409"/>
      <c r="J1385" s="374"/>
      <c r="K1385" s="409"/>
      <c r="L1385" s="378"/>
      <c r="M1385" s="410"/>
      <c r="N1385" s="374"/>
      <c r="O1385" s="411"/>
      <c r="P1385" s="409"/>
      <c r="Q1385" s="409"/>
      <c r="R1385" s="378"/>
      <c r="S1385" s="378"/>
      <c r="T1385" s="378"/>
      <c r="U1385" s="378"/>
      <c r="V1385" s="378"/>
      <c r="W1385" s="378"/>
      <c r="X1385" s="378"/>
      <c r="Y1385" s="378"/>
    </row>
    <row r="1386" spans="1:25">
      <c r="A1386" s="374"/>
      <c r="B1386" s="374"/>
      <c r="C1386" s="406"/>
      <c r="D1386" s="407"/>
      <c r="E1386" s="374"/>
      <c r="F1386" s="374"/>
      <c r="G1386" s="408"/>
      <c r="H1386" s="374"/>
      <c r="I1386" s="409"/>
      <c r="J1386" s="374"/>
      <c r="K1386" s="409"/>
      <c r="L1386" s="378"/>
      <c r="M1386" s="410"/>
      <c r="N1386" s="374"/>
      <c r="O1386" s="411"/>
      <c r="P1386" s="409"/>
      <c r="Q1386" s="409"/>
      <c r="R1386" s="378"/>
      <c r="S1386" s="378"/>
      <c r="T1386" s="378"/>
      <c r="U1386" s="378"/>
      <c r="V1386" s="378"/>
      <c r="W1386" s="378"/>
      <c r="X1386" s="378"/>
      <c r="Y1386" s="378"/>
    </row>
    <row r="1387" spans="1:25">
      <c r="A1387" s="374"/>
      <c r="B1387" s="374"/>
      <c r="C1387" s="406"/>
      <c r="D1387" s="407"/>
      <c r="E1387" s="374"/>
      <c r="F1387" s="374"/>
      <c r="G1387" s="408"/>
      <c r="H1387" s="374"/>
      <c r="I1387" s="409"/>
      <c r="J1387" s="374"/>
      <c r="K1387" s="409"/>
      <c r="L1387" s="378"/>
      <c r="M1387" s="410"/>
      <c r="N1387" s="374"/>
      <c r="O1387" s="411"/>
      <c r="P1387" s="409"/>
      <c r="Q1387" s="409"/>
      <c r="R1387" s="378"/>
      <c r="S1387" s="378"/>
      <c r="T1387" s="378"/>
      <c r="U1387" s="378"/>
      <c r="V1387" s="378"/>
      <c r="W1387" s="378"/>
      <c r="X1387" s="378"/>
      <c r="Y1387" s="378"/>
    </row>
    <row r="1388" spans="1:25">
      <c r="A1388" s="374"/>
      <c r="B1388" s="374"/>
      <c r="C1388" s="406"/>
      <c r="D1388" s="407"/>
      <c r="E1388" s="374"/>
      <c r="F1388" s="374"/>
      <c r="G1388" s="408"/>
      <c r="H1388" s="374"/>
      <c r="I1388" s="409"/>
      <c r="J1388" s="374"/>
      <c r="K1388" s="409"/>
      <c r="L1388" s="378"/>
      <c r="M1388" s="410"/>
      <c r="N1388" s="374"/>
      <c r="O1388" s="411"/>
      <c r="P1388" s="409"/>
      <c r="Q1388" s="409"/>
      <c r="R1388" s="378"/>
      <c r="S1388" s="378"/>
      <c r="T1388" s="378"/>
      <c r="U1388" s="378"/>
      <c r="V1388" s="378"/>
      <c r="W1388" s="378"/>
      <c r="X1388" s="378"/>
      <c r="Y1388" s="378"/>
    </row>
    <row r="1389" spans="1:25">
      <c r="A1389" s="374"/>
      <c r="B1389" s="374"/>
      <c r="C1389" s="406"/>
      <c r="D1389" s="407"/>
      <c r="E1389" s="374"/>
      <c r="F1389" s="374"/>
      <c r="G1389" s="408"/>
      <c r="H1389" s="374"/>
      <c r="I1389" s="409"/>
      <c r="J1389" s="374"/>
      <c r="K1389" s="409"/>
      <c r="L1389" s="378"/>
      <c r="M1389" s="410"/>
      <c r="N1389" s="374"/>
      <c r="O1389" s="411"/>
      <c r="P1389" s="409"/>
      <c r="Q1389" s="409"/>
      <c r="R1389" s="378"/>
      <c r="S1389" s="378"/>
      <c r="T1389" s="378"/>
      <c r="U1389" s="378"/>
      <c r="V1389" s="378"/>
      <c r="W1389" s="378"/>
      <c r="X1389" s="378"/>
      <c r="Y1389" s="378"/>
    </row>
    <row r="1390" spans="1:25">
      <c r="A1390" s="374"/>
      <c r="B1390" s="374"/>
      <c r="C1390" s="406"/>
      <c r="D1390" s="407"/>
      <c r="E1390" s="374"/>
      <c r="F1390" s="374"/>
      <c r="G1390" s="408"/>
      <c r="H1390" s="374"/>
      <c r="I1390" s="409"/>
      <c r="J1390" s="374"/>
      <c r="K1390" s="409"/>
      <c r="L1390" s="378"/>
      <c r="M1390" s="410"/>
      <c r="N1390" s="374"/>
      <c r="O1390" s="411"/>
      <c r="P1390" s="409"/>
      <c r="Q1390" s="409"/>
      <c r="R1390" s="378"/>
      <c r="S1390" s="378"/>
      <c r="T1390" s="378"/>
      <c r="U1390" s="378"/>
      <c r="V1390" s="378"/>
      <c r="W1390" s="378"/>
      <c r="X1390" s="378"/>
      <c r="Y1390" s="378"/>
    </row>
    <row r="1391" spans="1:25">
      <c r="A1391" s="374"/>
      <c r="B1391" s="374"/>
      <c r="C1391" s="406"/>
      <c r="D1391" s="407"/>
      <c r="E1391" s="374"/>
      <c r="F1391" s="374"/>
      <c r="G1391" s="408"/>
      <c r="H1391" s="374"/>
      <c r="I1391" s="409"/>
      <c r="J1391" s="374"/>
      <c r="K1391" s="409"/>
      <c r="L1391" s="378"/>
      <c r="M1391" s="410"/>
      <c r="N1391" s="374"/>
      <c r="O1391" s="411"/>
      <c r="P1391" s="409"/>
      <c r="Q1391" s="409"/>
      <c r="R1391" s="378"/>
      <c r="S1391" s="378"/>
      <c r="T1391" s="378"/>
      <c r="U1391" s="378"/>
      <c r="V1391" s="378"/>
      <c r="W1391" s="378"/>
      <c r="X1391" s="378"/>
      <c r="Y1391" s="378"/>
    </row>
    <row r="1392" spans="1:25">
      <c r="A1392" s="374"/>
      <c r="B1392" s="374"/>
      <c r="C1392" s="406"/>
      <c r="D1392" s="407"/>
      <c r="E1392" s="374"/>
      <c r="F1392" s="374"/>
      <c r="G1392" s="408"/>
      <c r="H1392" s="374"/>
      <c r="I1392" s="409"/>
      <c r="J1392" s="374"/>
      <c r="K1392" s="409"/>
      <c r="L1392" s="378"/>
      <c r="M1392" s="410"/>
      <c r="N1392" s="374"/>
      <c r="O1392" s="411"/>
      <c r="P1392" s="409"/>
      <c r="Q1392" s="409"/>
      <c r="R1392" s="378"/>
      <c r="S1392" s="378"/>
      <c r="T1392" s="378"/>
      <c r="U1392" s="378"/>
      <c r="V1392" s="378"/>
      <c r="W1392" s="378"/>
      <c r="X1392" s="378"/>
      <c r="Y1392" s="378"/>
    </row>
    <row r="1393" spans="1:25">
      <c r="A1393" s="374"/>
      <c r="B1393" s="374"/>
      <c r="C1393" s="406"/>
      <c r="D1393" s="407"/>
      <c r="E1393" s="374"/>
      <c r="F1393" s="374"/>
      <c r="G1393" s="408"/>
      <c r="H1393" s="374"/>
      <c r="I1393" s="409"/>
      <c r="J1393" s="374"/>
      <c r="K1393" s="409"/>
      <c r="L1393" s="378"/>
      <c r="M1393" s="410"/>
      <c r="N1393" s="374"/>
      <c r="O1393" s="411"/>
      <c r="P1393" s="409"/>
      <c r="Q1393" s="409"/>
      <c r="R1393" s="378"/>
      <c r="S1393" s="378"/>
      <c r="T1393" s="378"/>
      <c r="U1393" s="378"/>
      <c r="V1393" s="378"/>
      <c r="W1393" s="378"/>
      <c r="X1393" s="378"/>
      <c r="Y1393" s="378"/>
    </row>
    <row r="1394" spans="1:25">
      <c r="A1394" s="374"/>
      <c r="B1394" s="374"/>
      <c r="C1394" s="406"/>
      <c r="D1394" s="407"/>
      <c r="E1394" s="374"/>
      <c r="F1394" s="374"/>
      <c r="G1394" s="408"/>
      <c r="H1394" s="374"/>
      <c r="I1394" s="409"/>
      <c r="J1394" s="374"/>
      <c r="K1394" s="409"/>
      <c r="L1394" s="378"/>
      <c r="M1394" s="410"/>
      <c r="N1394" s="374"/>
      <c r="O1394" s="411"/>
      <c r="P1394" s="409"/>
      <c r="Q1394" s="409"/>
      <c r="R1394" s="378"/>
      <c r="S1394" s="378"/>
      <c r="T1394" s="378"/>
      <c r="U1394" s="378"/>
      <c r="V1394" s="378"/>
      <c r="W1394" s="378"/>
      <c r="X1394" s="378"/>
      <c r="Y1394" s="378"/>
    </row>
    <row r="1395" spans="1:25">
      <c r="A1395" s="374"/>
      <c r="B1395" s="374"/>
      <c r="C1395" s="406"/>
      <c r="D1395" s="407"/>
      <c r="E1395" s="374"/>
      <c r="F1395" s="374"/>
      <c r="G1395" s="408"/>
      <c r="H1395" s="374"/>
      <c r="I1395" s="409"/>
      <c r="J1395" s="374"/>
      <c r="K1395" s="409"/>
      <c r="L1395" s="378"/>
      <c r="M1395" s="410"/>
      <c r="N1395" s="374"/>
      <c r="O1395" s="411"/>
      <c r="P1395" s="409"/>
      <c r="Q1395" s="409"/>
      <c r="R1395" s="378"/>
      <c r="S1395" s="378"/>
      <c r="T1395" s="378"/>
      <c r="U1395" s="378"/>
      <c r="V1395" s="378"/>
      <c r="W1395" s="378"/>
      <c r="X1395" s="378"/>
      <c r="Y1395" s="378"/>
    </row>
    <row r="1396" spans="1:25">
      <c r="A1396" s="374"/>
      <c r="B1396" s="374"/>
      <c r="C1396" s="406"/>
      <c r="D1396" s="407"/>
      <c r="E1396" s="374"/>
      <c r="F1396" s="374"/>
      <c r="G1396" s="408"/>
      <c r="H1396" s="374"/>
      <c r="I1396" s="409"/>
      <c r="J1396" s="374"/>
      <c r="K1396" s="409"/>
      <c r="L1396" s="378"/>
      <c r="M1396" s="410"/>
      <c r="N1396" s="374"/>
      <c r="O1396" s="411"/>
      <c r="P1396" s="409"/>
      <c r="Q1396" s="409"/>
      <c r="R1396" s="378"/>
      <c r="S1396" s="378"/>
      <c r="T1396" s="378"/>
      <c r="U1396" s="378"/>
      <c r="V1396" s="378"/>
      <c r="W1396" s="378"/>
      <c r="X1396" s="378"/>
      <c r="Y1396" s="378"/>
    </row>
    <row r="1397" spans="1:25">
      <c r="A1397" s="374"/>
      <c r="B1397" s="374"/>
      <c r="C1397" s="406"/>
      <c r="D1397" s="407"/>
      <c r="E1397" s="374"/>
      <c r="F1397" s="374"/>
      <c r="G1397" s="408"/>
      <c r="H1397" s="374"/>
      <c r="I1397" s="409"/>
      <c r="J1397" s="374"/>
      <c r="K1397" s="409"/>
      <c r="L1397" s="378"/>
      <c r="M1397" s="410"/>
      <c r="N1397" s="374"/>
      <c r="O1397" s="411"/>
      <c r="P1397" s="409"/>
      <c r="Q1397" s="409"/>
      <c r="R1397" s="378"/>
      <c r="S1397" s="378"/>
      <c r="T1397" s="378"/>
      <c r="U1397" s="378"/>
      <c r="V1397" s="378"/>
      <c r="W1397" s="378"/>
      <c r="X1397" s="378"/>
      <c r="Y1397" s="378"/>
    </row>
    <row r="1398" spans="1:25">
      <c r="A1398" s="374"/>
      <c r="B1398" s="374"/>
      <c r="C1398" s="406"/>
      <c r="D1398" s="407"/>
      <c r="E1398" s="374"/>
      <c r="F1398" s="374"/>
      <c r="G1398" s="408"/>
      <c r="H1398" s="374"/>
      <c r="I1398" s="409"/>
      <c r="J1398" s="374"/>
      <c r="K1398" s="409"/>
      <c r="L1398" s="378"/>
      <c r="M1398" s="410"/>
      <c r="N1398" s="374"/>
      <c r="O1398" s="411"/>
      <c r="P1398" s="409"/>
      <c r="Q1398" s="409"/>
      <c r="R1398" s="378"/>
      <c r="S1398" s="378"/>
      <c r="T1398" s="378"/>
      <c r="U1398" s="378"/>
      <c r="V1398" s="378"/>
      <c r="W1398" s="378"/>
      <c r="X1398" s="378"/>
      <c r="Y1398" s="378"/>
    </row>
    <row r="1399" spans="1:25">
      <c r="A1399" s="374"/>
      <c r="B1399" s="374"/>
      <c r="C1399" s="406"/>
      <c r="D1399" s="407"/>
      <c r="E1399" s="374"/>
      <c r="F1399" s="374"/>
      <c r="G1399" s="408"/>
      <c r="H1399" s="374"/>
      <c r="I1399" s="409"/>
      <c r="J1399" s="374"/>
      <c r="K1399" s="409"/>
      <c r="L1399" s="378"/>
      <c r="M1399" s="410"/>
      <c r="N1399" s="374"/>
      <c r="O1399" s="411"/>
      <c r="P1399" s="409"/>
      <c r="Q1399" s="409"/>
      <c r="R1399" s="378"/>
      <c r="S1399" s="378"/>
      <c r="T1399" s="378"/>
      <c r="U1399" s="378"/>
      <c r="V1399" s="378"/>
      <c r="W1399" s="378"/>
      <c r="X1399" s="378"/>
      <c r="Y1399" s="378"/>
    </row>
    <row r="1400" spans="1:25">
      <c r="A1400" s="374"/>
      <c r="B1400" s="374"/>
      <c r="C1400" s="406"/>
      <c r="D1400" s="407"/>
      <c r="E1400" s="374"/>
      <c r="F1400" s="374"/>
      <c r="G1400" s="408"/>
      <c r="H1400" s="374"/>
      <c r="I1400" s="409"/>
      <c r="J1400" s="374"/>
      <c r="K1400" s="409"/>
      <c r="L1400" s="378"/>
      <c r="M1400" s="410"/>
      <c r="N1400" s="374"/>
      <c r="O1400" s="411"/>
      <c r="P1400" s="409"/>
      <c r="Q1400" s="409"/>
      <c r="R1400" s="378"/>
      <c r="S1400" s="378"/>
      <c r="T1400" s="378"/>
      <c r="U1400" s="378"/>
      <c r="V1400" s="378"/>
      <c r="W1400" s="378"/>
      <c r="X1400" s="378"/>
      <c r="Y1400" s="378"/>
    </row>
    <row r="1401" spans="1:25">
      <c r="A1401" s="374"/>
      <c r="B1401" s="374"/>
      <c r="C1401" s="406"/>
      <c r="D1401" s="407"/>
      <c r="E1401" s="374"/>
      <c r="F1401" s="374"/>
      <c r="G1401" s="408"/>
      <c r="H1401" s="374"/>
      <c r="I1401" s="409"/>
      <c r="J1401" s="374"/>
      <c r="K1401" s="409"/>
      <c r="L1401" s="378"/>
      <c r="M1401" s="410"/>
      <c r="N1401" s="374"/>
      <c r="O1401" s="411"/>
      <c r="P1401" s="409"/>
      <c r="Q1401" s="409"/>
      <c r="R1401" s="378"/>
      <c r="S1401" s="378"/>
      <c r="T1401" s="378"/>
      <c r="U1401" s="378"/>
      <c r="V1401" s="378"/>
      <c r="W1401" s="378"/>
      <c r="X1401" s="378"/>
      <c r="Y1401" s="378"/>
    </row>
    <row r="1402" spans="1:25">
      <c r="A1402" s="374"/>
      <c r="B1402" s="374"/>
      <c r="C1402" s="406"/>
      <c r="D1402" s="407"/>
      <c r="E1402" s="374"/>
      <c r="F1402" s="374"/>
      <c r="G1402" s="408"/>
      <c r="H1402" s="374"/>
      <c r="I1402" s="409"/>
      <c r="J1402" s="374"/>
      <c r="K1402" s="409"/>
      <c r="L1402" s="378"/>
      <c r="M1402" s="410"/>
      <c r="N1402" s="374"/>
      <c r="O1402" s="411"/>
      <c r="P1402" s="409"/>
      <c r="Q1402" s="409"/>
      <c r="R1402" s="378"/>
      <c r="S1402" s="378"/>
      <c r="T1402" s="378"/>
      <c r="U1402" s="378"/>
      <c r="V1402" s="378"/>
      <c r="W1402" s="378"/>
      <c r="X1402" s="378"/>
      <c r="Y1402" s="378"/>
    </row>
    <row r="1403" spans="1:25">
      <c r="A1403" s="374"/>
      <c r="B1403" s="374"/>
      <c r="C1403" s="406"/>
      <c r="D1403" s="407"/>
      <c r="E1403" s="374"/>
      <c r="F1403" s="374"/>
      <c r="G1403" s="408"/>
      <c r="H1403" s="374"/>
      <c r="I1403" s="409"/>
      <c r="J1403" s="374"/>
      <c r="K1403" s="409"/>
      <c r="L1403" s="378"/>
      <c r="M1403" s="410"/>
      <c r="N1403" s="374"/>
      <c r="O1403" s="411"/>
      <c r="P1403" s="409"/>
      <c r="Q1403" s="409"/>
      <c r="R1403" s="378"/>
      <c r="S1403" s="378"/>
      <c r="T1403" s="378"/>
      <c r="U1403" s="378"/>
      <c r="V1403" s="378"/>
      <c r="W1403" s="378"/>
      <c r="X1403" s="378"/>
      <c r="Y1403" s="378"/>
    </row>
    <row r="1404" spans="1:25">
      <c r="A1404" s="374"/>
      <c r="B1404" s="374"/>
      <c r="C1404" s="406"/>
      <c r="D1404" s="407"/>
      <c r="E1404" s="374"/>
      <c r="F1404" s="374"/>
      <c r="G1404" s="408"/>
      <c r="H1404" s="374"/>
      <c r="I1404" s="409"/>
      <c r="J1404" s="374"/>
      <c r="K1404" s="409"/>
      <c r="L1404" s="378"/>
      <c r="M1404" s="410"/>
      <c r="N1404" s="374"/>
      <c r="O1404" s="411"/>
      <c r="P1404" s="409"/>
      <c r="Q1404" s="409"/>
      <c r="R1404" s="378"/>
      <c r="S1404" s="378"/>
      <c r="T1404" s="378"/>
      <c r="U1404" s="378"/>
      <c r="V1404" s="378"/>
      <c r="W1404" s="378"/>
      <c r="X1404" s="378"/>
      <c r="Y1404" s="378"/>
    </row>
    <row r="1405" spans="1:25">
      <c r="A1405" s="374"/>
      <c r="B1405" s="374"/>
      <c r="C1405" s="406"/>
      <c r="D1405" s="407"/>
      <c r="E1405" s="374"/>
      <c r="F1405" s="374"/>
      <c r="G1405" s="408"/>
      <c r="H1405" s="374"/>
      <c r="I1405" s="409"/>
      <c r="J1405" s="374"/>
      <c r="K1405" s="409"/>
      <c r="L1405" s="378"/>
      <c r="M1405" s="410"/>
      <c r="N1405" s="374"/>
      <c r="O1405" s="411"/>
      <c r="P1405" s="409"/>
      <c r="Q1405" s="409"/>
      <c r="R1405" s="378"/>
      <c r="S1405" s="378"/>
      <c r="T1405" s="378"/>
      <c r="U1405" s="378"/>
      <c r="V1405" s="378"/>
      <c r="W1405" s="378"/>
      <c r="X1405" s="378"/>
      <c r="Y1405" s="378"/>
    </row>
    <row r="1406" spans="1:25">
      <c r="A1406" s="374"/>
      <c r="B1406" s="374"/>
      <c r="C1406" s="406"/>
      <c r="D1406" s="407"/>
      <c r="E1406" s="374"/>
      <c r="F1406" s="374"/>
      <c r="G1406" s="408"/>
      <c r="H1406" s="374"/>
      <c r="I1406" s="409"/>
      <c r="J1406" s="374"/>
      <c r="K1406" s="409"/>
      <c r="L1406" s="378"/>
      <c r="M1406" s="410"/>
      <c r="N1406" s="374"/>
      <c r="O1406" s="411"/>
      <c r="P1406" s="409"/>
      <c r="Q1406" s="409"/>
      <c r="R1406" s="378"/>
      <c r="S1406" s="378"/>
      <c r="T1406" s="378"/>
      <c r="U1406" s="378"/>
      <c r="V1406" s="378"/>
      <c r="W1406" s="378"/>
      <c r="X1406" s="378"/>
      <c r="Y1406" s="378"/>
    </row>
    <row r="1407" spans="1:25">
      <c r="A1407" s="374"/>
      <c r="B1407" s="374"/>
      <c r="C1407" s="406"/>
      <c r="D1407" s="407"/>
      <c r="E1407" s="374"/>
      <c r="F1407" s="374"/>
      <c r="G1407" s="408"/>
      <c r="H1407" s="374"/>
      <c r="I1407" s="409"/>
      <c r="J1407" s="374"/>
      <c r="K1407" s="409"/>
      <c r="L1407" s="378"/>
      <c r="M1407" s="410"/>
      <c r="N1407" s="374"/>
      <c r="O1407" s="411"/>
      <c r="P1407" s="409"/>
      <c r="Q1407" s="409"/>
      <c r="R1407" s="378"/>
      <c r="S1407" s="378"/>
      <c r="T1407" s="378"/>
      <c r="U1407" s="378"/>
      <c r="V1407" s="378"/>
      <c r="W1407" s="378"/>
      <c r="X1407" s="378"/>
      <c r="Y1407" s="378"/>
    </row>
    <row r="1408" spans="1:25">
      <c r="A1408" s="374"/>
      <c r="B1408" s="374"/>
      <c r="C1408" s="406"/>
      <c r="D1408" s="407"/>
      <c r="E1408" s="374"/>
      <c r="F1408" s="374"/>
      <c r="G1408" s="408"/>
      <c r="H1408" s="374"/>
      <c r="I1408" s="409"/>
      <c r="J1408" s="374"/>
      <c r="K1408" s="409"/>
      <c r="L1408" s="378"/>
      <c r="M1408" s="410"/>
      <c r="N1408" s="374"/>
      <c r="O1408" s="411"/>
      <c r="P1408" s="409"/>
      <c r="Q1408" s="409"/>
      <c r="R1408" s="378"/>
      <c r="S1408" s="378"/>
      <c r="T1408" s="378"/>
      <c r="U1408" s="378"/>
      <c r="V1408" s="378"/>
      <c r="W1408" s="378"/>
      <c r="X1408" s="378"/>
      <c r="Y1408" s="378"/>
    </row>
    <row r="1409" spans="1:25">
      <c r="A1409" s="374"/>
      <c r="B1409" s="374"/>
      <c r="C1409" s="406"/>
      <c r="D1409" s="407"/>
      <c r="E1409" s="374"/>
      <c r="F1409" s="374"/>
      <c r="G1409" s="408"/>
      <c r="H1409" s="374"/>
      <c r="I1409" s="409"/>
      <c r="J1409" s="374"/>
      <c r="K1409" s="409"/>
      <c r="L1409" s="378"/>
      <c r="M1409" s="410"/>
      <c r="N1409" s="374"/>
      <c r="O1409" s="411"/>
      <c r="P1409" s="409"/>
      <c r="Q1409" s="409"/>
      <c r="R1409" s="378"/>
      <c r="S1409" s="378"/>
      <c r="T1409" s="378"/>
      <c r="U1409" s="378"/>
      <c r="V1409" s="378"/>
      <c r="W1409" s="378"/>
      <c r="X1409" s="378"/>
      <c r="Y1409" s="378"/>
    </row>
    <row r="1410" spans="1:25">
      <c r="A1410" s="374"/>
      <c r="B1410" s="374"/>
      <c r="C1410" s="406"/>
      <c r="D1410" s="407"/>
      <c r="E1410" s="374"/>
      <c r="F1410" s="374"/>
      <c r="G1410" s="408"/>
      <c r="H1410" s="374"/>
      <c r="I1410" s="409"/>
      <c r="J1410" s="374"/>
      <c r="K1410" s="409"/>
      <c r="L1410" s="378"/>
      <c r="M1410" s="410"/>
      <c r="N1410" s="374"/>
      <c r="O1410" s="411"/>
      <c r="P1410" s="409"/>
      <c r="Q1410" s="409"/>
      <c r="R1410" s="378"/>
      <c r="S1410" s="378"/>
      <c r="T1410" s="378"/>
      <c r="U1410" s="378"/>
      <c r="V1410" s="378"/>
      <c r="W1410" s="378"/>
      <c r="X1410" s="378"/>
      <c r="Y1410" s="378"/>
    </row>
    <row r="1411" spans="1:25">
      <c r="A1411" s="374"/>
      <c r="B1411" s="374"/>
      <c r="C1411" s="406"/>
      <c r="D1411" s="407"/>
      <c r="E1411" s="374"/>
      <c r="F1411" s="374"/>
      <c r="G1411" s="408"/>
      <c r="H1411" s="374"/>
      <c r="I1411" s="409"/>
      <c r="J1411" s="374"/>
      <c r="K1411" s="409"/>
      <c r="L1411" s="378"/>
      <c r="M1411" s="410"/>
      <c r="N1411" s="374"/>
      <c r="O1411" s="411"/>
      <c r="P1411" s="409"/>
      <c r="Q1411" s="409"/>
      <c r="R1411" s="378"/>
      <c r="S1411" s="378"/>
      <c r="T1411" s="378"/>
      <c r="U1411" s="378"/>
      <c r="V1411" s="378"/>
      <c r="W1411" s="378"/>
      <c r="X1411" s="378"/>
      <c r="Y1411" s="378"/>
    </row>
    <row r="1412" spans="1:25">
      <c r="A1412" s="374"/>
      <c r="B1412" s="374"/>
      <c r="C1412" s="406"/>
      <c r="D1412" s="407"/>
      <c r="E1412" s="374"/>
      <c r="F1412" s="374"/>
      <c r="G1412" s="408"/>
      <c r="H1412" s="374"/>
      <c r="I1412" s="409"/>
      <c r="J1412" s="374"/>
      <c r="K1412" s="409"/>
      <c r="L1412" s="378"/>
      <c r="M1412" s="410"/>
      <c r="N1412" s="374"/>
      <c r="O1412" s="411"/>
      <c r="P1412" s="409"/>
      <c r="Q1412" s="409"/>
      <c r="R1412" s="378"/>
      <c r="S1412" s="378"/>
      <c r="T1412" s="378"/>
      <c r="U1412" s="378"/>
      <c r="V1412" s="378"/>
      <c r="W1412" s="378"/>
      <c r="X1412" s="378"/>
      <c r="Y1412" s="378"/>
    </row>
    <row r="1413" spans="1:25">
      <c r="A1413" s="374"/>
      <c r="B1413" s="374"/>
      <c r="C1413" s="406"/>
      <c r="D1413" s="407"/>
      <c r="E1413" s="374"/>
      <c r="F1413" s="374"/>
      <c r="G1413" s="408"/>
      <c r="H1413" s="374"/>
      <c r="I1413" s="409"/>
      <c r="J1413" s="374"/>
      <c r="K1413" s="409"/>
      <c r="L1413" s="378"/>
      <c r="M1413" s="410"/>
      <c r="N1413" s="374"/>
      <c r="O1413" s="411"/>
      <c r="P1413" s="409"/>
      <c r="Q1413" s="409"/>
      <c r="R1413" s="378"/>
      <c r="S1413" s="378"/>
      <c r="T1413" s="378"/>
      <c r="U1413" s="378"/>
      <c r="V1413" s="378"/>
      <c r="W1413" s="378"/>
      <c r="X1413" s="378"/>
      <c r="Y1413" s="378"/>
    </row>
    <row r="1414" spans="1:25">
      <c r="A1414" s="374"/>
      <c r="B1414" s="374"/>
      <c r="C1414" s="406"/>
      <c r="D1414" s="407"/>
      <c r="E1414" s="374"/>
      <c r="F1414" s="374"/>
      <c r="G1414" s="408"/>
      <c r="H1414" s="374"/>
      <c r="I1414" s="409"/>
      <c r="J1414" s="374"/>
      <c r="K1414" s="409"/>
      <c r="L1414" s="378"/>
      <c r="M1414" s="410"/>
      <c r="N1414" s="374"/>
      <c r="O1414" s="411"/>
      <c r="P1414" s="409"/>
      <c r="Q1414" s="409"/>
      <c r="R1414" s="378"/>
      <c r="S1414" s="378"/>
      <c r="T1414" s="378"/>
      <c r="U1414" s="378"/>
      <c r="V1414" s="378"/>
      <c r="W1414" s="378"/>
      <c r="X1414" s="378"/>
      <c r="Y1414" s="378"/>
    </row>
    <row r="1415" spans="1:25">
      <c r="A1415" s="374"/>
      <c r="B1415" s="374"/>
      <c r="C1415" s="406"/>
      <c r="D1415" s="407"/>
      <c r="E1415" s="374"/>
      <c r="F1415" s="374"/>
      <c r="G1415" s="408"/>
      <c r="H1415" s="374"/>
      <c r="I1415" s="409"/>
      <c r="J1415" s="374"/>
      <c r="K1415" s="409"/>
      <c r="L1415" s="378"/>
      <c r="M1415" s="410"/>
      <c r="N1415" s="374"/>
      <c r="O1415" s="411"/>
      <c r="P1415" s="409"/>
      <c r="Q1415" s="409"/>
      <c r="R1415" s="378"/>
      <c r="S1415" s="378"/>
      <c r="T1415" s="378"/>
      <c r="U1415" s="378"/>
      <c r="V1415" s="378"/>
      <c r="W1415" s="378"/>
      <c r="X1415" s="378"/>
      <c r="Y1415" s="378"/>
    </row>
    <row r="1416" spans="1:25">
      <c r="A1416" s="374"/>
      <c r="B1416" s="374"/>
      <c r="C1416" s="406"/>
      <c r="D1416" s="407"/>
      <c r="E1416" s="374"/>
      <c r="F1416" s="374"/>
      <c r="G1416" s="408"/>
      <c r="H1416" s="374"/>
      <c r="I1416" s="409"/>
      <c r="J1416" s="374"/>
      <c r="K1416" s="409"/>
      <c r="L1416" s="378"/>
      <c r="M1416" s="410"/>
      <c r="N1416" s="374"/>
      <c r="O1416" s="411"/>
      <c r="P1416" s="409"/>
      <c r="Q1416" s="409"/>
      <c r="R1416" s="378"/>
      <c r="S1416" s="378"/>
      <c r="T1416" s="378"/>
      <c r="U1416" s="378"/>
      <c r="V1416" s="378"/>
      <c r="W1416" s="378"/>
      <c r="X1416" s="378"/>
      <c r="Y1416" s="378"/>
    </row>
    <row r="1417" spans="1:25">
      <c r="A1417" s="374"/>
      <c r="B1417" s="374"/>
      <c r="C1417" s="406"/>
      <c r="D1417" s="407"/>
      <c r="E1417" s="374"/>
      <c r="F1417" s="374"/>
      <c r="G1417" s="408"/>
      <c r="H1417" s="374"/>
      <c r="I1417" s="409"/>
      <c r="J1417" s="374"/>
      <c r="K1417" s="409"/>
      <c r="L1417" s="378"/>
      <c r="M1417" s="410"/>
      <c r="N1417" s="374"/>
      <c r="O1417" s="411"/>
      <c r="P1417" s="409"/>
      <c r="Q1417" s="409"/>
      <c r="R1417" s="378"/>
      <c r="S1417" s="378"/>
      <c r="T1417" s="378"/>
      <c r="U1417" s="378"/>
      <c r="V1417" s="378"/>
      <c r="W1417" s="378"/>
      <c r="X1417" s="378"/>
      <c r="Y1417" s="378"/>
    </row>
    <row r="1418" spans="1:25">
      <c r="A1418" s="374"/>
      <c r="B1418" s="374"/>
      <c r="C1418" s="406"/>
      <c r="D1418" s="407"/>
      <c r="E1418" s="374"/>
      <c r="F1418" s="374"/>
      <c r="G1418" s="408"/>
      <c r="H1418" s="374"/>
      <c r="I1418" s="409"/>
      <c r="J1418" s="374"/>
      <c r="K1418" s="409"/>
      <c r="L1418" s="378"/>
      <c r="M1418" s="410"/>
      <c r="N1418" s="374"/>
      <c r="O1418" s="411"/>
      <c r="P1418" s="409"/>
      <c r="Q1418" s="409"/>
      <c r="R1418" s="378"/>
      <c r="S1418" s="378"/>
      <c r="T1418" s="378"/>
      <c r="U1418" s="378"/>
      <c r="V1418" s="378"/>
      <c r="W1418" s="378"/>
      <c r="X1418" s="378"/>
      <c r="Y1418" s="378"/>
    </row>
    <row r="1419" spans="1:25">
      <c r="A1419" s="374"/>
      <c r="B1419" s="374"/>
      <c r="C1419" s="406"/>
      <c r="D1419" s="407"/>
      <c r="E1419" s="374"/>
      <c r="F1419" s="374"/>
      <c r="G1419" s="408"/>
      <c r="H1419" s="374"/>
      <c r="I1419" s="409"/>
      <c r="J1419" s="374"/>
      <c r="K1419" s="409"/>
      <c r="L1419" s="378"/>
      <c r="M1419" s="410"/>
      <c r="N1419" s="374"/>
      <c r="O1419" s="411"/>
      <c r="P1419" s="409"/>
      <c r="Q1419" s="409"/>
      <c r="R1419" s="378"/>
      <c r="S1419" s="378"/>
      <c r="T1419" s="378"/>
      <c r="U1419" s="378"/>
      <c r="V1419" s="378"/>
      <c r="W1419" s="378"/>
      <c r="X1419" s="378"/>
      <c r="Y1419" s="378"/>
    </row>
    <row r="1420" spans="1:25">
      <c r="A1420" s="374"/>
      <c r="B1420" s="374"/>
      <c r="C1420" s="406"/>
      <c r="D1420" s="407"/>
      <c r="E1420" s="374"/>
      <c r="F1420" s="374"/>
      <c r="G1420" s="408"/>
      <c r="H1420" s="374"/>
      <c r="I1420" s="409"/>
      <c r="J1420" s="374"/>
      <c r="K1420" s="409"/>
      <c r="L1420" s="378"/>
      <c r="M1420" s="410"/>
      <c r="N1420" s="374"/>
      <c r="O1420" s="411"/>
      <c r="P1420" s="409"/>
      <c r="Q1420" s="409"/>
      <c r="R1420" s="378"/>
      <c r="S1420" s="378"/>
      <c r="T1420" s="378"/>
      <c r="U1420" s="378"/>
      <c r="V1420" s="378"/>
      <c r="W1420" s="378"/>
      <c r="X1420" s="378"/>
      <c r="Y1420" s="378"/>
    </row>
    <row r="1421" spans="1:25">
      <c r="A1421" s="374"/>
      <c r="B1421" s="374"/>
      <c r="C1421" s="406"/>
      <c r="D1421" s="407"/>
      <c r="E1421" s="374"/>
      <c r="F1421" s="374"/>
      <c r="G1421" s="408"/>
      <c r="H1421" s="374"/>
      <c r="I1421" s="409"/>
      <c r="J1421" s="374"/>
      <c r="K1421" s="409"/>
      <c r="L1421" s="378"/>
      <c r="M1421" s="410"/>
      <c r="N1421" s="374"/>
      <c r="O1421" s="411"/>
      <c r="P1421" s="409"/>
      <c r="Q1421" s="409"/>
      <c r="R1421" s="378"/>
      <c r="S1421" s="378"/>
      <c r="T1421" s="378"/>
      <c r="U1421" s="378"/>
      <c r="V1421" s="378"/>
      <c r="W1421" s="378"/>
      <c r="X1421" s="378"/>
      <c r="Y1421" s="378"/>
    </row>
    <row r="1422" spans="1:25">
      <c r="A1422" s="374"/>
      <c r="B1422" s="374"/>
      <c r="C1422" s="406"/>
      <c r="D1422" s="407"/>
      <c r="E1422" s="374"/>
      <c r="F1422" s="374"/>
      <c r="G1422" s="408"/>
      <c r="H1422" s="374"/>
      <c r="I1422" s="409"/>
      <c r="J1422" s="374"/>
      <c r="K1422" s="409"/>
      <c r="L1422" s="378"/>
      <c r="M1422" s="410"/>
      <c r="N1422" s="374"/>
      <c r="O1422" s="411"/>
      <c r="P1422" s="409"/>
      <c r="Q1422" s="409"/>
      <c r="R1422" s="378"/>
      <c r="S1422" s="378"/>
      <c r="T1422" s="378"/>
      <c r="U1422" s="378"/>
      <c r="V1422" s="378"/>
      <c r="W1422" s="378"/>
      <c r="X1422" s="378"/>
      <c r="Y1422" s="378"/>
    </row>
    <row r="1423" spans="1:25">
      <c r="A1423" s="374"/>
      <c r="B1423" s="374"/>
      <c r="C1423" s="406"/>
      <c r="D1423" s="407"/>
      <c r="E1423" s="374"/>
      <c r="F1423" s="374"/>
      <c r="G1423" s="408"/>
      <c r="H1423" s="374"/>
      <c r="I1423" s="409"/>
      <c r="J1423" s="374"/>
      <c r="K1423" s="409"/>
      <c r="L1423" s="378"/>
      <c r="M1423" s="410"/>
      <c r="N1423" s="374"/>
      <c r="O1423" s="411"/>
      <c r="P1423" s="409"/>
      <c r="Q1423" s="409"/>
      <c r="R1423" s="378"/>
      <c r="S1423" s="378"/>
      <c r="T1423" s="378"/>
      <c r="U1423" s="378"/>
      <c r="V1423" s="378"/>
      <c r="W1423" s="378"/>
      <c r="X1423" s="378"/>
      <c r="Y1423" s="378"/>
    </row>
    <row r="1424" spans="1:25">
      <c r="A1424" s="374"/>
      <c r="B1424" s="374"/>
      <c r="C1424" s="406"/>
      <c r="D1424" s="407"/>
      <c r="E1424" s="374"/>
      <c r="F1424" s="374"/>
      <c r="G1424" s="408"/>
      <c r="H1424" s="374"/>
      <c r="I1424" s="409"/>
      <c r="J1424" s="374"/>
      <c r="K1424" s="409"/>
      <c r="L1424" s="378"/>
      <c r="M1424" s="410"/>
      <c r="N1424" s="374"/>
      <c r="O1424" s="411"/>
      <c r="P1424" s="409"/>
      <c r="Q1424" s="409"/>
      <c r="R1424" s="378"/>
      <c r="S1424" s="378"/>
      <c r="T1424" s="378"/>
      <c r="U1424" s="378"/>
      <c r="V1424" s="378"/>
      <c r="W1424" s="378"/>
      <c r="X1424" s="378"/>
      <c r="Y1424" s="378"/>
    </row>
    <row r="1425" spans="1:25">
      <c r="A1425" s="374"/>
      <c r="B1425" s="374"/>
      <c r="C1425" s="406"/>
      <c r="D1425" s="407"/>
      <c r="E1425" s="374"/>
      <c r="F1425" s="374"/>
      <c r="G1425" s="408"/>
      <c r="H1425" s="374"/>
      <c r="I1425" s="409"/>
      <c r="J1425" s="374"/>
      <c r="K1425" s="409"/>
      <c r="L1425" s="378"/>
      <c r="M1425" s="410"/>
      <c r="N1425" s="374"/>
      <c r="O1425" s="411"/>
      <c r="P1425" s="409"/>
      <c r="Q1425" s="409"/>
      <c r="R1425" s="378"/>
      <c r="S1425" s="378"/>
      <c r="T1425" s="378"/>
      <c r="U1425" s="378"/>
      <c r="V1425" s="378"/>
      <c r="W1425" s="378"/>
      <c r="X1425" s="378"/>
      <c r="Y1425" s="378"/>
    </row>
    <row r="1426" spans="1:25">
      <c r="A1426" s="374"/>
      <c r="B1426" s="374"/>
      <c r="C1426" s="406"/>
      <c r="D1426" s="407"/>
      <c r="E1426" s="374"/>
      <c r="F1426" s="374"/>
      <c r="G1426" s="408"/>
      <c r="H1426" s="374"/>
      <c r="I1426" s="409"/>
      <c r="J1426" s="374"/>
      <c r="K1426" s="409"/>
      <c r="L1426" s="378"/>
      <c r="M1426" s="410"/>
      <c r="N1426" s="374"/>
      <c r="O1426" s="411"/>
      <c r="P1426" s="409"/>
      <c r="Q1426" s="409"/>
      <c r="R1426" s="378"/>
      <c r="S1426" s="378"/>
      <c r="T1426" s="378"/>
      <c r="U1426" s="378"/>
      <c r="V1426" s="378"/>
      <c r="W1426" s="378"/>
      <c r="X1426" s="378"/>
      <c r="Y1426" s="378"/>
    </row>
    <row r="1427" spans="1:25">
      <c r="A1427" s="374"/>
      <c r="B1427" s="374"/>
      <c r="C1427" s="406"/>
      <c r="D1427" s="407"/>
      <c r="E1427" s="374"/>
      <c r="F1427" s="374"/>
      <c r="G1427" s="408"/>
      <c r="H1427" s="374"/>
      <c r="I1427" s="409"/>
      <c r="J1427" s="374"/>
      <c r="K1427" s="409"/>
      <c r="L1427" s="378"/>
      <c r="M1427" s="410"/>
      <c r="N1427" s="374"/>
      <c r="O1427" s="411"/>
      <c r="P1427" s="409"/>
      <c r="Q1427" s="409"/>
      <c r="R1427" s="378"/>
      <c r="S1427" s="378"/>
      <c r="T1427" s="378"/>
      <c r="U1427" s="378"/>
      <c r="V1427" s="378"/>
      <c r="W1427" s="378"/>
      <c r="X1427" s="378"/>
      <c r="Y1427" s="378"/>
    </row>
    <row r="1428" spans="1:25">
      <c r="A1428" s="374"/>
      <c r="B1428" s="374"/>
      <c r="C1428" s="406"/>
      <c r="D1428" s="407"/>
      <c r="E1428" s="374"/>
      <c r="F1428" s="374"/>
      <c r="G1428" s="408"/>
      <c r="H1428" s="374"/>
      <c r="I1428" s="409"/>
      <c r="J1428" s="374"/>
      <c r="K1428" s="409"/>
      <c r="L1428" s="378"/>
      <c r="M1428" s="410"/>
      <c r="N1428" s="374"/>
      <c r="O1428" s="411"/>
      <c r="P1428" s="409"/>
      <c r="Q1428" s="409"/>
      <c r="R1428" s="378"/>
      <c r="S1428" s="378"/>
      <c r="T1428" s="378"/>
      <c r="U1428" s="378"/>
      <c r="V1428" s="378"/>
      <c r="W1428" s="378"/>
      <c r="X1428" s="378"/>
      <c r="Y1428" s="378"/>
    </row>
    <row r="1429" spans="1:25">
      <c r="A1429" s="374"/>
      <c r="B1429" s="374"/>
      <c r="C1429" s="406"/>
      <c r="D1429" s="407"/>
      <c r="E1429" s="374"/>
      <c r="F1429" s="374"/>
      <c r="G1429" s="408"/>
      <c r="H1429" s="374"/>
      <c r="I1429" s="409"/>
      <c r="J1429" s="374"/>
      <c r="K1429" s="409"/>
      <c r="L1429" s="378"/>
      <c r="M1429" s="410"/>
      <c r="N1429" s="374"/>
      <c r="O1429" s="411"/>
      <c r="P1429" s="409"/>
      <c r="Q1429" s="409"/>
      <c r="R1429" s="378"/>
      <c r="S1429" s="378"/>
      <c r="T1429" s="378"/>
      <c r="U1429" s="378"/>
      <c r="V1429" s="378"/>
      <c r="W1429" s="378"/>
      <c r="X1429" s="378"/>
      <c r="Y1429" s="378"/>
    </row>
    <row r="1430" spans="1:25">
      <c r="A1430" s="374"/>
      <c r="B1430" s="374"/>
      <c r="C1430" s="406"/>
      <c r="D1430" s="407"/>
      <c r="E1430" s="374"/>
      <c r="F1430" s="374"/>
      <c r="G1430" s="408"/>
      <c r="H1430" s="374"/>
      <c r="I1430" s="409"/>
      <c r="J1430" s="374"/>
      <c r="K1430" s="409"/>
      <c r="L1430" s="378"/>
      <c r="M1430" s="410"/>
      <c r="N1430" s="374"/>
      <c r="O1430" s="411"/>
      <c r="P1430" s="409"/>
      <c r="Q1430" s="409"/>
      <c r="R1430" s="378"/>
      <c r="S1430" s="378"/>
      <c r="T1430" s="378"/>
      <c r="U1430" s="378"/>
      <c r="V1430" s="378"/>
      <c r="W1430" s="378"/>
      <c r="X1430" s="378"/>
      <c r="Y1430" s="378"/>
    </row>
    <row r="1431" spans="1:25">
      <c r="A1431" s="374"/>
      <c r="B1431" s="374"/>
      <c r="C1431" s="406"/>
      <c r="D1431" s="407"/>
      <c r="E1431" s="374"/>
      <c r="F1431" s="374"/>
      <c r="G1431" s="408"/>
      <c r="H1431" s="374"/>
      <c r="I1431" s="409"/>
      <c r="J1431" s="374"/>
      <c r="K1431" s="409"/>
      <c r="L1431" s="378"/>
      <c r="M1431" s="410"/>
      <c r="N1431" s="374"/>
      <c r="O1431" s="411"/>
      <c r="P1431" s="409"/>
      <c r="Q1431" s="409"/>
      <c r="R1431" s="378"/>
      <c r="S1431" s="378"/>
      <c r="T1431" s="378"/>
      <c r="U1431" s="378"/>
      <c r="V1431" s="378"/>
      <c r="W1431" s="378"/>
      <c r="X1431" s="378"/>
      <c r="Y1431" s="378"/>
    </row>
    <row r="1432" spans="1:25">
      <c r="A1432" s="374"/>
      <c r="B1432" s="374"/>
      <c r="C1432" s="406"/>
      <c r="D1432" s="407"/>
      <c r="E1432" s="374"/>
      <c r="F1432" s="374"/>
      <c r="G1432" s="408"/>
      <c r="H1432" s="374"/>
      <c r="I1432" s="409"/>
      <c r="J1432" s="374"/>
      <c r="K1432" s="409"/>
      <c r="L1432" s="378"/>
      <c r="M1432" s="410"/>
      <c r="N1432" s="374"/>
      <c r="O1432" s="411"/>
      <c r="P1432" s="409"/>
      <c r="Q1432" s="409"/>
      <c r="R1432" s="378"/>
      <c r="S1432" s="378"/>
      <c r="T1432" s="378"/>
      <c r="U1432" s="378"/>
      <c r="V1432" s="378"/>
      <c r="W1432" s="378"/>
      <c r="X1432" s="378"/>
      <c r="Y1432" s="378"/>
    </row>
    <row r="1433" spans="1:25">
      <c r="A1433" s="374"/>
      <c r="B1433" s="374"/>
      <c r="C1433" s="406"/>
      <c r="D1433" s="407"/>
      <c r="E1433" s="374"/>
      <c r="F1433" s="374"/>
      <c r="G1433" s="408"/>
      <c r="H1433" s="374"/>
      <c r="I1433" s="409"/>
      <c r="J1433" s="374"/>
      <c r="K1433" s="409"/>
      <c r="L1433" s="378"/>
      <c r="M1433" s="410"/>
      <c r="N1433" s="374"/>
      <c r="O1433" s="411"/>
      <c r="P1433" s="409"/>
      <c r="Q1433" s="409"/>
      <c r="R1433" s="378"/>
      <c r="S1433" s="378"/>
      <c r="T1433" s="378"/>
      <c r="U1433" s="378"/>
      <c r="V1433" s="378"/>
      <c r="W1433" s="378"/>
      <c r="X1433" s="378"/>
      <c r="Y1433" s="378"/>
    </row>
    <row r="1434" spans="1:25">
      <c r="A1434" s="374"/>
      <c r="B1434" s="374"/>
      <c r="C1434" s="406"/>
      <c r="D1434" s="407"/>
      <c r="E1434" s="374"/>
      <c r="F1434" s="374"/>
      <c r="G1434" s="408"/>
      <c r="H1434" s="374"/>
      <c r="I1434" s="409"/>
      <c r="J1434" s="374"/>
      <c r="K1434" s="409"/>
      <c r="L1434" s="378"/>
      <c r="M1434" s="410"/>
      <c r="N1434" s="374"/>
      <c r="O1434" s="411"/>
      <c r="P1434" s="409"/>
      <c r="Q1434" s="409"/>
      <c r="R1434" s="378"/>
      <c r="S1434" s="378"/>
      <c r="T1434" s="378"/>
      <c r="U1434" s="378"/>
      <c r="V1434" s="378"/>
      <c r="W1434" s="378"/>
      <c r="X1434" s="378"/>
      <c r="Y1434" s="378"/>
    </row>
    <row r="1435" spans="1:25">
      <c r="A1435" s="374"/>
      <c r="B1435" s="374"/>
      <c r="C1435" s="406"/>
      <c r="D1435" s="407"/>
      <c r="E1435" s="374"/>
      <c r="F1435" s="374"/>
      <c r="G1435" s="408"/>
      <c r="H1435" s="374"/>
      <c r="I1435" s="409"/>
      <c r="J1435" s="374"/>
      <c r="K1435" s="409"/>
      <c r="L1435" s="378"/>
      <c r="M1435" s="410"/>
      <c r="N1435" s="374"/>
      <c r="O1435" s="411"/>
      <c r="P1435" s="409"/>
      <c r="Q1435" s="409"/>
      <c r="R1435" s="378"/>
      <c r="S1435" s="378"/>
      <c r="T1435" s="378"/>
      <c r="U1435" s="378"/>
      <c r="V1435" s="378"/>
      <c r="W1435" s="378"/>
      <c r="X1435" s="378"/>
      <c r="Y1435" s="378"/>
    </row>
    <row r="1436" spans="1:25">
      <c r="A1436" s="374"/>
      <c r="B1436" s="374"/>
      <c r="C1436" s="406"/>
      <c r="D1436" s="407"/>
      <c r="E1436" s="374"/>
      <c r="F1436" s="374"/>
      <c r="G1436" s="408"/>
      <c r="H1436" s="374"/>
      <c r="I1436" s="409"/>
      <c r="J1436" s="374"/>
      <c r="K1436" s="409"/>
      <c r="L1436" s="378"/>
      <c r="M1436" s="410"/>
      <c r="N1436" s="374"/>
      <c r="O1436" s="411"/>
      <c r="P1436" s="409"/>
      <c r="Q1436" s="409"/>
      <c r="R1436" s="378"/>
      <c r="S1436" s="378"/>
      <c r="T1436" s="378"/>
      <c r="U1436" s="378"/>
      <c r="V1436" s="378"/>
      <c r="W1436" s="378"/>
      <c r="X1436" s="378"/>
      <c r="Y1436" s="378"/>
    </row>
    <row r="1437" spans="1:25">
      <c r="A1437" s="374"/>
      <c r="B1437" s="374"/>
      <c r="C1437" s="406"/>
      <c r="D1437" s="407"/>
      <c r="E1437" s="374"/>
      <c r="F1437" s="374"/>
      <c r="G1437" s="408"/>
      <c r="H1437" s="374"/>
      <c r="I1437" s="409"/>
      <c r="J1437" s="374"/>
      <c r="K1437" s="409"/>
      <c r="L1437" s="378"/>
      <c r="M1437" s="410"/>
      <c r="N1437" s="374"/>
      <c r="O1437" s="411"/>
      <c r="P1437" s="409"/>
      <c r="Q1437" s="409"/>
      <c r="R1437" s="378"/>
      <c r="S1437" s="378"/>
      <c r="T1437" s="378"/>
      <c r="U1437" s="378"/>
      <c r="V1437" s="378"/>
      <c r="W1437" s="378"/>
      <c r="X1437" s="378"/>
      <c r="Y1437" s="378"/>
    </row>
    <row r="1438" spans="1:25">
      <c r="A1438" s="374"/>
      <c r="B1438" s="374"/>
      <c r="C1438" s="406"/>
      <c r="D1438" s="407"/>
      <c r="E1438" s="374"/>
      <c r="F1438" s="374"/>
      <c r="G1438" s="408"/>
      <c r="H1438" s="374"/>
      <c r="I1438" s="409"/>
      <c r="J1438" s="374"/>
      <c r="K1438" s="409"/>
      <c r="L1438" s="378"/>
      <c r="M1438" s="410"/>
      <c r="N1438" s="374"/>
      <c r="O1438" s="411"/>
      <c r="P1438" s="409"/>
      <c r="Q1438" s="409"/>
      <c r="R1438" s="378"/>
      <c r="S1438" s="378"/>
      <c r="T1438" s="378"/>
      <c r="U1438" s="378"/>
      <c r="V1438" s="378"/>
      <c r="W1438" s="378"/>
      <c r="X1438" s="378"/>
      <c r="Y1438" s="378"/>
    </row>
    <row r="1439" spans="1:25">
      <c r="A1439" s="374"/>
      <c r="B1439" s="374"/>
      <c r="C1439" s="406"/>
      <c r="D1439" s="407"/>
      <c r="E1439" s="374"/>
      <c r="F1439" s="374"/>
      <c r="G1439" s="408"/>
      <c r="H1439" s="374"/>
      <c r="I1439" s="409"/>
      <c r="J1439" s="374"/>
      <c r="K1439" s="409"/>
      <c r="L1439" s="378"/>
      <c r="M1439" s="410"/>
      <c r="N1439" s="374"/>
      <c r="O1439" s="411"/>
      <c r="P1439" s="409"/>
      <c r="Q1439" s="409"/>
      <c r="R1439" s="378"/>
      <c r="S1439" s="378"/>
      <c r="T1439" s="378"/>
      <c r="U1439" s="378"/>
      <c r="V1439" s="378"/>
      <c r="W1439" s="378"/>
      <c r="X1439" s="378"/>
      <c r="Y1439" s="378"/>
    </row>
    <row r="1440" spans="1:25">
      <c r="A1440" s="374"/>
      <c r="B1440" s="374"/>
      <c r="C1440" s="406"/>
      <c r="D1440" s="407"/>
      <c r="E1440" s="374"/>
      <c r="F1440" s="374"/>
      <c r="G1440" s="408"/>
      <c r="H1440" s="374"/>
      <c r="I1440" s="409"/>
      <c r="J1440" s="374"/>
      <c r="K1440" s="409"/>
      <c r="L1440" s="378"/>
      <c r="M1440" s="410"/>
      <c r="N1440" s="374"/>
      <c r="O1440" s="411"/>
      <c r="P1440" s="409"/>
      <c r="Q1440" s="409"/>
      <c r="R1440" s="378"/>
      <c r="S1440" s="378"/>
      <c r="T1440" s="378"/>
      <c r="U1440" s="378"/>
      <c r="V1440" s="378"/>
      <c r="W1440" s="378"/>
      <c r="X1440" s="378"/>
      <c r="Y1440" s="378"/>
    </row>
    <row r="1441" spans="1:25">
      <c r="A1441" s="374"/>
      <c r="B1441" s="374"/>
      <c r="C1441" s="406"/>
      <c r="D1441" s="407"/>
      <c r="E1441" s="374"/>
      <c r="F1441" s="374"/>
      <c r="G1441" s="408"/>
      <c r="H1441" s="374"/>
      <c r="I1441" s="409"/>
      <c r="J1441" s="374"/>
      <c r="K1441" s="409"/>
      <c r="L1441" s="378"/>
      <c r="M1441" s="410"/>
      <c r="N1441" s="374"/>
      <c r="O1441" s="411"/>
      <c r="P1441" s="409"/>
      <c r="Q1441" s="409"/>
      <c r="R1441" s="378"/>
      <c r="S1441" s="378"/>
      <c r="T1441" s="378"/>
      <c r="U1441" s="378"/>
      <c r="V1441" s="378"/>
      <c r="W1441" s="378"/>
      <c r="X1441" s="378"/>
      <c r="Y1441" s="378"/>
    </row>
    <row r="1442" spans="1:25">
      <c r="A1442" s="374"/>
      <c r="B1442" s="374"/>
      <c r="C1442" s="406"/>
      <c r="D1442" s="407"/>
      <c r="E1442" s="374"/>
      <c r="F1442" s="374"/>
      <c r="G1442" s="408"/>
      <c r="H1442" s="374"/>
      <c r="I1442" s="409"/>
      <c r="J1442" s="374"/>
      <c r="K1442" s="409"/>
      <c r="L1442" s="378"/>
      <c r="M1442" s="410"/>
      <c r="N1442" s="374"/>
      <c r="O1442" s="411"/>
      <c r="P1442" s="409"/>
      <c r="Q1442" s="409"/>
      <c r="R1442" s="378"/>
      <c r="S1442" s="378"/>
      <c r="T1442" s="378"/>
      <c r="U1442" s="378"/>
      <c r="V1442" s="378"/>
      <c r="W1442" s="378"/>
      <c r="X1442" s="378"/>
      <c r="Y1442" s="378"/>
    </row>
    <row r="1443" spans="1:25">
      <c r="A1443" s="374"/>
      <c r="B1443" s="374"/>
      <c r="C1443" s="406"/>
      <c r="D1443" s="407"/>
      <c r="E1443" s="374"/>
      <c r="F1443" s="374"/>
      <c r="G1443" s="408"/>
      <c r="H1443" s="374"/>
      <c r="I1443" s="409"/>
      <c r="J1443" s="374"/>
      <c r="K1443" s="409"/>
      <c r="L1443" s="378"/>
      <c r="M1443" s="410"/>
      <c r="N1443" s="374"/>
      <c r="O1443" s="411"/>
      <c r="P1443" s="409"/>
      <c r="Q1443" s="409"/>
      <c r="R1443" s="378"/>
      <c r="S1443" s="378"/>
      <c r="T1443" s="378"/>
      <c r="U1443" s="378"/>
      <c r="V1443" s="378"/>
      <c r="W1443" s="378"/>
      <c r="X1443" s="378"/>
      <c r="Y1443" s="378"/>
    </row>
    <row r="1444" spans="1:25">
      <c r="A1444" s="374"/>
      <c r="B1444" s="374"/>
      <c r="C1444" s="406"/>
      <c r="D1444" s="407"/>
      <c r="E1444" s="374"/>
      <c r="F1444" s="374"/>
      <c r="G1444" s="408"/>
      <c r="H1444" s="374"/>
      <c r="I1444" s="409"/>
      <c r="J1444" s="374"/>
      <c r="K1444" s="409"/>
      <c r="L1444" s="378"/>
      <c r="M1444" s="410"/>
      <c r="N1444" s="374"/>
      <c r="O1444" s="411"/>
      <c r="P1444" s="409"/>
      <c r="Q1444" s="409"/>
      <c r="R1444" s="378"/>
      <c r="S1444" s="378"/>
      <c r="T1444" s="378"/>
      <c r="U1444" s="378"/>
      <c r="V1444" s="378"/>
      <c r="W1444" s="378"/>
      <c r="X1444" s="378"/>
      <c r="Y1444" s="378"/>
    </row>
    <row r="1445" spans="1:25">
      <c r="A1445" s="374"/>
      <c r="B1445" s="374"/>
      <c r="C1445" s="406"/>
      <c r="D1445" s="407"/>
      <c r="E1445" s="374"/>
      <c r="F1445" s="374"/>
      <c r="G1445" s="408"/>
      <c r="H1445" s="374"/>
      <c r="I1445" s="409"/>
      <c r="J1445" s="374"/>
      <c r="K1445" s="409"/>
      <c r="L1445" s="378"/>
      <c r="M1445" s="410"/>
      <c r="N1445" s="374"/>
      <c r="O1445" s="411"/>
      <c r="P1445" s="409"/>
      <c r="Q1445" s="409"/>
      <c r="R1445" s="378"/>
      <c r="S1445" s="378"/>
      <c r="T1445" s="378"/>
      <c r="U1445" s="378"/>
      <c r="V1445" s="378"/>
      <c r="W1445" s="378"/>
      <c r="X1445" s="378"/>
      <c r="Y1445" s="378"/>
    </row>
    <row r="1446" spans="1:25">
      <c r="A1446" s="374"/>
      <c r="B1446" s="374"/>
      <c r="C1446" s="406"/>
      <c r="D1446" s="407"/>
      <c r="E1446" s="374"/>
      <c r="F1446" s="374"/>
      <c r="G1446" s="408"/>
      <c r="H1446" s="374"/>
      <c r="I1446" s="409"/>
      <c r="J1446" s="374"/>
      <c r="K1446" s="409"/>
      <c r="L1446" s="378"/>
      <c r="M1446" s="410"/>
      <c r="N1446" s="374"/>
      <c r="O1446" s="411"/>
      <c r="P1446" s="409"/>
      <c r="Q1446" s="409"/>
      <c r="R1446" s="378"/>
      <c r="S1446" s="378"/>
      <c r="T1446" s="378"/>
      <c r="U1446" s="378"/>
      <c r="V1446" s="378"/>
      <c r="W1446" s="378"/>
      <c r="X1446" s="378"/>
      <c r="Y1446" s="378"/>
    </row>
    <row r="1447" spans="1:25">
      <c r="A1447" s="374"/>
      <c r="B1447" s="374"/>
      <c r="C1447" s="406"/>
      <c r="D1447" s="407"/>
      <c r="E1447" s="374"/>
      <c r="F1447" s="374"/>
      <c r="G1447" s="408"/>
      <c r="H1447" s="374"/>
      <c r="I1447" s="409"/>
      <c r="J1447" s="374"/>
      <c r="K1447" s="409"/>
      <c r="L1447" s="378"/>
      <c r="M1447" s="410"/>
      <c r="N1447" s="374"/>
      <c r="O1447" s="411"/>
      <c r="P1447" s="409"/>
      <c r="Q1447" s="409"/>
      <c r="R1447" s="378"/>
      <c r="S1447" s="378"/>
      <c r="T1447" s="378"/>
      <c r="U1447" s="378"/>
      <c r="V1447" s="378"/>
      <c r="W1447" s="378"/>
      <c r="X1447" s="378"/>
      <c r="Y1447" s="378"/>
    </row>
    <row r="1448" spans="1:25">
      <c r="A1448" s="374"/>
      <c r="B1448" s="374"/>
      <c r="C1448" s="406"/>
      <c r="D1448" s="407"/>
      <c r="E1448" s="374"/>
      <c r="F1448" s="374"/>
      <c r="G1448" s="408"/>
      <c r="H1448" s="374"/>
      <c r="I1448" s="409"/>
      <c r="J1448" s="374"/>
      <c r="K1448" s="409"/>
      <c r="L1448" s="378"/>
      <c r="M1448" s="410"/>
      <c r="N1448" s="374"/>
      <c r="O1448" s="411"/>
      <c r="P1448" s="409"/>
      <c r="Q1448" s="409"/>
      <c r="R1448" s="378"/>
      <c r="S1448" s="378"/>
      <c r="T1448" s="378"/>
      <c r="U1448" s="378"/>
      <c r="V1448" s="378"/>
      <c r="W1448" s="378"/>
      <c r="X1448" s="378"/>
      <c r="Y1448" s="378"/>
    </row>
    <row r="1449" spans="1:25">
      <c r="A1449" s="374"/>
      <c r="B1449" s="374"/>
      <c r="C1449" s="406"/>
      <c r="D1449" s="407"/>
      <c r="E1449" s="374"/>
      <c r="F1449" s="374"/>
      <c r="G1449" s="408"/>
      <c r="H1449" s="374"/>
      <c r="I1449" s="409"/>
      <c r="J1449" s="374"/>
      <c r="K1449" s="409"/>
      <c r="L1449" s="378"/>
      <c r="M1449" s="410"/>
      <c r="N1449" s="374"/>
      <c r="O1449" s="411"/>
      <c r="P1449" s="409"/>
      <c r="Q1449" s="409"/>
      <c r="R1449" s="378"/>
      <c r="S1449" s="378"/>
      <c r="T1449" s="378"/>
      <c r="U1449" s="378"/>
      <c r="V1449" s="378"/>
      <c r="W1449" s="378"/>
      <c r="X1449" s="378"/>
      <c r="Y1449" s="378"/>
    </row>
    <row r="1450" spans="1:25">
      <c r="A1450" s="374"/>
      <c r="B1450" s="374"/>
      <c r="C1450" s="406"/>
      <c r="D1450" s="407"/>
      <c r="E1450" s="374"/>
      <c r="F1450" s="374"/>
      <c r="G1450" s="408"/>
      <c r="H1450" s="374"/>
      <c r="I1450" s="409"/>
      <c r="J1450" s="374"/>
      <c r="K1450" s="409"/>
      <c r="L1450" s="378"/>
      <c r="M1450" s="410"/>
      <c r="N1450" s="374"/>
      <c r="O1450" s="411"/>
      <c r="P1450" s="409"/>
      <c r="Q1450" s="409"/>
      <c r="R1450" s="378"/>
      <c r="S1450" s="378"/>
      <c r="T1450" s="378"/>
      <c r="U1450" s="378"/>
      <c r="V1450" s="378"/>
      <c r="W1450" s="378"/>
      <c r="X1450" s="378"/>
      <c r="Y1450" s="378"/>
    </row>
    <row r="1451" spans="1:25">
      <c r="A1451" s="374"/>
      <c r="B1451" s="374"/>
      <c r="C1451" s="406"/>
      <c r="D1451" s="407"/>
      <c r="E1451" s="374"/>
      <c r="F1451" s="374"/>
      <c r="G1451" s="408"/>
      <c r="H1451" s="374"/>
      <c r="I1451" s="409"/>
      <c r="J1451" s="374"/>
      <c r="K1451" s="409"/>
      <c r="L1451" s="378"/>
      <c r="M1451" s="410"/>
      <c r="N1451" s="374"/>
      <c r="O1451" s="411"/>
      <c r="P1451" s="409"/>
      <c r="Q1451" s="409"/>
      <c r="R1451" s="378"/>
      <c r="S1451" s="378"/>
      <c r="T1451" s="378"/>
      <c r="U1451" s="378"/>
      <c r="V1451" s="378"/>
      <c r="W1451" s="378"/>
      <c r="X1451" s="378"/>
      <c r="Y1451" s="378"/>
    </row>
    <row r="1452" spans="1:25">
      <c r="A1452" s="374"/>
      <c r="B1452" s="374"/>
      <c r="C1452" s="406"/>
      <c r="D1452" s="407"/>
      <c r="E1452" s="374"/>
      <c r="F1452" s="374"/>
      <c r="G1452" s="408"/>
      <c r="H1452" s="374"/>
      <c r="I1452" s="409"/>
      <c r="J1452" s="374"/>
      <c r="K1452" s="409"/>
      <c r="L1452" s="378"/>
      <c r="M1452" s="410"/>
      <c r="N1452" s="374"/>
      <c r="O1452" s="411"/>
      <c r="P1452" s="409"/>
      <c r="Q1452" s="409"/>
      <c r="R1452" s="378"/>
      <c r="S1452" s="378"/>
      <c r="T1452" s="378"/>
      <c r="U1452" s="378"/>
      <c r="V1452" s="378"/>
      <c r="W1452" s="378"/>
      <c r="X1452" s="378"/>
      <c r="Y1452" s="378"/>
    </row>
    <row r="1453" spans="1:25">
      <c r="A1453" s="374"/>
      <c r="B1453" s="374"/>
      <c r="C1453" s="406"/>
      <c r="D1453" s="407"/>
      <c r="E1453" s="374"/>
      <c r="F1453" s="374"/>
      <c r="G1453" s="408"/>
      <c r="H1453" s="374"/>
      <c r="I1453" s="409"/>
      <c r="J1453" s="374"/>
      <c r="K1453" s="409"/>
      <c r="L1453" s="378"/>
      <c r="M1453" s="410"/>
      <c r="N1453" s="374"/>
      <c r="O1453" s="411"/>
      <c r="P1453" s="409"/>
      <c r="Q1453" s="409"/>
      <c r="R1453" s="378"/>
      <c r="S1453" s="378"/>
      <c r="T1453" s="378"/>
      <c r="U1453" s="378"/>
      <c r="V1453" s="378"/>
      <c r="W1453" s="378"/>
      <c r="X1453" s="378"/>
      <c r="Y1453" s="378"/>
    </row>
    <row r="1454" spans="1:25">
      <c r="A1454" s="374"/>
      <c r="B1454" s="374"/>
      <c r="C1454" s="406"/>
      <c r="D1454" s="407"/>
      <c r="E1454" s="374"/>
      <c r="F1454" s="374"/>
      <c r="G1454" s="408"/>
      <c r="H1454" s="374"/>
      <c r="I1454" s="409"/>
      <c r="J1454" s="374"/>
      <c r="K1454" s="409"/>
      <c r="L1454" s="378"/>
      <c r="M1454" s="410"/>
      <c r="N1454" s="374"/>
      <c r="O1454" s="411"/>
      <c r="P1454" s="409"/>
      <c r="Q1454" s="409"/>
      <c r="R1454" s="378"/>
      <c r="S1454" s="378"/>
      <c r="T1454" s="378"/>
      <c r="U1454" s="378"/>
      <c r="V1454" s="378"/>
      <c r="W1454" s="378"/>
      <c r="X1454" s="378"/>
      <c r="Y1454" s="378"/>
    </row>
    <row r="1455" spans="1:25">
      <c r="A1455" s="374"/>
      <c r="B1455" s="374"/>
      <c r="C1455" s="406"/>
      <c r="D1455" s="407"/>
      <c r="E1455" s="374"/>
      <c r="F1455" s="374"/>
      <c r="G1455" s="408"/>
      <c r="H1455" s="374"/>
      <c r="I1455" s="409"/>
      <c r="J1455" s="374"/>
      <c r="K1455" s="409"/>
      <c r="L1455" s="378"/>
      <c r="M1455" s="410"/>
      <c r="N1455" s="374"/>
      <c r="O1455" s="411"/>
      <c r="P1455" s="409"/>
      <c r="Q1455" s="409"/>
      <c r="R1455" s="378"/>
      <c r="S1455" s="378"/>
      <c r="T1455" s="378"/>
      <c r="U1455" s="378"/>
      <c r="V1455" s="378"/>
      <c r="W1455" s="378"/>
      <c r="X1455" s="378"/>
      <c r="Y1455" s="378"/>
    </row>
    <row r="1456" spans="1:25">
      <c r="A1456" s="374"/>
      <c r="B1456" s="374"/>
      <c r="C1456" s="406"/>
      <c r="D1456" s="407"/>
      <c r="E1456" s="374"/>
      <c r="F1456" s="374"/>
      <c r="G1456" s="408"/>
      <c r="H1456" s="374"/>
      <c r="I1456" s="409"/>
      <c r="J1456" s="374"/>
      <c r="K1456" s="409"/>
      <c r="L1456" s="378"/>
      <c r="M1456" s="410"/>
      <c r="N1456" s="374"/>
      <c r="O1456" s="411"/>
      <c r="P1456" s="409"/>
      <c r="Q1456" s="409"/>
      <c r="R1456" s="378"/>
      <c r="S1456" s="378"/>
      <c r="T1456" s="378"/>
      <c r="U1456" s="378"/>
      <c r="V1456" s="378"/>
      <c r="W1456" s="378"/>
      <c r="X1456" s="378"/>
      <c r="Y1456" s="378"/>
    </row>
    <row r="1457" spans="1:25">
      <c r="A1457" s="374"/>
      <c r="B1457" s="374"/>
      <c r="C1457" s="406"/>
      <c r="D1457" s="407"/>
      <c r="E1457" s="374"/>
      <c r="F1457" s="374"/>
      <c r="G1457" s="408"/>
      <c r="H1457" s="374"/>
      <c r="I1457" s="409"/>
      <c r="J1457" s="374"/>
      <c r="K1457" s="409"/>
      <c r="L1457" s="378"/>
      <c r="M1457" s="410"/>
      <c r="N1457" s="374"/>
      <c r="O1457" s="411"/>
      <c r="P1457" s="409"/>
      <c r="Q1457" s="409"/>
      <c r="R1457" s="378"/>
      <c r="S1457" s="378"/>
      <c r="T1457" s="378"/>
      <c r="U1457" s="378"/>
      <c r="V1457" s="378"/>
      <c r="W1457" s="378"/>
      <c r="X1457" s="378"/>
      <c r="Y1457" s="378"/>
    </row>
    <row r="1458" spans="1:25">
      <c r="A1458" s="374"/>
      <c r="B1458" s="374"/>
      <c r="C1458" s="406"/>
      <c r="D1458" s="407"/>
      <c r="E1458" s="374"/>
      <c r="F1458" s="374"/>
      <c r="G1458" s="408"/>
      <c r="H1458" s="374"/>
      <c r="I1458" s="409"/>
      <c r="J1458" s="374"/>
      <c r="K1458" s="409"/>
      <c r="L1458" s="378"/>
      <c r="M1458" s="410"/>
      <c r="N1458" s="374"/>
      <c r="O1458" s="411"/>
      <c r="P1458" s="409"/>
      <c r="Q1458" s="409"/>
      <c r="R1458" s="378"/>
      <c r="S1458" s="378"/>
      <c r="T1458" s="378"/>
      <c r="U1458" s="378"/>
      <c r="V1458" s="378"/>
      <c r="W1458" s="378"/>
      <c r="X1458" s="378"/>
      <c r="Y1458" s="378"/>
    </row>
    <row r="1459" spans="1:25">
      <c r="A1459" s="374"/>
      <c r="B1459" s="374"/>
      <c r="C1459" s="406"/>
      <c r="D1459" s="407"/>
      <c r="E1459" s="374"/>
      <c r="F1459" s="374"/>
      <c r="G1459" s="408"/>
      <c r="H1459" s="374"/>
      <c r="I1459" s="409"/>
      <c r="J1459" s="374"/>
      <c r="K1459" s="409"/>
      <c r="L1459" s="378"/>
      <c r="M1459" s="410"/>
      <c r="N1459" s="374"/>
      <c r="O1459" s="411"/>
      <c r="P1459" s="409"/>
      <c r="Q1459" s="409"/>
      <c r="R1459" s="378"/>
      <c r="S1459" s="378"/>
      <c r="T1459" s="378"/>
      <c r="U1459" s="378"/>
      <c r="V1459" s="378"/>
      <c r="W1459" s="378"/>
      <c r="X1459" s="378"/>
      <c r="Y1459" s="378"/>
    </row>
    <row r="1460" spans="1:25">
      <c r="A1460" s="374"/>
      <c r="B1460" s="374"/>
      <c r="C1460" s="406"/>
      <c r="D1460" s="407"/>
      <c r="E1460" s="374"/>
      <c r="F1460" s="374"/>
      <c r="G1460" s="408"/>
      <c r="H1460" s="374"/>
      <c r="I1460" s="409"/>
      <c r="J1460" s="374"/>
      <c r="K1460" s="409"/>
      <c r="L1460" s="378"/>
      <c r="M1460" s="410"/>
      <c r="N1460" s="374"/>
      <c r="O1460" s="411"/>
      <c r="P1460" s="409"/>
      <c r="Q1460" s="409"/>
      <c r="R1460" s="378"/>
      <c r="S1460" s="378"/>
      <c r="T1460" s="378"/>
      <c r="U1460" s="378"/>
      <c r="V1460" s="378"/>
      <c r="W1460" s="378"/>
      <c r="X1460" s="378"/>
      <c r="Y1460" s="378"/>
    </row>
    <row r="1461" spans="1:25">
      <c r="A1461" s="374"/>
      <c r="B1461" s="374"/>
      <c r="C1461" s="406"/>
      <c r="D1461" s="407"/>
      <c r="E1461" s="374"/>
      <c r="F1461" s="374"/>
      <c r="G1461" s="408"/>
      <c r="H1461" s="374"/>
      <c r="I1461" s="409"/>
      <c r="J1461" s="374"/>
      <c r="K1461" s="409"/>
      <c r="L1461" s="378"/>
      <c r="M1461" s="410"/>
      <c r="N1461" s="374"/>
      <c r="O1461" s="411"/>
      <c r="P1461" s="409"/>
      <c r="Q1461" s="409"/>
      <c r="R1461" s="378"/>
      <c r="S1461" s="378"/>
      <c r="T1461" s="378"/>
      <c r="U1461" s="378"/>
      <c r="V1461" s="378"/>
      <c r="W1461" s="378"/>
      <c r="X1461" s="378"/>
      <c r="Y1461" s="378"/>
    </row>
    <row r="1462" spans="1:25">
      <c r="A1462" s="374"/>
      <c r="B1462" s="374"/>
      <c r="C1462" s="406"/>
      <c r="D1462" s="407"/>
      <c r="E1462" s="374"/>
      <c r="F1462" s="374"/>
      <c r="G1462" s="408"/>
      <c r="H1462" s="374"/>
      <c r="I1462" s="409"/>
      <c r="J1462" s="374"/>
      <c r="K1462" s="409"/>
      <c r="L1462" s="378"/>
      <c r="M1462" s="410"/>
      <c r="N1462" s="374"/>
      <c r="O1462" s="411"/>
      <c r="P1462" s="409"/>
      <c r="Q1462" s="409"/>
      <c r="R1462" s="378"/>
      <c r="S1462" s="378"/>
      <c r="T1462" s="378"/>
      <c r="U1462" s="378"/>
      <c r="V1462" s="378"/>
      <c r="W1462" s="378"/>
      <c r="X1462" s="378"/>
      <c r="Y1462" s="378"/>
    </row>
    <row r="1463" spans="1:25">
      <c r="A1463" s="374"/>
      <c r="B1463" s="374"/>
      <c r="C1463" s="406"/>
      <c r="D1463" s="407"/>
      <c r="E1463" s="374"/>
      <c r="F1463" s="374"/>
      <c r="G1463" s="408"/>
      <c r="H1463" s="374"/>
      <c r="I1463" s="409"/>
      <c r="J1463" s="374"/>
      <c r="K1463" s="409"/>
      <c r="L1463" s="378"/>
      <c r="M1463" s="410"/>
      <c r="N1463" s="374"/>
      <c r="O1463" s="411"/>
      <c r="P1463" s="409"/>
      <c r="Q1463" s="409"/>
      <c r="R1463" s="378"/>
      <c r="S1463" s="378"/>
      <c r="T1463" s="378"/>
      <c r="U1463" s="378"/>
      <c r="V1463" s="378"/>
      <c r="W1463" s="378"/>
      <c r="X1463" s="378"/>
      <c r="Y1463" s="378"/>
    </row>
    <row r="1464" spans="1:25">
      <c r="A1464" s="374"/>
      <c r="B1464" s="374"/>
      <c r="C1464" s="406"/>
      <c r="D1464" s="407"/>
      <c r="E1464" s="374"/>
      <c r="F1464" s="374"/>
      <c r="G1464" s="408"/>
      <c r="H1464" s="374"/>
      <c r="I1464" s="409"/>
      <c r="J1464" s="374"/>
      <c r="K1464" s="409"/>
      <c r="L1464" s="378"/>
      <c r="M1464" s="410"/>
      <c r="N1464" s="374"/>
      <c r="O1464" s="411"/>
      <c r="P1464" s="409"/>
      <c r="Q1464" s="409"/>
      <c r="R1464" s="378"/>
      <c r="S1464" s="378"/>
      <c r="T1464" s="378"/>
      <c r="U1464" s="378"/>
      <c r="V1464" s="378"/>
      <c r="W1464" s="378"/>
      <c r="X1464" s="378"/>
      <c r="Y1464" s="378"/>
    </row>
    <row r="1465" spans="1:25">
      <c r="A1465" s="374"/>
      <c r="B1465" s="374"/>
      <c r="C1465" s="406"/>
      <c r="D1465" s="407"/>
      <c r="E1465" s="374"/>
      <c r="F1465" s="374"/>
      <c r="G1465" s="408"/>
      <c r="H1465" s="374"/>
      <c r="I1465" s="409"/>
      <c r="J1465" s="374"/>
      <c r="K1465" s="409"/>
      <c r="L1465" s="378"/>
      <c r="M1465" s="410"/>
      <c r="N1465" s="374"/>
      <c r="O1465" s="411"/>
      <c r="P1465" s="409"/>
      <c r="Q1465" s="409"/>
      <c r="R1465" s="378"/>
      <c r="S1465" s="378"/>
      <c r="T1465" s="378"/>
      <c r="U1465" s="378"/>
      <c r="V1465" s="378"/>
      <c r="W1465" s="378"/>
      <c r="X1465" s="378"/>
      <c r="Y1465" s="378"/>
    </row>
    <row r="1466" spans="1:25">
      <c r="A1466" s="374"/>
      <c r="B1466" s="374"/>
      <c r="C1466" s="406"/>
      <c r="D1466" s="407"/>
      <c r="E1466" s="374"/>
      <c r="F1466" s="374"/>
      <c r="G1466" s="408"/>
      <c r="H1466" s="374"/>
      <c r="I1466" s="409"/>
      <c r="J1466" s="374"/>
      <c r="K1466" s="409"/>
      <c r="L1466" s="378"/>
      <c r="M1466" s="410"/>
      <c r="N1466" s="374"/>
      <c r="O1466" s="411"/>
      <c r="P1466" s="409"/>
      <c r="Q1466" s="409"/>
      <c r="R1466" s="378"/>
      <c r="S1466" s="378"/>
      <c r="T1466" s="378"/>
      <c r="U1466" s="378"/>
      <c r="V1466" s="378"/>
      <c r="W1466" s="378"/>
      <c r="X1466" s="378"/>
      <c r="Y1466" s="378"/>
    </row>
    <row r="1467" spans="1:25">
      <c r="A1467" s="374"/>
      <c r="B1467" s="374"/>
      <c r="C1467" s="406"/>
      <c r="D1467" s="407"/>
      <c r="E1467" s="374"/>
      <c r="F1467" s="374"/>
      <c r="G1467" s="408"/>
      <c r="H1467" s="374"/>
      <c r="I1467" s="409"/>
      <c r="J1467" s="374"/>
      <c r="K1467" s="409"/>
      <c r="L1467" s="378"/>
      <c r="M1467" s="410"/>
      <c r="N1467" s="374"/>
      <c r="O1467" s="411"/>
      <c r="P1467" s="409"/>
      <c r="Q1467" s="409"/>
      <c r="R1467" s="378"/>
      <c r="S1467" s="378"/>
      <c r="T1467" s="378"/>
      <c r="U1467" s="378"/>
      <c r="V1467" s="378"/>
      <c r="W1467" s="378"/>
      <c r="X1467" s="378"/>
      <c r="Y1467" s="378"/>
    </row>
    <row r="1468" spans="1:25">
      <c r="A1468" s="374"/>
      <c r="B1468" s="374"/>
      <c r="C1468" s="406"/>
      <c r="D1468" s="407"/>
      <c r="E1468" s="374"/>
      <c r="F1468" s="374"/>
      <c r="G1468" s="408"/>
      <c r="H1468" s="374"/>
      <c r="I1468" s="409"/>
      <c r="J1468" s="374"/>
      <c r="K1468" s="409"/>
      <c r="L1468" s="378"/>
      <c r="M1468" s="410"/>
      <c r="N1468" s="374"/>
      <c r="O1468" s="411"/>
      <c r="P1468" s="409"/>
      <c r="Q1468" s="409"/>
      <c r="R1468" s="378"/>
      <c r="S1468" s="378"/>
      <c r="T1468" s="378"/>
      <c r="U1468" s="378"/>
      <c r="V1468" s="378"/>
      <c r="W1468" s="378"/>
      <c r="X1468" s="378"/>
      <c r="Y1468" s="378"/>
    </row>
    <row r="1469" spans="1:25">
      <c r="A1469" s="374"/>
      <c r="B1469" s="374"/>
      <c r="C1469" s="406"/>
      <c r="D1469" s="407"/>
      <c r="E1469" s="374"/>
      <c r="F1469" s="374"/>
      <c r="G1469" s="408"/>
      <c r="H1469" s="374"/>
      <c r="I1469" s="409"/>
      <c r="J1469" s="374"/>
      <c r="K1469" s="409"/>
      <c r="L1469" s="378"/>
      <c r="M1469" s="410"/>
      <c r="N1469" s="374"/>
      <c r="O1469" s="411"/>
      <c r="P1469" s="409"/>
      <c r="Q1469" s="409"/>
      <c r="R1469" s="378"/>
      <c r="S1469" s="378"/>
      <c r="T1469" s="378"/>
      <c r="U1469" s="378"/>
      <c r="V1469" s="378"/>
      <c r="W1469" s="378"/>
      <c r="X1469" s="378"/>
      <c r="Y1469" s="378"/>
    </row>
    <row r="1470" spans="1:25">
      <c r="A1470" s="374"/>
      <c r="B1470" s="374"/>
      <c r="C1470" s="406"/>
      <c r="D1470" s="407"/>
      <c r="E1470" s="374"/>
      <c r="F1470" s="374"/>
      <c r="G1470" s="408"/>
      <c r="H1470" s="374"/>
      <c r="I1470" s="409"/>
      <c r="J1470" s="374"/>
      <c r="K1470" s="409"/>
      <c r="L1470" s="378"/>
      <c r="M1470" s="410"/>
      <c r="N1470" s="374"/>
      <c r="O1470" s="411"/>
      <c r="P1470" s="409"/>
      <c r="Q1470" s="409"/>
      <c r="R1470" s="378"/>
      <c r="S1470" s="378"/>
      <c r="T1470" s="378"/>
      <c r="U1470" s="378"/>
      <c r="V1470" s="378"/>
      <c r="W1470" s="378"/>
      <c r="X1470" s="378"/>
      <c r="Y1470" s="378"/>
    </row>
    <row r="1471" spans="1:25">
      <c r="A1471" s="374"/>
      <c r="B1471" s="374"/>
      <c r="C1471" s="406"/>
      <c r="D1471" s="407"/>
      <c r="E1471" s="374"/>
      <c r="F1471" s="374"/>
      <c r="G1471" s="408"/>
      <c r="H1471" s="374"/>
      <c r="I1471" s="409"/>
      <c r="J1471" s="374"/>
      <c r="K1471" s="409"/>
      <c r="L1471" s="378"/>
      <c r="M1471" s="410"/>
      <c r="N1471" s="374"/>
      <c r="O1471" s="411"/>
      <c r="P1471" s="409"/>
      <c r="Q1471" s="409"/>
      <c r="R1471" s="378"/>
      <c r="S1471" s="378"/>
      <c r="T1471" s="378"/>
      <c r="U1471" s="378"/>
      <c r="V1471" s="378"/>
      <c r="W1471" s="378"/>
      <c r="X1471" s="378"/>
      <c r="Y1471" s="378"/>
    </row>
    <row r="1472" spans="1:25">
      <c r="A1472" s="374"/>
      <c r="B1472" s="374"/>
      <c r="C1472" s="406"/>
      <c r="D1472" s="407"/>
      <c r="E1472" s="374"/>
      <c r="F1472" s="374"/>
      <c r="G1472" s="408"/>
      <c r="H1472" s="374"/>
      <c r="I1472" s="409"/>
      <c r="J1472" s="374"/>
      <c r="K1472" s="409"/>
      <c r="L1472" s="378"/>
      <c r="M1472" s="410"/>
      <c r="N1472" s="374"/>
      <c r="O1472" s="411"/>
      <c r="P1472" s="409"/>
      <c r="Q1472" s="409"/>
      <c r="R1472" s="378"/>
      <c r="S1472" s="378"/>
      <c r="T1472" s="378"/>
      <c r="U1472" s="378"/>
      <c r="V1472" s="378"/>
      <c r="W1472" s="378"/>
      <c r="X1472" s="378"/>
      <c r="Y1472" s="378"/>
    </row>
    <row r="1473" spans="1:25">
      <c r="A1473" s="374"/>
      <c r="B1473" s="374"/>
      <c r="C1473" s="406"/>
      <c r="D1473" s="407"/>
      <c r="E1473" s="374"/>
      <c r="F1473" s="374"/>
      <c r="G1473" s="408"/>
      <c r="H1473" s="374"/>
      <c r="I1473" s="409"/>
      <c r="J1473" s="374"/>
      <c r="K1473" s="409"/>
      <c r="L1473" s="378"/>
      <c r="M1473" s="410"/>
      <c r="N1473" s="374"/>
      <c r="O1473" s="411"/>
      <c r="P1473" s="409"/>
      <c r="Q1473" s="409"/>
      <c r="R1473" s="378"/>
      <c r="S1473" s="378"/>
      <c r="T1473" s="378"/>
      <c r="U1473" s="378"/>
      <c r="V1473" s="378"/>
      <c r="W1473" s="378"/>
      <c r="X1473" s="378"/>
      <c r="Y1473" s="378"/>
    </row>
    <row r="1474" spans="1:25">
      <c r="A1474" s="374"/>
      <c r="B1474" s="374"/>
      <c r="C1474" s="406"/>
      <c r="D1474" s="407"/>
      <c r="E1474" s="374"/>
      <c r="F1474" s="374"/>
      <c r="G1474" s="408"/>
      <c r="H1474" s="374"/>
      <c r="I1474" s="409"/>
      <c r="J1474" s="374"/>
      <c r="K1474" s="409"/>
      <c r="L1474" s="378"/>
      <c r="M1474" s="410"/>
      <c r="N1474" s="374"/>
      <c r="O1474" s="411"/>
      <c r="P1474" s="409"/>
      <c r="Q1474" s="409"/>
      <c r="R1474" s="378"/>
      <c r="S1474" s="378"/>
      <c r="T1474" s="378"/>
      <c r="U1474" s="378"/>
      <c r="V1474" s="378"/>
      <c r="W1474" s="378"/>
      <c r="X1474" s="378"/>
      <c r="Y1474" s="378"/>
    </row>
    <row r="1475" spans="1:25">
      <c r="A1475" s="374"/>
      <c r="B1475" s="374"/>
      <c r="C1475" s="406"/>
      <c r="D1475" s="407"/>
      <c r="E1475" s="374"/>
      <c r="F1475" s="374"/>
      <c r="G1475" s="408"/>
      <c r="H1475" s="374"/>
      <c r="I1475" s="409"/>
      <c r="J1475" s="374"/>
      <c r="K1475" s="409"/>
      <c r="L1475" s="378"/>
      <c r="M1475" s="410"/>
      <c r="N1475" s="374"/>
      <c r="O1475" s="411"/>
      <c r="P1475" s="409"/>
      <c r="Q1475" s="409"/>
      <c r="R1475" s="378"/>
      <c r="S1475" s="378"/>
      <c r="T1475" s="378"/>
      <c r="U1475" s="378"/>
      <c r="V1475" s="378"/>
      <c r="W1475" s="378"/>
      <c r="X1475" s="378"/>
      <c r="Y1475" s="378"/>
    </row>
    <row r="1476" spans="1:25">
      <c r="A1476" s="374"/>
      <c r="B1476" s="374"/>
      <c r="C1476" s="406"/>
      <c r="D1476" s="407"/>
      <c r="E1476" s="374"/>
      <c r="F1476" s="374"/>
      <c r="G1476" s="408"/>
      <c r="H1476" s="374"/>
      <c r="I1476" s="409"/>
      <c r="J1476" s="374"/>
      <c r="K1476" s="409"/>
      <c r="L1476" s="378"/>
      <c r="M1476" s="410"/>
      <c r="N1476" s="374"/>
      <c r="O1476" s="411"/>
      <c r="P1476" s="409"/>
      <c r="Q1476" s="409"/>
      <c r="R1476" s="378"/>
      <c r="S1476" s="378"/>
      <c r="T1476" s="378"/>
      <c r="U1476" s="378"/>
      <c r="V1476" s="378"/>
      <c r="W1476" s="378"/>
      <c r="X1476" s="378"/>
      <c r="Y1476" s="378"/>
    </row>
    <row r="1477" spans="1:25">
      <c r="A1477" s="374"/>
      <c r="B1477" s="374"/>
      <c r="C1477" s="406"/>
      <c r="D1477" s="407"/>
      <c r="E1477" s="374"/>
      <c r="F1477" s="374"/>
      <c r="G1477" s="408"/>
      <c r="H1477" s="374"/>
      <c r="I1477" s="409"/>
      <c r="J1477" s="374"/>
      <c r="K1477" s="409"/>
      <c r="L1477" s="378"/>
      <c r="M1477" s="410"/>
      <c r="N1477" s="374"/>
      <c r="O1477" s="411"/>
      <c r="P1477" s="409"/>
      <c r="Q1477" s="409"/>
      <c r="R1477" s="378"/>
      <c r="S1477" s="378"/>
      <c r="T1477" s="378"/>
      <c r="U1477" s="378"/>
      <c r="V1477" s="378"/>
      <c r="W1477" s="378"/>
      <c r="X1477" s="378"/>
      <c r="Y1477" s="378"/>
    </row>
    <row r="1478" spans="1:25">
      <c r="A1478" s="374"/>
      <c r="B1478" s="374"/>
      <c r="C1478" s="406"/>
      <c r="D1478" s="407"/>
      <c r="E1478" s="374"/>
      <c r="F1478" s="374"/>
      <c r="G1478" s="408"/>
      <c r="H1478" s="374"/>
      <c r="I1478" s="409"/>
      <c r="J1478" s="374"/>
      <c r="K1478" s="409"/>
      <c r="L1478" s="378"/>
      <c r="M1478" s="410"/>
      <c r="N1478" s="374"/>
      <c r="O1478" s="411"/>
      <c r="P1478" s="409"/>
      <c r="Q1478" s="409"/>
      <c r="R1478" s="378"/>
      <c r="S1478" s="378"/>
      <c r="T1478" s="378"/>
      <c r="U1478" s="378"/>
      <c r="V1478" s="378"/>
      <c r="W1478" s="378"/>
      <c r="X1478" s="378"/>
      <c r="Y1478" s="378"/>
    </row>
    <row r="1479" spans="1:25">
      <c r="A1479" s="374"/>
      <c r="B1479" s="374"/>
      <c r="C1479" s="406"/>
      <c r="D1479" s="407"/>
      <c r="E1479" s="374"/>
      <c r="F1479" s="374"/>
      <c r="G1479" s="408"/>
      <c r="H1479" s="374"/>
      <c r="I1479" s="409"/>
      <c r="J1479" s="374"/>
      <c r="K1479" s="409"/>
      <c r="L1479" s="378"/>
      <c r="M1479" s="410"/>
      <c r="N1479" s="374"/>
      <c r="O1479" s="411"/>
      <c r="P1479" s="409"/>
      <c r="Q1479" s="409"/>
      <c r="R1479" s="378"/>
      <c r="S1479" s="378"/>
      <c r="T1479" s="378"/>
      <c r="U1479" s="378"/>
      <c r="V1479" s="378"/>
      <c r="W1479" s="378"/>
      <c r="X1479" s="378"/>
      <c r="Y1479" s="378"/>
    </row>
    <row r="1480" spans="1:25">
      <c r="A1480" s="374"/>
      <c r="B1480" s="374"/>
      <c r="C1480" s="406"/>
      <c r="D1480" s="407"/>
      <c r="E1480" s="374"/>
      <c r="F1480" s="374"/>
      <c r="G1480" s="408"/>
      <c r="H1480" s="374"/>
      <c r="I1480" s="409"/>
      <c r="J1480" s="374"/>
      <c r="K1480" s="409"/>
      <c r="L1480" s="378"/>
      <c r="M1480" s="410"/>
      <c r="N1480" s="374"/>
      <c r="O1480" s="411"/>
      <c r="P1480" s="409"/>
      <c r="Q1480" s="409"/>
      <c r="R1480" s="378"/>
      <c r="S1480" s="378"/>
      <c r="T1480" s="378"/>
      <c r="U1480" s="378"/>
      <c r="V1480" s="378"/>
      <c r="W1480" s="378"/>
      <c r="X1480" s="378"/>
      <c r="Y1480" s="378"/>
    </row>
    <row r="1481" spans="1:25">
      <c r="A1481" s="374"/>
      <c r="B1481" s="374"/>
      <c r="C1481" s="406"/>
      <c r="D1481" s="407"/>
      <c r="E1481" s="374"/>
      <c r="F1481" s="374"/>
      <c r="G1481" s="408"/>
      <c r="H1481" s="374"/>
      <c r="I1481" s="409"/>
      <c r="J1481" s="374"/>
      <c r="K1481" s="409"/>
      <c r="L1481" s="378"/>
      <c r="M1481" s="410"/>
      <c r="N1481" s="374"/>
      <c r="O1481" s="411"/>
      <c r="P1481" s="409"/>
      <c r="Q1481" s="409"/>
      <c r="R1481" s="378"/>
      <c r="S1481" s="378"/>
      <c r="T1481" s="378"/>
      <c r="U1481" s="378"/>
      <c r="V1481" s="378"/>
      <c r="W1481" s="378"/>
      <c r="X1481" s="378"/>
      <c r="Y1481" s="378"/>
    </row>
    <row r="1482" spans="1:25">
      <c r="A1482" s="374"/>
      <c r="B1482" s="374"/>
      <c r="C1482" s="406"/>
      <c r="D1482" s="407"/>
      <c r="E1482" s="374"/>
      <c r="F1482" s="374"/>
      <c r="G1482" s="408"/>
      <c r="H1482" s="374"/>
      <c r="I1482" s="409"/>
      <c r="J1482" s="374"/>
      <c r="K1482" s="409"/>
      <c r="L1482" s="378"/>
      <c r="M1482" s="410"/>
      <c r="N1482" s="374"/>
      <c r="O1482" s="411"/>
      <c r="P1482" s="409"/>
      <c r="Q1482" s="409"/>
      <c r="R1482" s="378"/>
      <c r="S1482" s="378"/>
      <c r="T1482" s="378"/>
      <c r="U1482" s="378"/>
      <c r="V1482" s="378"/>
      <c r="W1482" s="378"/>
      <c r="X1482" s="378"/>
      <c r="Y1482" s="378"/>
    </row>
    <row r="1483" spans="1:25">
      <c r="A1483" s="374"/>
      <c r="B1483" s="374"/>
      <c r="C1483" s="406"/>
      <c r="D1483" s="407"/>
      <c r="E1483" s="374"/>
      <c r="F1483" s="374"/>
      <c r="G1483" s="408"/>
      <c r="H1483" s="374"/>
      <c r="I1483" s="409"/>
      <c r="J1483" s="374"/>
      <c r="K1483" s="409"/>
      <c r="L1483" s="378"/>
      <c r="M1483" s="410"/>
      <c r="N1483" s="374"/>
      <c r="O1483" s="411"/>
      <c r="P1483" s="409"/>
      <c r="Q1483" s="409"/>
      <c r="R1483" s="378"/>
      <c r="S1483" s="378"/>
      <c r="T1483" s="378"/>
      <c r="U1483" s="378"/>
      <c r="V1483" s="378"/>
      <c r="W1483" s="378"/>
      <c r="X1483" s="378"/>
      <c r="Y1483" s="378"/>
    </row>
    <row r="1484" spans="1:25">
      <c r="A1484" s="374"/>
      <c r="B1484" s="374"/>
      <c r="C1484" s="406"/>
      <c r="D1484" s="407"/>
      <c r="E1484" s="374"/>
      <c r="F1484" s="374"/>
      <c r="G1484" s="408"/>
      <c r="H1484" s="374"/>
      <c r="I1484" s="409"/>
      <c r="J1484" s="374"/>
      <c r="K1484" s="409"/>
      <c r="L1484" s="378"/>
      <c r="M1484" s="410"/>
      <c r="N1484" s="374"/>
      <c r="O1484" s="411"/>
      <c r="P1484" s="409"/>
      <c r="Q1484" s="409"/>
      <c r="R1484" s="378"/>
      <c r="S1484" s="378"/>
      <c r="T1484" s="378"/>
      <c r="U1484" s="378"/>
      <c r="V1484" s="378"/>
      <c r="W1484" s="378"/>
      <c r="X1484" s="378"/>
      <c r="Y1484" s="378"/>
    </row>
    <row r="1485" spans="1:25">
      <c r="A1485" s="374"/>
      <c r="B1485" s="374"/>
      <c r="C1485" s="406"/>
      <c r="D1485" s="407"/>
      <c r="E1485" s="374"/>
      <c r="F1485" s="374"/>
      <c r="G1485" s="408"/>
      <c r="H1485" s="374"/>
      <c r="I1485" s="409"/>
      <c r="J1485" s="374"/>
      <c r="K1485" s="409"/>
      <c r="L1485" s="378"/>
      <c r="M1485" s="410"/>
      <c r="N1485" s="374"/>
      <c r="O1485" s="411"/>
      <c r="P1485" s="409"/>
      <c r="Q1485" s="409"/>
      <c r="R1485" s="378"/>
      <c r="S1485" s="378"/>
      <c r="T1485" s="378"/>
      <c r="U1485" s="378"/>
      <c r="V1485" s="378"/>
      <c r="W1485" s="378"/>
      <c r="X1485" s="378"/>
      <c r="Y1485" s="378"/>
    </row>
    <row r="1486" spans="1:25">
      <c r="A1486" s="374"/>
      <c r="B1486" s="374"/>
      <c r="C1486" s="406"/>
      <c r="D1486" s="407"/>
      <c r="E1486" s="374"/>
      <c r="F1486" s="374"/>
      <c r="G1486" s="408"/>
      <c r="H1486" s="374"/>
      <c r="I1486" s="409"/>
      <c r="J1486" s="374"/>
      <c r="K1486" s="409"/>
      <c r="L1486" s="378"/>
      <c r="M1486" s="410"/>
      <c r="N1486" s="374"/>
      <c r="O1486" s="411"/>
      <c r="P1486" s="409"/>
      <c r="Q1486" s="409"/>
      <c r="R1486" s="378"/>
      <c r="S1486" s="378"/>
      <c r="T1486" s="378"/>
      <c r="U1486" s="378"/>
      <c r="V1486" s="378"/>
      <c r="W1486" s="378"/>
      <c r="X1486" s="378"/>
      <c r="Y1486" s="378"/>
    </row>
    <row r="1487" spans="1:25">
      <c r="A1487" s="374"/>
      <c r="B1487" s="374"/>
      <c r="C1487" s="406"/>
      <c r="D1487" s="407"/>
      <c r="E1487" s="374"/>
      <c r="F1487" s="374"/>
      <c r="G1487" s="408"/>
      <c r="H1487" s="374"/>
      <c r="I1487" s="409"/>
      <c r="J1487" s="374"/>
      <c r="K1487" s="409"/>
      <c r="L1487" s="378"/>
      <c r="M1487" s="410"/>
      <c r="N1487" s="374"/>
      <c r="O1487" s="411"/>
      <c r="P1487" s="409"/>
      <c r="Q1487" s="409"/>
      <c r="R1487" s="378"/>
      <c r="S1487" s="378"/>
      <c r="T1487" s="378"/>
      <c r="U1487" s="378"/>
      <c r="V1487" s="378"/>
      <c r="W1487" s="378"/>
      <c r="X1487" s="378"/>
      <c r="Y1487" s="378"/>
    </row>
    <row r="1488" spans="1:25">
      <c r="A1488" s="374"/>
      <c r="B1488" s="374"/>
      <c r="C1488" s="406"/>
      <c r="D1488" s="407"/>
      <c r="E1488" s="374"/>
      <c r="F1488" s="374"/>
      <c r="G1488" s="408"/>
      <c r="H1488" s="374"/>
      <c r="I1488" s="409"/>
      <c r="J1488" s="374"/>
      <c r="K1488" s="409"/>
      <c r="L1488" s="378"/>
      <c r="M1488" s="410"/>
      <c r="N1488" s="374"/>
      <c r="O1488" s="411"/>
      <c r="P1488" s="409"/>
      <c r="Q1488" s="409"/>
      <c r="R1488" s="378"/>
      <c r="S1488" s="378"/>
      <c r="T1488" s="378"/>
      <c r="U1488" s="378"/>
      <c r="V1488" s="378"/>
      <c r="W1488" s="378"/>
      <c r="X1488" s="378"/>
      <c r="Y1488" s="378"/>
    </row>
    <row r="1489" spans="1:25">
      <c r="A1489" s="374"/>
      <c r="B1489" s="374"/>
      <c r="C1489" s="406"/>
      <c r="D1489" s="407"/>
      <c r="E1489" s="374"/>
      <c r="F1489" s="374"/>
      <c r="G1489" s="408"/>
      <c r="H1489" s="374"/>
      <c r="I1489" s="409"/>
      <c r="J1489" s="374"/>
      <c r="K1489" s="409"/>
      <c r="L1489" s="378"/>
      <c r="M1489" s="410"/>
      <c r="N1489" s="374"/>
      <c r="O1489" s="411"/>
      <c r="P1489" s="409"/>
      <c r="Q1489" s="409"/>
      <c r="R1489" s="378"/>
      <c r="S1489" s="378"/>
      <c r="T1489" s="378"/>
      <c r="U1489" s="378"/>
      <c r="V1489" s="378"/>
      <c r="W1489" s="378"/>
      <c r="X1489" s="378"/>
      <c r="Y1489" s="378"/>
    </row>
    <row r="1490" spans="1:25">
      <c r="A1490" s="374"/>
      <c r="B1490" s="374"/>
      <c r="C1490" s="406"/>
      <c r="D1490" s="407"/>
      <c r="E1490" s="374"/>
      <c r="F1490" s="374"/>
      <c r="G1490" s="408"/>
      <c r="H1490" s="374"/>
      <c r="I1490" s="409"/>
      <c r="J1490" s="374"/>
      <c r="K1490" s="409"/>
      <c r="L1490" s="378"/>
      <c r="M1490" s="410"/>
      <c r="N1490" s="374"/>
      <c r="O1490" s="411"/>
      <c r="P1490" s="409"/>
      <c r="Q1490" s="409"/>
      <c r="R1490" s="378"/>
      <c r="S1490" s="378"/>
      <c r="T1490" s="378"/>
      <c r="U1490" s="378"/>
      <c r="V1490" s="378"/>
      <c r="W1490" s="378"/>
      <c r="X1490" s="378"/>
      <c r="Y1490" s="378"/>
    </row>
    <row r="1491" spans="1:25">
      <c r="A1491" s="374"/>
      <c r="B1491" s="374"/>
      <c r="C1491" s="406"/>
      <c r="D1491" s="407"/>
      <c r="E1491" s="374"/>
      <c r="F1491" s="374"/>
      <c r="G1491" s="408"/>
      <c r="H1491" s="374"/>
      <c r="I1491" s="409"/>
      <c r="J1491" s="374"/>
      <c r="K1491" s="409"/>
      <c r="L1491" s="378"/>
      <c r="M1491" s="410"/>
      <c r="N1491" s="374"/>
      <c r="O1491" s="411"/>
      <c r="P1491" s="409"/>
      <c r="Q1491" s="409"/>
      <c r="R1491" s="378"/>
      <c r="S1491" s="378"/>
      <c r="T1491" s="378"/>
      <c r="U1491" s="378"/>
      <c r="V1491" s="378"/>
      <c r="W1491" s="378"/>
      <c r="X1491" s="378"/>
      <c r="Y1491" s="378"/>
    </row>
    <row r="1492" spans="1:25">
      <c r="A1492" s="374"/>
      <c r="B1492" s="374"/>
      <c r="C1492" s="406"/>
      <c r="D1492" s="407"/>
      <c r="E1492" s="374"/>
      <c r="F1492" s="374"/>
      <c r="G1492" s="408"/>
      <c r="H1492" s="374"/>
      <c r="I1492" s="409"/>
      <c r="J1492" s="374"/>
      <c r="K1492" s="409"/>
      <c r="L1492" s="378"/>
      <c r="M1492" s="410"/>
      <c r="N1492" s="374"/>
      <c r="O1492" s="411"/>
      <c r="P1492" s="409"/>
      <c r="Q1492" s="409"/>
      <c r="R1492" s="378"/>
      <c r="S1492" s="378"/>
      <c r="T1492" s="378"/>
      <c r="U1492" s="378"/>
      <c r="V1492" s="378"/>
      <c r="W1492" s="378"/>
      <c r="X1492" s="378"/>
      <c r="Y1492" s="378"/>
    </row>
    <row r="1493" spans="1:25">
      <c r="A1493" s="374"/>
      <c r="B1493" s="374"/>
      <c r="C1493" s="406"/>
      <c r="D1493" s="407"/>
      <c r="E1493" s="374"/>
      <c r="F1493" s="374"/>
      <c r="G1493" s="408"/>
      <c r="H1493" s="374"/>
      <c r="I1493" s="409"/>
      <c r="J1493" s="374"/>
      <c r="K1493" s="409"/>
      <c r="L1493" s="378"/>
      <c r="M1493" s="410"/>
      <c r="N1493" s="374"/>
      <c r="O1493" s="411"/>
      <c r="P1493" s="409"/>
      <c r="Q1493" s="409"/>
      <c r="R1493" s="378"/>
      <c r="S1493" s="378"/>
      <c r="T1493" s="378"/>
      <c r="U1493" s="378"/>
      <c r="V1493" s="378"/>
      <c r="W1493" s="378"/>
      <c r="X1493" s="378"/>
      <c r="Y1493" s="378"/>
    </row>
    <row r="1494" spans="1:25">
      <c r="A1494" s="374"/>
      <c r="B1494" s="374"/>
      <c r="C1494" s="406"/>
      <c r="D1494" s="407"/>
      <c r="E1494" s="374"/>
      <c r="F1494" s="374"/>
      <c r="G1494" s="408"/>
      <c r="H1494" s="374"/>
      <c r="I1494" s="409"/>
      <c r="J1494" s="374"/>
      <c r="K1494" s="409"/>
      <c r="L1494" s="378"/>
      <c r="M1494" s="410"/>
      <c r="N1494" s="374"/>
      <c r="O1494" s="411"/>
      <c r="P1494" s="409"/>
      <c r="Q1494" s="409"/>
      <c r="R1494" s="378"/>
      <c r="S1494" s="378"/>
      <c r="T1494" s="378"/>
      <c r="U1494" s="378"/>
      <c r="V1494" s="378"/>
      <c r="W1494" s="378"/>
      <c r="X1494" s="378"/>
      <c r="Y1494" s="378"/>
    </row>
    <row r="1495" spans="1:25">
      <c r="A1495" s="374"/>
      <c r="B1495" s="374"/>
      <c r="C1495" s="406"/>
      <c r="D1495" s="407"/>
      <c r="E1495" s="374"/>
      <c r="F1495" s="374"/>
      <c r="G1495" s="408"/>
      <c r="H1495" s="374"/>
      <c r="I1495" s="409"/>
      <c r="J1495" s="374"/>
      <c r="K1495" s="409"/>
      <c r="L1495" s="378"/>
      <c r="M1495" s="410"/>
      <c r="N1495" s="374"/>
      <c r="O1495" s="411"/>
      <c r="P1495" s="409"/>
      <c r="Q1495" s="409"/>
      <c r="R1495" s="378"/>
      <c r="S1495" s="378"/>
      <c r="T1495" s="378"/>
      <c r="U1495" s="378"/>
      <c r="V1495" s="378"/>
      <c r="W1495" s="378"/>
      <c r="X1495" s="378"/>
      <c r="Y1495" s="378"/>
    </row>
    <row r="1496" spans="1:25">
      <c r="A1496" s="374"/>
      <c r="B1496" s="374"/>
      <c r="C1496" s="406"/>
      <c r="D1496" s="407"/>
      <c r="E1496" s="374"/>
      <c r="F1496" s="374"/>
      <c r="G1496" s="408"/>
      <c r="H1496" s="374"/>
      <c r="I1496" s="409"/>
      <c r="J1496" s="374"/>
      <c r="K1496" s="409"/>
      <c r="L1496" s="378"/>
      <c r="M1496" s="410"/>
      <c r="N1496" s="374"/>
      <c r="O1496" s="411"/>
      <c r="P1496" s="409"/>
      <c r="Q1496" s="409"/>
      <c r="R1496" s="378"/>
      <c r="S1496" s="378"/>
      <c r="T1496" s="378"/>
      <c r="U1496" s="378"/>
      <c r="V1496" s="378"/>
      <c r="W1496" s="378"/>
      <c r="X1496" s="378"/>
      <c r="Y1496" s="378"/>
    </row>
    <row r="1497" spans="1:25">
      <c r="A1497" s="374"/>
      <c r="B1497" s="374"/>
      <c r="C1497" s="406"/>
      <c r="D1497" s="407"/>
      <c r="E1497" s="374"/>
      <c r="F1497" s="374"/>
      <c r="G1497" s="408"/>
      <c r="H1497" s="374"/>
      <c r="I1497" s="409"/>
      <c r="J1497" s="374"/>
      <c r="K1497" s="409"/>
      <c r="L1497" s="378"/>
      <c r="M1497" s="410"/>
      <c r="N1497" s="374"/>
      <c r="O1497" s="411"/>
      <c r="P1497" s="409"/>
      <c r="Q1497" s="409"/>
      <c r="R1497" s="378"/>
      <c r="S1497" s="378"/>
      <c r="T1497" s="378"/>
      <c r="U1497" s="378"/>
      <c r="V1497" s="378"/>
      <c r="W1497" s="378"/>
      <c r="X1497" s="378"/>
      <c r="Y1497" s="378"/>
    </row>
    <row r="1498" spans="1:25">
      <c r="A1498" s="374"/>
      <c r="B1498" s="374"/>
      <c r="C1498" s="406"/>
      <c r="D1498" s="407"/>
      <c r="E1498" s="374"/>
      <c r="F1498" s="374"/>
      <c r="G1498" s="408"/>
      <c r="H1498" s="374"/>
      <c r="I1498" s="409"/>
      <c r="J1498" s="374"/>
      <c r="K1498" s="409"/>
      <c r="L1498" s="378"/>
      <c r="M1498" s="410"/>
      <c r="N1498" s="374"/>
      <c r="O1498" s="411"/>
      <c r="P1498" s="409"/>
      <c r="Q1498" s="409"/>
      <c r="R1498" s="378"/>
      <c r="S1498" s="378"/>
      <c r="T1498" s="378"/>
      <c r="U1498" s="378"/>
      <c r="V1498" s="378"/>
      <c r="W1498" s="378"/>
      <c r="X1498" s="378"/>
      <c r="Y1498" s="378"/>
    </row>
    <row r="1499" spans="1:25">
      <c r="A1499" s="374"/>
      <c r="B1499" s="374"/>
      <c r="C1499" s="406"/>
      <c r="D1499" s="407"/>
      <c r="E1499" s="374"/>
      <c r="F1499" s="374"/>
      <c r="G1499" s="408"/>
      <c r="H1499" s="374"/>
      <c r="I1499" s="409"/>
      <c r="J1499" s="374"/>
      <c r="K1499" s="409"/>
      <c r="L1499" s="378"/>
      <c r="M1499" s="410"/>
      <c r="N1499" s="374"/>
      <c r="O1499" s="411"/>
      <c r="P1499" s="409"/>
      <c r="Q1499" s="409"/>
      <c r="R1499" s="378"/>
      <c r="S1499" s="378"/>
      <c r="T1499" s="378"/>
      <c r="U1499" s="378"/>
      <c r="V1499" s="378"/>
      <c r="W1499" s="378"/>
      <c r="X1499" s="378"/>
      <c r="Y1499" s="378"/>
    </row>
    <row r="1500" spans="1:25">
      <c r="A1500" s="374"/>
      <c r="B1500" s="374"/>
      <c r="C1500" s="406"/>
      <c r="D1500" s="407"/>
      <c r="E1500" s="374"/>
      <c r="F1500" s="374"/>
      <c r="G1500" s="408"/>
      <c r="H1500" s="374"/>
      <c r="I1500" s="409"/>
      <c r="J1500" s="374"/>
      <c r="K1500" s="409"/>
      <c r="L1500" s="378"/>
      <c r="M1500" s="410"/>
      <c r="N1500" s="374"/>
      <c r="O1500" s="411"/>
      <c r="P1500" s="409"/>
      <c r="Q1500" s="409"/>
      <c r="R1500" s="378"/>
      <c r="S1500" s="378"/>
      <c r="T1500" s="378"/>
      <c r="U1500" s="378"/>
      <c r="V1500" s="378"/>
      <c r="W1500" s="378"/>
      <c r="X1500" s="378"/>
      <c r="Y1500" s="378"/>
    </row>
    <row r="1501" spans="1:25">
      <c r="A1501" s="374"/>
      <c r="B1501" s="374"/>
      <c r="C1501" s="406"/>
      <c r="D1501" s="407"/>
      <c r="E1501" s="374"/>
      <c r="F1501" s="374"/>
      <c r="G1501" s="408"/>
      <c r="H1501" s="374"/>
      <c r="I1501" s="409"/>
      <c r="J1501" s="374"/>
      <c r="K1501" s="409"/>
      <c r="L1501" s="378"/>
      <c r="M1501" s="410"/>
      <c r="N1501" s="374"/>
      <c r="O1501" s="411"/>
      <c r="P1501" s="409"/>
      <c r="Q1501" s="409"/>
      <c r="R1501" s="378"/>
      <c r="S1501" s="378"/>
      <c r="T1501" s="378"/>
      <c r="U1501" s="378"/>
      <c r="V1501" s="378"/>
      <c r="W1501" s="378"/>
      <c r="X1501" s="378"/>
      <c r="Y1501" s="378"/>
    </row>
    <row r="1502" spans="1:25">
      <c r="A1502" s="374"/>
      <c r="B1502" s="374"/>
      <c r="C1502" s="406"/>
      <c r="D1502" s="407"/>
      <c r="E1502" s="374"/>
      <c r="F1502" s="374"/>
      <c r="G1502" s="408"/>
      <c r="H1502" s="374"/>
      <c r="I1502" s="409"/>
      <c r="J1502" s="374"/>
      <c r="K1502" s="409"/>
      <c r="L1502" s="378"/>
      <c r="M1502" s="410"/>
      <c r="N1502" s="374"/>
      <c r="O1502" s="411"/>
      <c r="P1502" s="409"/>
      <c r="Q1502" s="409"/>
      <c r="R1502" s="378"/>
      <c r="S1502" s="378"/>
      <c r="T1502" s="378"/>
      <c r="U1502" s="378"/>
      <c r="V1502" s="378"/>
      <c r="W1502" s="378"/>
      <c r="X1502" s="378"/>
      <c r="Y1502" s="378"/>
    </row>
    <row r="1503" spans="1:25">
      <c r="A1503" s="374"/>
      <c r="B1503" s="374"/>
      <c r="C1503" s="406"/>
      <c r="D1503" s="407"/>
      <c r="E1503" s="374"/>
      <c r="F1503" s="374"/>
      <c r="G1503" s="408"/>
      <c r="H1503" s="374"/>
      <c r="I1503" s="409"/>
      <c r="J1503" s="374"/>
      <c r="K1503" s="409"/>
      <c r="L1503" s="378"/>
      <c r="M1503" s="410"/>
      <c r="N1503" s="374"/>
      <c r="O1503" s="411"/>
      <c r="P1503" s="409"/>
      <c r="Q1503" s="409"/>
      <c r="R1503" s="378"/>
      <c r="S1503" s="378"/>
      <c r="T1503" s="378"/>
      <c r="U1503" s="378"/>
      <c r="V1503" s="378"/>
      <c r="W1503" s="378"/>
      <c r="X1503" s="378"/>
      <c r="Y1503" s="378"/>
    </row>
    <row r="1504" spans="1:25">
      <c r="A1504" s="374"/>
      <c r="B1504" s="374"/>
      <c r="C1504" s="406"/>
      <c r="D1504" s="407"/>
      <c r="E1504" s="374"/>
      <c r="F1504" s="374"/>
      <c r="G1504" s="408"/>
      <c r="H1504" s="374"/>
      <c r="I1504" s="409"/>
      <c r="J1504" s="374"/>
      <c r="K1504" s="409"/>
      <c r="L1504" s="378"/>
      <c r="M1504" s="410"/>
      <c r="N1504" s="374"/>
      <c r="O1504" s="411"/>
      <c r="P1504" s="409"/>
      <c r="Q1504" s="409"/>
      <c r="R1504" s="378"/>
      <c r="S1504" s="378"/>
      <c r="T1504" s="378"/>
      <c r="U1504" s="378"/>
      <c r="V1504" s="378"/>
      <c r="W1504" s="378"/>
      <c r="X1504" s="378"/>
      <c r="Y1504" s="378"/>
    </row>
    <row r="1505" spans="1:25">
      <c r="A1505" s="374"/>
      <c r="B1505" s="374"/>
      <c r="C1505" s="406"/>
      <c r="D1505" s="407"/>
      <c r="E1505" s="374"/>
      <c r="F1505" s="374"/>
      <c r="G1505" s="408"/>
      <c r="H1505" s="374"/>
      <c r="I1505" s="409"/>
      <c r="J1505" s="374"/>
      <c r="K1505" s="409"/>
      <c r="L1505" s="378"/>
      <c r="M1505" s="410"/>
      <c r="N1505" s="374"/>
      <c r="O1505" s="411"/>
      <c r="P1505" s="409"/>
      <c r="Q1505" s="409"/>
      <c r="R1505" s="378"/>
      <c r="S1505" s="378"/>
      <c r="T1505" s="378"/>
      <c r="U1505" s="378"/>
      <c r="V1505" s="378"/>
      <c r="W1505" s="378"/>
      <c r="X1505" s="378"/>
      <c r="Y1505" s="378"/>
    </row>
    <row r="1506" spans="1:25">
      <c r="A1506" s="374"/>
      <c r="B1506" s="374"/>
      <c r="C1506" s="406"/>
      <c r="D1506" s="407"/>
      <c r="E1506" s="374"/>
      <c r="F1506" s="374"/>
      <c r="G1506" s="408"/>
      <c r="H1506" s="374"/>
      <c r="I1506" s="409"/>
      <c r="J1506" s="374"/>
      <c r="K1506" s="409"/>
      <c r="L1506" s="378"/>
      <c r="M1506" s="410"/>
      <c r="N1506" s="374"/>
      <c r="O1506" s="411"/>
      <c r="P1506" s="409"/>
      <c r="Q1506" s="409"/>
      <c r="R1506" s="378"/>
      <c r="S1506" s="378"/>
      <c r="T1506" s="378"/>
      <c r="U1506" s="378"/>
      <c r="V1506" s="378"/>
      <c r="W1506" s="378"/>
      <c r="X1506" s="378"/>
      <c r="Y1506" s="378"/>
    </row>
    <row r="1507" spans="1:25">
      <c r="A1507" s="374"/>
      <c r="B1507" s="374"/>
      <c r="C1507" s="406"/>
      <c r="D1507" s="407"/>
      <c r="E1507" s="374"/>
      <c r="F1507" s="374"/>
      <c r="G1507" s="408"/>
      <c r="H1507" s="374"/>
      <c r="I1507" s="409"/>
      <c r="J1507" s="374"/>
      <c r="K1507" s="409"/>
      <c r="L1507" s="378"/>
      <c r="M1507" s="410"/>
      <c r="N1507" s="374"/>
      <c r="O1507" s="411"/>
      <c r="P1507" s="409"/>
      <c r="Q1507" s="409"/>
      <c r="R1507" s="378"/>
      <c r="S1507" s="378"/>
      <c r="T1507" s="378"/>
      <c r="U1507" s="378"/>
      <c r="V1507" s="378"/>
      <c r="W1507" s="378"/>
      <c r="X1507" s="378"/>
      <c r="Y1507" s="378"/>
    </row>
    <row r="1508" spans="1:25">
      <c r="A1508" s="374"/>
      <c r="B1508" s="374"/>
      <c r="C1508" s="406"/>
      <c r="D1508" s="407"/>
      <c r="E1508" s="374"/>
      <c r="F1508" s="374"/>
      <c r="G1508" s="408"/>
      <c r="H1508" s="374"/>
      <c r="I1508" s="409"/>
      <c r="J1508" s="374"/>
      <c r="K1508" s="409"/>
      <c r="L1508" s="378"/>
      <c r="M1508" s="410"/>
      <c r="N1508" s="374"/>
      <c r="O1508" s="411"/>
      <c r="P1508" s="409"/>
      <c r="Q1508" s="409"/>
      <c r="R1508" s="378"/>
      <c r="S1508" s="378"/>
      <c r="T1508" s="378"/>
      <c r="U1508" s="378"/>
      <c r="V1508" s="378"/>
      <c r="W1508" s="378"/>
      <c r="X1508" s="378"/>
      <c r="Y1508" s="378"/>
    </row>
    <row r="1509" spans="1:25">
      <c r="A1509" s="374"/>
      <c r="B1509" s="374"/>
      <c r="C1509" s="406"/>
      <c r="D1509" s="407"/>
      <c r="E1509" s="374"/>
      <c r="F1509" s="374"/>
      <c r="G1509" s="408"/>
      <c r="H1509" s="374"/>
      <c r="I1509" s="409"/>
      <c r="J1509" s="374"/>
      <c r="K1509" s="409"/>
      <c r="L1509" s="378"/>
      <c r="M1509" s="410"/>
      <c r="N1509" s="374"/>
      <c r="O1509" s="411"/>
      <c r="P1509" s="409"/>
      <c r="Q1509" s="409"/>
      <c r="R1509" s="378"/>
      <c r="S1509" s="378"/>
      <c r="T1509" s="378"/>
      <c r="U1509" s="378"/>
      <c r="V1509" s="378"/>
      <c r="W1509" s="378"/>
      <c r="X1509" s="378"/>
      <c r="Y1509" s="378"/>
    </row>
    <row r="1510" spans="1:25">
      <c r="A1510" s="374"/>
      <c r="B1510" s="374"/>
      <c r="C1510" s="406"/>
      <c r="D1510" s="407"/>
      <c r="E1510" s="374"/>
      <c r="F1510" s="374"/>
      <c r="G1510" s="408"/>
      <c r="H1510" s="374"/>
      <c r="I1510" s="409"/>
      <c r="J1510" s="374"/>
      <c r="K1510" s="409"/>
      <c r="L1510" s="378"/>
      <c r="M1510" s="410"/>
      <c r="N1510" s="374"/>
      <c r="O1510" s="411"/>
      <c r="P1510" s="409"/>
      <c r="Q1510" s="409"/>
      <c r="R1510" s="378"/>
      <c r="S1510" s="378"/>
      <c r="T1510" s="378"/>
      <c r="U1510" s="378"/>
      <c r="V1510" s="378"/>
      <c r="W1510" s="378"/>
      <c r="X1510" s="378"/>
      <c r="Y1510" s="378"/>
    </row>
    <row r="1511" spans="1:25">
      <c r="A1511" s="374"/>
      <c r="B1511" s="374"/>
      <c r="C1511" s="406"/>
      <c r="D1511" s="407"/>
      <c r="E1511" s="374"/>
      <c r="F1511" s="374"/>
      <c r="G1511" s="408"/>
      <c r="H1511" s="374"/>
      <c r="I1511" s="409"/>
      <c r="J1511" s="374"/>
      <c r="K1511" s="409"/>
      <c r="L1511" s="378"/>
      <c r="M1511" s="410"/>
      <c r="N1511" s="374"/>
      <c r="O1511" s="411"/>
      <c r="P1511" s="409"/>
      <c r="Q1511" s="409"/>
      <c r="R1511" s="378"/>
      <c r="S1511" s="378"/>
      <c r="T1511" s="378"/>
      <c r="U1511" s="378"/>
      <c r="V1511" s="378"/>
      <c r="W1511" s="378"/>
      <c r="X1511" s="378"/>
      <c r="Y1511" s="378"/>
    </row>
    <row r="1512" spans="1:25">
      <c r="A1512" s="374"/>
      <c r="B1512" s="374"/>
      <c r="C1512" s="406"/>
      <c r="D1512" s="407"/>
      <c r="E1512" s="374"/>
      <c r="F1512" s="374"/>
      <c r="G1512" s="408"/>
      <c r="H1512" s="374"/>
      <c r="I1512" s="409"/>
      <c r="J1512" s="374"/>
      <c r="K1512" s="409"/>
      <c r="L1512" s="378"/>
      <c r="M1512" s="410"/>
      <c r="N1512" s="374"/>
      <c r="O1512" s="411"/>
      <c r="P1512" s="409"/>
      <c r="Q1512" s="409"/>
      <c r="R1512" s="378"/>
      <c r="S1512" s="378"/>
      <c r="T1512" s="378"/>
      <c r="U1512" s="378"/>
      <c r="V1512" s="378"/>
      <c r="W1512" s="378"/>
      <c r="X1512" s="378"/>
      <c r="Y1512" s="378"/>
    </row>
    <row r="1513" spans="1:25">
      <c r="A1513" s="374"/>
      <c r="B1513" s="374"/>
      <c r="C1513" s="406"/>
      <c r="D1513" s="407"/>
      <c r="E1513" s="374"/>
      <c r="F1513" s="374"/>
      <c r="G1513" s="408"/>
      <c r="H1513" s="374"/>
      <c r="I1513" s="409"/>
      <c r="J1513" s="374"/>
      <c r="K1513" s="409"/>
      <c r="L1513" s="378"/>
      <c r="M1513" s="410"/>
      <c r="N1513" s="374"/>
      <c r="O1513" s="411"/>
      <c r="P1513" s="409"/>
      <c r="Q1513" s="409"/>
      <c r="R1513" s="378"/>
      <c r="S1513" s="378"/>
      <c r="T1513" s="378"/>
      <c r="U1513" s="378"/>
      <c r="V1513" s="378"/>
      <c r="W1513" s="378"/>
      <c r="X1513" s="378"/>
      <c r="Y1513" s="378"/>
    </row>
    <row r="1514" spans="1:25">
      <c r="A1514" s="374"/>
      <c r="B1514" s="374"/>
      <c r="C1514" s="406"/>
      <c r="D1514" s="407"/>
      <c r="E1514" s="374"/>
      <c r="F1514" s="374"/>
      <c r="G1514" s="408"/>
      <c r="H1514" s="374"/>
      <c r="I1514" s="409"/>
      <c r="J1514" s="374"/>
      <c r="K1514" s="409"/>
      <c r="L1514" s="378"/>
      <c r="M1514" s="410"/>
      <c r="N1514" s="374"/>
      <c r="O1514" s="411"/>
      <c r="P1514" s="409"/>
      <c r="Q1514" s="409"/>
      <c r="R1514" s="378"/>
      <c r="S1514" s="378"/>
      <c r="T1514" s="378"/>
      <c r="U1514" s="378"/>
      <c r="V1514" s="378"/>
      <c r="W1514" s="378"/>
      <c r="X1514" s="378"/>
      <c r="Y1514" s="378"/>
    </row>
    <row r="1515" spans="1:25">
      <c r="A1515" s="374"/>
      <c r="B1515" s="374"/>
      <c r="C1515" s="406"/>
      <c r="D1515" s="407"/>
      <c r="E1515" s="374"/>
      <c r="F1515" s="374"/>
      <c r="G1515" s="408"/>
      <c r="H1515" s="374"/>
      <c r="I1515" s="409"/>
      <c r="J1515" s="374"/>
      <c r="K1515" s="409"/>
      <c r="L1515" s="378"/>
      <c r="M1515" s="410"/>
      <c r="N1515" s="374"/>
      <c r="O1515" s="411"/>
      <c r="P1515" s="409"/>
      <c r="Q1515" s="409"/>
      <c r="R1515" s="378"/>
      <c r="S1515" s="378"/>
      <c r="T1515" s="378"/>
      <c r="U1515" s="378"/>
      <c r="V1515" s="378"/>
      <c r="W1515" s="378"/>
      <c r="X1515" s="378"/>
      <c r="Y1515" s="378"/>
    </row>
    <row r="1516" spans="1:25">
      <c r="A1516" s="374"/>
      <c r="B1516" s="374"/>
      <c r="C1516" s="406"/>
      <c r="D1516" s="407"/>
      <c r="E1516" s="374"/>
      <c r="F1516" s="374"/>
      <c r="G1516" s="408"/>
      <c r="H1516" s="374"/>
      <c r="I1516" s="409"/>
      <c r="J1516" s="374"/>
      <c r="K1516" s="409"/>
      <c r="L1516" s="378"/>
      <c r="M1516" s="410"/>
      <c r="N1516" s="374"/>
      <c r="O1516" s="411"/>
      <c r="P1516" s="409"/>
      <c r="Q1516" s="409"/>
      <c r="R1516" s="378"/>
      <c r="S1516" s="378"/>
      <c r="T1516" s="378"/>
      <c r="U1516" s="378"/>
      <c r="V1516" s="378"/>
      <c r="W1516" s="378"/>
      <c r="X1516" s="378"/>
      <c r="Y1516" s="378"/>
    </row>
    <row r="1517" spans="1:25">
      <c r="A1517" s="374"/>
      <c r="B1517" s="374"/>
      <c r="C1517" s="406"/>
      <c r="D1517" s="407"/>
      <c r="E1517" s="374"/>
      <c r="F1517" s="374"/>
      <c r="G1517" s="408"/>
      <c r="H1517" s="374"/>
      <c r="I1517" s="409"/>
      <c r="J1517" s="374"/>
      <c r="K1517" s="409"/>
      <c r="L1517" s="378"/>
      <c r="M1517" s="410"/>
      <c r="N1517" s="374"/>
      <c r="O1517" s="411"/>
      <c r="P1517" s="409"/>
      <c r="Q1517" s="409"/>
      <c r="R1517" s="378"/>
      <c r="S1517" s="378"/>
      <c r="T1517" s="378"/>
      <c r="U1517" s="378"/>
      <c r="V1517" s="378"/>
      <c r="W1517" s="378"/>
      <c r="X1517" s="378"/>
      <c r="Y1517" s="378"/>
    </row>
    <row r="1518" spans="1:25">
      <c r="A1518" s="374"/>
      <c r="B1518" s="374"/>
      <c r="C1518" s="406"/>
      <c r="D1518" s="407"/>
      <c r="E1518" s="374"/>
      <c r="F1518" s="374"/>
      <c r="G1518" s="408"/>
      <c r="H1518" s="374"/>
      <c r="I1518" s="409"/>
      <c r="J1518" s="374"/>
      <c r="K1518" s="409"/>
      <c r="L1518" s="378"/>
      <c r="M1518" s="410"/>
      <c r="N1518" s="374"/>
      <c r="O1518" s="411"/>
      <c r="P1518" s="409"/>
      <c r="Q1518" s="409"/>
      <c r="R1518" s="378"/>
      <c r="S1518" s="378"/>
      <c r="T1518" s="378"/>
      <c r="U1518" s="378"/>
      <c r="V1518" s="378"/>
      <c r="W1518" s="378"/>
      <c r="X1518" s="378"/>
      <c r="Y1518" s="378"/>
    </row>
    <row r="1519" spans="1:25">
      <c r="A1519" s="374"/>
      <c r="B1519" s="374"/>
      <c r="C1519" s="406"/>
      <c r="D1519" s="407"/>
      <c r="E1519" s="374"/>
      <c r="F1519" s="374"/>
      <c r="G1519" s="408"/>
      <c r="H1519" s="374"/>
      <c r="I1519" s="409"/>
      <c r="J1519" s="374"/>
      <c r="K1519" s="409"/>
      <c r="L1519" s="378"/>
      <c r="M1519" s="410"/>
      <c r="N1519" s="374"/>
      <c r="O1519" s="411"/>
      <c r="P1519" s="409"/>
      <c r="Q1519" s="409"/>
      <c r="R1519" s="378"/>
      <c r="S1519" s="378"/>
      <c r="T1519" s="378"/>
      <c r="U1519" s="378"/>
      <c r="V1519" s="378"/>
      <c r="W1519" s="378"/>
      <c r="X1519" s="378"/>
      <c r="Y1519" s="378"/>
    </row>
    <row r="1520" spans="1:25">
      <c r="A1520" s="374"/>
      <c r="B1520" s="374"/>
      <c r="C1520" s="406"/>
      <c r="D1520" s="407"/>
      <c r="E1520" s="374"/>
      <c r="F1520" s="374"/>
      <c r="G1520" s="408"/>
      <c r="H1520" s="374"/>
      <c r="I1520" s="409"/>
      <c r="J1520" s="374"/>
      <c r="K1520" s="409"/>
      <c r="L1520" s="378"/>
      <c r="M1520" s="410"/>
      <c r="N1520" s="374"/>
      <c r="O1520" s="411"/>
      <c r="P1520" s="409"/>
      <c r="Q1520" s="409"/>
      <c r="R1520" s="378"/>
      <c r="S1520" s="378"/>
      <c r="T1520" s="378"/>
      <c r="U1520" s="378"/>
      <c r="V1520" s="378"/>
      <c r="W1520" s="378"/>
      <c r="X1520" s="378"/>
      <c r="Y1520" s="378"/>
    </row>
    <row r="1521" spans="1:25">
      <c r="A1521" s="374"/>
      <c r="B1521" s="374"/>
      <c r="C1521" s="406"/>
      <c r="D1521" s="407"/>
      <c r="E1521" s="374"/>
      <c r="F1521" s="374"/>
      <c r="G1521" s="408"/>
      <c r="H1521" s="374"/>
      <c r="I1521" s="409"/>
      <c r="J1521" s="374"/>
      <c r="K1521" s="409"/>
      <c r="L1521" s="378"/>
      <c r="M1521" s="410"/>
      <c r="N1521" s="374"/>
      <c r="O1521" s="411"/>
      <c r="P1521" s="409"/>
      <c r="Q1521" s="409"/>
      <c r="R1521" s="378"/>
      <c r="S1521" s="378"/>
      <c r="T1521" s="378"/>
      <c r="U1521" s="378"/>
      <c r="V1521" s="378"/>
      <c r="W1521" s="378"/>
      <c r="X1521" s="378"/>
      <c r="Y1521" s="378"/>
    </row>
    <row r="1522" spans="1:25">
      <c r="A1522" s="374"/>
      <c r="B1522" s="374"/>
      <c r="C1522" s="406"/>
      <c r="D1522" s="407"/>
      <c r="E1522" s="374"/>
      <c r="F1522" s="374"/>
      <c r="G1522" s="408"/>
      <c r="H1522" s="374"/>
      <c r="I1522" s="409"/>
      <c r="J1522" s="374"/>
      <c r="K1522" s="409"/>
      <c r="L1522" s="378"/>
      <c r="M1522" s="410"/>
      <c r="N1522" s="374"/>
      <c r="O1522" s="411"/>
      <c r="P1522" s="409"/>
      <c r="Q1522" s="409"/>
      <c r="R1522" s="378"/>
      <c r="S1522" s="378"/>
      <c r="T1522" s="378"/>
      <c r="U1522" s="378"/>
      <c r="V1522" s="378"/>
      <c r="W1522" s="378"/>
      <c r="X1522" s="378"/>
      <c r="Y1522" s="378"/>
    </row>
    <row r="1523" spans="1:25">
      <c r="A1523" s="374"/>
      <c r="B1523" s="374"/>
      <c r="C1523" s="406"/>
      <c r="D1523" s="407"/>
      <c r="E1523" s="374"/>
      <c r="F1523" s="374"/>
      <c r="G1523" s="408"/>
      <c r="H1523" s="374"/>
      <c r="I1523" s="409"/>
      <c r="J1523" s="374"/>
      <c r="K1523" s="409"/>
      <c r="L1523" s="378"/>
      <c r="M1523" s="410"/>
      <c r="N1523" s="374"/>
      <c r="O1523" s="411"/>
      <c r="P1523" s="409"/>
      <c r="Q1523" s="409"/>
      <c r="R1523" s="378"/>
      <c r="S1523" s="378"/>
      <c r="T1523" s="378"/>
      <c r="U1523" s="378"/>
      <c r="V1523" s="378"/>
      <c r="W1523" s="378"/>
      <c r="X1523" s="378"/>
      <c r="Y1523" s="378"/>
    </row>
    <row r="1524" spans="1:25">
      <c r="A1524" s="374"/>
      <c r="B1524" s="374"/>
      <c r="C1524" s="406"/>
      <c r="D1524" s="407"/>
      <c r="E1524" s="374"/>
      <c r="F1524" s="374"/>
      <c r="G1524" s="408"/>
      <c r="H1524" s="374"/>
      <c r="I1524" s="409"/>
      <c r="J1524" s="374"/>
      <c r="K1524" s="409"/>
      <c r="L1524" s="378"/>
      <c r="M1524" s="410"/>
      <c r="N1524" s="374"/>
      <c r="O1524" s="411"/>
      <c r="P1524" s="409"/>
      <c r="Q1524" s="409"/>
      <c r="R1524" s="378"/>
      <c r="S1524" s="378"/>
      <c r="T1524" s="378"/>
      <c r="U1524" s="378"/>
      <c r="V1524" s="378"/>
      <c r="W1524" s="378"/>
      <c r="X1524" s="378"/>
      <c r="Y1524" s="378"/>
    </row>
    <row r="1525" spans="1:25">
      <c r="A1525" s="374"/>
      <c r="B1525" s="374"/>
      <c r="C1525" s="406"/>
      <c r="D1525" s="407"/>
      <c r="E1525" s="374"/>
      <c r="F1525" s="374"/>
      <c r="G1525" s="408"/>
      <c r="H1525" s="374"/>
      <c r="I1525" s="409"/>
      <c r="J1525" s="374"/>
      <c r="K1525" s="409"/>
      <c r="L1525" s="378"/>
      <c r="M1525" s="410"/>
      <c r="N1525" s="374"/>
      <c r="O1525" s="411"/>
      <c r="P1525" s="409"/>
      <c r="Q1525" s="409"/>
      <c r="R1525" s="378"/>
      <c r="S1525" s="378"/>
      <c r="T1525" s="378"/>
      <c r="U1525" s="378"/>
      <c r="V1525" s="378"/>
      <c r="W1525" s="378"/>
      <c r="X1525" s="378"/>
      <c r="Y1525" s="378"/>
    </row>
    <row r="1526" spans="1:25">
      <c r="A1526" s="374"/>
      <c r="B1526" s="374"/>
      <c r="C1526" s="406"/>
      <c r="D1526" s="407"/>
      <c r="E1526" s="374"/>
      <c r="F1526" s="374"/>
      <c r="G1526" s="408"/>
      <c r="H1526" s="374"/>
      <c r="I1526" s="409"/>
      <c r="J1526" s="374"/>
      <c r="K1526" s="409"/>
      <c r="L1526" s="378"/>
      <c r="M1526" s="410"/>
      <c r="N1526" s="374"/>
      <c r="O1526" s="411"/>
      <c r="P1526" s="409"/>
      <c r="Q1526" s="409"/>
      <c r="R1526" s="378"/>
      <c r="S1526" s="378"/>
      <c r="T1526" s="378"/>
      <c r="U1526" s="378"/>
      <c r="V1526" s="378"/>
      <c r="W1526" s="378"/>
      <c r="X1526" s="378"/>
      <c r="Y1526" s="378"/>
    </row>
    <row r="1527" spans="1:25">
      <c r="A1527" s="374"/>
      <c r="B1527" s="374"/>
      <c r="C1527" s="406"/>
      <c r="D1527" s="407"/>
      <c r="E1527" s="374"/>
      <c r="F1527" s="374"/>
      <c r="G1527" s="408"/>
      <c r="H1527" s="374"/>
      <c r="I1527" s="409"/>
      <c r="J1527" s="374"/>
      <c r="K1527" s="409"/>
      <c r="L1527" s="378"/>
      <c r="M1527" s="410"/>
      <c r="N1527" s="374"/>
      <c r="O1527" s="411"/>
      <c r="P1527" s="409"/>
      <c r="Q1527" s="409"/>
      <c r="R1527" s="378"/>
      <c r="S1527" s="378"/>
      <c r="T1527" s="378"/>
      <c r="U1527" s="378"/>
      <c r="V1527" s="378"/>
      <c r="W1527" s="378"/>
      <c r="X1527" s="378"/>
      <c r="Y1527" s="378"/>
    </row>
    <row r="1528" spans="1:25">
      <c r="A1528" s="374"/>
      <c r="B1528" s="374"/>
      <c r="C1528" s="406"/>
      <c r="D1528" s="407"/>
      <c r="E1528" s="374"/>
      <c r="F1528" s="374"/>
      <c r="G1528" s="408"/>
      <c r="H1528" s="374"/>
      <c r="I1528" s="409"/>
      <c r="J1528" s="374"/>
      <c r="K1528" s="409"/>
      <c r="L1528" s="378"/>
      <c r="M1528" s="410"/>
      <c r="N1528" s="374"/>
      <c r="O1528" s="411"/>
      <c r="P1528" s="409"/>
      <c r="Q1528" s="409"/>
      <c r="R1528" s="378"/>
      <c r="S1528" s="378"/>
      <c r="T1528" s="378"/>
      <c r="U1528" s="378"/>
      <c r="V1528" s="378"/>
      <c r="W1528" s="378"/>
      <c r="X1528" s="378"/>
      <c r="Y1528" s="378"/>
    </row>
    <row r="1529" spans="1:25">
      <c r="A1529" s="374"/>
      <c r="B1529" s="374"/>
      <c r="C1529" s="406"/>
      <c r="D1529" s="407"/>
      <c r="E1529" s="374"/>
      <c r="F1529" s="374"/>
      <c r="G1529" s="408"/>
      <c r="H1529" s="374"/>
      <c r="I1529" s="409"/>
      <c r="J1529" s="374"/>
      <c r="K1529" s="409"/>
      <c r="L1529" s="378"/>
      <c r="M1529" s="410"/>
      <c r="N1529" s="374"/>
      <c r="O1529" s="411"/>
      <c r="P1529" s="409"/>
      <c r="Q1529" s="409"/>
      <c r="R1529" s="378"/>
      <c r="S1529" s="378"/>
      <c r="T1529" s="378"/>
      <c r="U1529" s="378"/>
      <c r="V1529" s="378"/>
      <c r="W1529" s="378"/>
      <c r="X1529" s="378"/>
      <c r="Y1529" s="378"/>
    </row>
    <row r="1530" spans="1:25">
      <c r="A1530" s="374"/>
      <c r="B1530" s="374"/>
      <c r="C1530" s="406"/>
      <c r="D1530" s="407"/>
      <c r="E1530" s="374"/>
      <c r="F1530" s="374"/>
      <c r="G1530" s="408"/>
      <c r="H1530" s="374"/>
      <c r="I1530" s="409"/>
      <c r="J1530" s="374"/>
      <c r="K1530" s="409"/>
      <c r="L1530" s="378"/>
      <c r="M1530" s="410"/>
      <c r="N1530" s="374"/>
      <c r="O1530" s="411"/>
      <c r="P1530" s="409"/>
      <c r="Q1530" s="409"/>
      <c r="R1530" s="378"/>
      <c r="S1530" s="378"/>
      <c r="T1530" s="378"/>
      <c r="U1530" s="378"/>
      <c r="V1530" s="378"/>
      <c r="W1530" s="378"/>
      <c r="X1530" s="378"/>
      <c r="Y1530" s="378"/>
    </row>
    <row r="1531" spans="1:25">
      <c r="A1531" s="374"/>
      <c r="B1531" s="374"/>
      <c r="C1531" s="406"/>
      <c r="D1531" s="407"/>
      <c r="E1531" s="374"/>
      <c r="F1531" s="374"/>
      <c r="G1531" s="408"/>
      <c r="H1531" s="374"/>
      <c r="I1531" s="409"/>
      <c r="J1531" s="374"/>
      <c r="K1531" s="409"/>
      <c r="L1531" s="378"/>
      <c r="M1531" s="410"/>
      <c r="N1531" s="374"/>
      <c r="O1531" s="411"/>
      <c r="P1531" s="409"/>
      <c r="Q1531" s="409"/>
      <c r="R1531" s="378"/>
      <c r="S1531" s="378"/>
      <c r="T1531" s="378"/>
      <c r="U1531" s="378"/>
      <c r="V1531" s="378"/>
      <c r="W1531" s="378"/>
      <c r="X1531" s="378"/>
      <c r="Y1531" s="378"/>
    </row>
    <row r="1532" spans="1:25">
      <c r="A1532" s="374"/>
      <c r="B1532" s="374"/>
      <c r="C1532" s="406"/>
      <c r="D1532" s="407"/>
      <c r="E1532" s="374"/>
      <c r="F1532" s="374"/>
      <c r="G1532" s="408"/>
      <c r="H1532" s="374"/>
      <c r="I1532" s="409"/>
      <c r="J1532" s="374"/>
      <c r="K1532" s="409"/>
      <c r="L1532" s="378"/>
      <c r="M1532" s="410"/>
      <c r="N1532" s="374"/>
      <c r="O1532" s="411"/>
      <c r="P1532" s="409"/>
      <c r="Q1532" s="409"/>
      <c r="R1532" s="378"/>
      <c r="S1532" s="378"/>
      <c r="T1532" s="378"/>
      <c r="U1532" s="378"/>
      <c r="V1532" s="378"/>
      <c r="W1532" s="378"/>
      <c r="X1532" s="378"/>
      <c r="Y1532" s="378"/>
    </row>
    <row r="1533" spans="1:25">
      <c r="A1533" s="374"/>
      <c r="B1533" s="374"/>
      <c r="C1533" s="406"/>
      <c r="D1533" s="407"/>
      <c r="E1533" s="374"/>
      <c r="F1533" s="374"/>
      <c r="G1533" s="408"/>
      <c r="H1533" s="374"/>
      <c r="I1533" s="409"/>
      <c r="J1533" s="374"/>
      <c r="K1533" s="409"/>
      <c r="L1533" s="378"/>
      <c r="M1533" s="410"/>
      <c r="N1533" s="374"/>
      <c r="O1533" s="411"/>
      <c r="P1533" s="409"/>
      <c r="Q1533" s="409"/>
      <c r="R1533" s="378"/>
      <c r="S1533" s="378"/>
      <c r="T1533" s="378"/>
      <c r="U1533" s="378"/>
      <c r="V1533" s="378"/>
      <c r="W1533" s="378"/>
      <c r="X1533" s="378"/>
      <c r="Y1533" s="378"/>
    </row>
    <row r="1534" spans="1:25">
      <c r="A1534" s="374"/>
      <c r="B1534" s="374"/>
      <c r="C1534" s="406"/>
      <c r="D1534" s="407"/>
      <c r="E1534" s="374"/>
      <c r="F1534" s="374"/>
      <c r="G1534" s="408"/>
      <c r="H1534" s="374"/>
      <c r="I1534" s="409"/>
      <c r="J1534" s="374"/>
      <c r="K1534" s="409"/>
      <c r="L1534" s="378"/>
      <c r="M1534" s="410"/>
      <c r="N1534" s="374"/>
      <c r="O1534" s="411"/>
      <c r="P1534" s="409"/>
      <c r="Q1534" s="409"/>
      <c r="R1534" s="378"/>
      <c r="S1534" s="378"/>
      <c r="T1534" s="378"/>
      <c r="U1534" s="378"/>
      <c r="V1534" s="378"/>
      <c r="W1534" s="378"/>
      <c r="X1534" s="378"/>
      <c r="Y1534" s="378"/>
    </row>
    <row r="1535" spans="1:25">
      <c r="A1535" s="374"/>
      <c r="B1535" s="374"/>
      <c r="C1535" s="406"/>
      <c r="D1535" s="407"/>
      <c r="E1535" s="374"/>
      <c r="F1535" s="374"/>
      <c r="G1535" s="408"/>
      <c r="H1535" s="374"/>
      <c r="I1535" s="409"/>
      <c r="J1535" s="374"/>
      <c r="K1535" s="409"/>
      <c r="L1535" s="378"/>
      <c r="M1535" s="410"/>
      <c r="N1535" s="374"/>
      <c r="O1535" s="411"/>
      <c r="P1535" s="409"/>
      <c r="Q1535" s="409"/>
      <c r="R1535" s="378"/>
      <c r="S1535" s="378"/>
      <c r="T1535" s="378"/>
      <c r="U1535" s="378"/>
      <c r="V1535" s="378"/>
      <c r="W1535" s="378"/>
      <c r="X1535" s="378"/>
      <c r="Y1535" s="378"/>
    </row>
    <row r="1536" spans="1:25">
      <c r="A1536" s="374"/>
      <c r="B1536" s="374"/>
      <c r="C1536" s="406"/>
      <c r="D1536" s="407"/>
      <c r="E1536" s="374"/>
      <c r="F1536" s="374"/>
      <c r="G1536" s="408"/>
      <c r="H1536" s="374"/>
      <c r="I1536" s="409"/>
      <c r="J1536" s="374"/>
      <c r="K1536" s="409"/>
      <c r="L1536" s="378"/>
      <c r="M1536" s="410"/>
      <c r="N1536" s="374"/>
      <c r="O1536" s="411"/>
      <c r="P1536" s="409"/>
      <c r="Q1536" s="409"/>
      <c r="R1536" s="378"/>
      <c r="S1536" s="378"/>
      <c r="T1536" s="378"/>
      <c r="U1536" s="378"/>
      <c r="V1536" s="378"/>
      <c r="W1536" s="378"/>
      <c r="X1536" s="378"/>
      <c r="Y1536" s="378"/>
    </row>
    <row r="1537" spans="1:25">
      <c r="A1537" s="374"/>
      <c r="B1537" s="374"/>
      <c r="C1537" s="406"/>
      <c r="D1537" s="407"/>
      <c r="E1537" s="374"/>
      <c r="F1537" s="374"/>
      <c r="G1537" s="408"/>
      <c r="H1537" s="374"/>
      <c r="I1537" s="409"/>
      <c r="J1537" s="374"/>
      <c r="K1537" s="409"/>
      <c r="L1537" s="378"/>
      <c r="M1537" s="410"/>
      <c r="N1537" s="374"/>
      <c r="O1537" s="411"/>
      <c r="P1537" s="409"/>
      <c r="Q1537" s="409"/>
      <c r="R1537" s="378"/>
      <c r="S1537" s="378"/>
      <c r="T1537" s="378"/>
      <c r="U1537" s="378"/>
      <c r="V1537" s="378"/>
      <c r="W1537" s="378"/>
      <c r="X1537" s="378"/>
      <c r="Y1537" s="378"/>
    </row>
    <row r="1538" spans="1:25">
      <c r="A1538" s="374"/>
      <c r="B1538" s="374"/>
      <c r="C1538" s="406"/>
      <c r="D1538" s="407"/>
      <c r="E1538" s="374"/>
      <c r="F1538" s="374"/>
      <c r="G1538" s="408"/>
      <c r="H1538" s="374"/>
      <c r="I1538" s="409"/>
      <c r="J1538" s="374"/>
      <c r="K1538" s="409"/>
      <c r="L1538" s="378"/>
      <c r="M1538" s="410"/>
      <c r="N1538" s="374"/>
      <c r="O1538" s="411"/>
      <c r="P1538" s="409"/>
      <c r="Q1538" s="409"/>
      <c r="R1538" s="378"/>
      <c r="S1538" s="378"/>
      <c r="T1538" s="378"/>
      <c r="U1538" s="378"/>
      <c r="V1538" s="378"/>
      <c r="W1538" s="378"/>
      <c r="X1538" s="378"/>
      <c r="Y1538" s="378"/>
    </row>
    <row r="1539" spans="1:25">
      <c r="A1539" s="374"/>
      <c r="B1539" s="374"/>
      <c r="C1539" s="406"/>
      <c r="D1539" s="407"/>
      <c r="E1539" s="374"/>
      <c r="F1539" s="374"/>
      <c r="G1539" s="408"/>
      <c r="H1539" s="374"/>
      <c r="I1539" s="409"/>
      <c r="J1539" s="374"/>
      <c r="K1539" s="409"/>
      <c r="L1539" s="378"/>
      <c r="M1539" s="410"/>
      <c r="N1539" s="374"/>
      <c r="O1539" s="411"/>
      <c r="P1539" s="409"/>
      <c r="Q1539" s="409"/>
      <c r="R1539" s="378"/>
      <c r="S1539" s="378"/>
      <c r="T1539" s="378"/>
      <c r="U1539" s="378"/>
      <c r="V1539" s="378"/>
      <c r="W1539" s="378"/>
      <c r="X1539" s="378"/>
      <c r="Y1539" s="378"/>
    </row>
    <row r="1540" spans="1:25">
      <c r="A1540" s="374"/>
      <c r="B1540" s="374"/>
      <c r="C1540" s="406"/>
      <c r="D1540" s="407"/>
      <c r="E1540" s="374"/>
      <c r="F1540" s="374"/>
      <c r="G1540" s="408"/>
      <c r="H1540" s="374"/>
      <c r="I1540" s="409"/>
      <c r="J1540" s="374"/>
      <c r="K1540" s="409"/>
      <c r="L1540" s="378"/>
      <c r="M1540" s="410"/>
      <c r="N1540" s="374"/>
      <c r="O1540" s="411"/>
      <c r="P1540" s="409"/>
      <c r="Q1540" s="409"/>
      <c r="R1540" s="378"/>
      <c r="S1540" s="378"/>
      <c r="T1540" s="378"/>
      <c r="U1540" s="378"/>
      <c r="V1540" s="378"/>
      <c r="W1540" s="378"/>
      <c r="X1540" s="378"/>
      <c r="Y1540" s="378"/>
    </row>
    <row r="1541" spans="1:25">
      <c r="A1541" s="374"/>
      <c r="B1541" s="374"/>
      <c r="C1541" s="406"/>
      <c r="D1541" s="407"/>
      <c r="E1541" s="374"/>
      <c r="F1541" s="374"/>
      <c r="G1541" s="408"/>
      <c r="H1541" s="374"/>
      <c r="I1541" s="409"/>
      <c r="J1541" s="374"/>
      <c r="K1541" s="409"/>
      <c r="L1541" s="378"/>
      <c r="M1541" s="410"/>
      <c r="N1541" s="374"/>
      <c r="O1541" s="411"/>
      <c r="P1541" s="409"/>
      <c r="Q1541" s="409"/>
      <c r="R1541" s="378"/>
      <c r="S1541" s="378"/>
      <c r="T1541" s="378"/>
      <c r="U1541" s="378"/>
      <c r="V1541" s="378"/>
      <c r="W1541" s="378"/>
      <c r="X1541" s="378"/>
      <c r="Y1541" s="378"/>
    </row>
    <row r="1542" spans="1:25">
      <c r="A1542" s="374"/>
      <c r="B1542" s="374"/>
      <c r="C1542" s="406"/>
      <c r="D1542" s="407"/>
      <c r="E1542" s="374"/>
      <c r="F1542" s="374"/>
      <c r="G1542" s="408"/>
      <c r="H1542" s="374"/>
      <c r="I1542" s="409"/>
      <c r="J1542" s="374"/>
      <c r="K1542" s="409"/>
      <c r="L1542" s="378"/>
      <c r="M1542" s="410"/>
      <c r="N1542" s="374"/>
      <c r="O1542" s="411"/>
      <c r="P1542" s="409"/>
      <c r="Q1542" s="409"/>
      <c r="R1542" s="378"/>
      <c r="S1542" s="378"/>
      <c r="T1542" s="378"/>
      <c r="U1542" s="378"/>
      <c r="V1542" s="378"/>
      <c r="W1542" s="378"/>
      <c r="X1542" s="378"/>
      <c r="Y1542" s="378"/>
    </row>
    <row r="1543" spans="1:25">
      <c r="A1543" s="374"/>
      <c r="B1543" s="374"/>
      <c r="C1543" s="406"/>
      <c r="D1543" s="407"/>
      <c r="E1543" s="374"/>
      <c r="F1543" s="374"/>
      <c r="G1543" s="408"/>
      <c r="H1543" s="374"/>
      <c r="I1543" s="409"/>
      <c r="J1543" s="374"/>
      <c r="K1543" s="409"/>
      <c r="L1543" s="378"/>
      <c r="M1543" s="410"/>
      <c r="N1543" s="374"/>
      <c r="O1543" s="411"/>
      <c r="P1543" s="409"/>
      <c r="Q1543" s="409"/>
      <c r="R1543" s="378"/>
      <c r="S1543" s="378"/>
      <c r="T1543" s="378"/>
      <c r="U1543" s="378"/>
      <c r="V1543" s="378"/>
      <c r="W1543" s="378"/>
      <c r="X1543" s="378"/>
      <c r="Y1543" s="378"/>
    </row>
    <row r="1544" spans="1:25">
      <c r="A1544" s="374"/>
      <c r="B1544" s="374"/>
      <c r="C1544" s="406"/>
      <c r="D1544" s="407"/>
      <c r="E1544" s="374"/>
      <c r="F1544" s="374"/>
      <c r="G1544" s="408"/>
      <c r="H1544" s="374"/>
      <c r="I1544" s="409"/>
      <c r="J1544" s="374"/>
      <c r="K1544" s="409"/>
      <c r="L1544" s="378"/>
      <c r="M1544" s="410"/>
      <c r="N1544" s="374"/>
      <c r="O1544" s="411"/>
      <c r="P1544" s="409"/>
      <c r="Q1544" s="409"/>
      <c r="R1544" s="378"/>
      <c r="S1544" s="378"/>
      <c r="T1544" s="378"/>
      <c r="U1544" s="378"/>
      <c r="V1544" s="378"/>
      <c r="W1544" s="378"/>
      <c r="X1544" s="378"/>
      <c r="Y1544" s="378"/>
    </row>
    <row r="1545" spans="1:25">
      <c r="A1545" s="374"/>
      <c r="B1545" s="374"/>
      <c r="C1545" s="406"/>
      <c r="D1545" s="407"/>
      <c r="E1545" s="374"/>
      <c r="F1545" s="374"/>
      <c r="G1545" s="408"/>
      <c r="H1545" s="374"/>
      <c r="I1545" s="409"/>
      <c r="J1545" s="374"/>
      <c r="K1545" s="409"/>
      <c r="L1545" s="378"/>
      <c r="M1545" s="410"/>
      <c r="N1545" s="374"/>
      <c r="O1545" s="411"/>
      <c r="P1545" s="409"/>
      <c r="Q1545" s="409"/>
      <c r="R1545" s="378"/>
      <c r="S1545" s="378"/>
      <c r="T1545" s="378"/>
      <c r="U1545" s="378"/>
      <c r="V1545" s="378"/>
      <c r="W1545" s="378"/>
      <c r="X1545" s="378"/>
      <c r="Y1545" s="378"/>
    </row>
    <row r="1546" spans="1:25">
      <c r="A1546" s="374"/>
      <c r="B1546" s="374"/>
      <c r="C1546" s="406"/>
      <c r="D1546" s="407"/>
      <c r="E1546" s="374"/>
      <c r="F1546" s="374"/>
      <c r="G1546" s="408"/>
      <c r="H1546" s="374"/>
      <c r="I1546" s="409"/>
      <c r="J1546" s="374"/>
      <c r="K1546" s="409"/>
      <c r="L1546" s="378"/>
      <c r="M1546" s="410"/>
      <c r="N1546" s="374"/>
      <c r="O1546" s="411"/>
      <c r="P1546" s="409"/>
      <c r="Q1546" s="409"/>
      <c r="R1546" s="378"/>
      <c r="S1546" s="378"/>
      <c r="T1546" s="378"/>
      <c r="U1546" s="378"/>
      <c r="V1546" s="378"/>
      <c r="W1546" s="378"/>
      <c r="X1546" s="378"/>
      <c r="Y1546" s="378"/>
    </row>
    <row r="1547" spans="1:25">
      <c r="A1547" s="374"/>
      <c r="B1547" s="374"/>
      <c r="C1547" s="406"/>
      <c r="D1547" s="407"/>
      <c r="E1547" s="374"/>
      <c r="F1547" s="374"/>
      <c r="G1547" s="408"/>
      <c r="H1547" s="374"/>
      <c r="I1547" s="409"/>
      <c r="J1547" s="374"/>
      <c r="K1547" s="409"/>
      <c r="L1547" s="378"/>
      <c r="M1547" s="410"/>
      <c r="N1547" s="374"/>
      <c r="O1547" s="411"/>
      <c r="P1547" s="409"/>
      <c r="Q1547" s="409"/>
      <c r="R1547" s="378"/>
      <c r="S1547" s="378"/>
      <c r="T1547" s="378"/>
      <c r="U1547" s="378"/>
      <c r="V1547" s="378"/>
      <c r="W1547" s="378"/>
      <c r="X1547" s="378"/>
      <c r="Y1547" s="378"/>
    </row>
    <row r="1548" spans="1:25">
      <c r="A1548" s="374"/>
      <c r="B1548" s="374"/>
      <c r="C1548" s="406"/>
      <c r="D1548" s="407"/>
      <c r="E1548" s="374"/>
      <c r="F1548" s="374"/>
      <c r="G1548" s="408"/>
      <c r="H1548" s="374"/>
      <c r="I1548" s="409"/>
      <c r="J1548" s="374"/>
      <c r="K1548" s="409"/>
      <c r="L1548" s="378"/>
      <c r="M1548" s="410"/>
      <c r="N1548" s="374"/>
      <c r="O1548" s="411"/>
      <c r="P1548" s="409"/>
      <c r="Q1548" s="409"/>
      <c r="R1548" s="378"/>
      <c r="S1548" s="378"/>
      <c r="T1548" s="378"/>
      <c r="U1548" s="378"/>
      <c r="V1548" s="378"/>
      <c r="W1548" s="378"/>
      <c r="X1548" s="378"/>
      <c r="Y1548" s="378"/>
    </row>
    <row r="1549" spans="1:25">
      <c r="A1549" s="374"/>
      <c r="B1549" s="374"/>
      <c r="C1549" s="406"/>
      <c r="D1549" s="407"/>
      <c r="E1549" s="374"/>
      <c r="F1549" s="374"/>
      <c r="G1549" s="408"/>
      <c r="H1549" s="374"/>
      <c r="I1549" s="409"/>
      <c r="J1549" s="374"/>
      <c r="K1549" s="409"/>
      <c r="L1549" s="378"/>
      <c r="M1549" s="410"/>
      <c r="N1549" s="374"/>
      <c r="O1549" s="411"/>
      <c r="P1549" s="409"/>
      <c r="Q1549" s="409"/>
      <c r="R1549" s="378"/>
      <c r="S1549" s="378"/>
      <c r="T1549" s="378"/>
      <c r="U1549" s="378"/>
      <c r="V1549" s="378"/>
      <c r="W1549" s="378"/>
      <c r="X1549" s="378"/>
      <c r="Y1549" s="378"/>
    </row>
    <row r="1550" spans="1:25">
      <c r="A1550" s="374"/>
      <c r="B1550" s="374"/>
      <c r="C1550" s="406"/>
      <c r="D1550" s="407"/>
      <c r="E1550" s="374"/>
      <c r="F1550" s="374"/>
      <c r="G1550" s="408"/>
      <c r="H1550" s="374"/>
      <c r="I1550" s="409"/>
      <c r="J1550" s="374"/>
      <c r="K1550" s="409"/>
      <c r="L1550" s="378"/>
      <c r="M1550" s="410"/>
      <c r="N1550" s="374"/>
      <c r="O1550" s="411"/>
      <c r="P1550" s="409"/>
      <c r="Q1550" s="409"/>
      <c r="R1550" s="378"/>
      <c r="S1550" s="378"/>
      <c r="T1550" s="378"/>
      <c r="U1550" s="378"/>
      <c r="V1550" s="378"/>
      <c r="W1550" s="378"/>
      <c r="X1550" s="378"/>
      <c r="Y1550" s="378"/>
    </row>
    <row r="1551" spans="1:25">
      <c r="A1551" s="374"/>
      <c r="B1551" s="374"/>
      <c r="C1551" s="406"/>
      <c r="D1551" s="407"/>
      <c r="E1551" s="374"/>
      <c r="F1551" s="374"/>
      <c r="G1551" s="408"/>
      <c r="H1551" s="374"/>
      <c r="I1551" s="409"/>
      <c r="J1551" s="374"/>
      <c r="K1551" s="409"/>
      <c r="L1551" s="378"/>
      <c r="M1551" s="410"/>
      <c r="N1551" s="374"/>
      <c r="O1551" s="411"/>
      <c r="P1551" s="409"/>
      <c r="Q1551" s="409"/>
      <c r="R1551" s="378"/>
      <c r="S1551" s="378"/>
      <c r="T1551" s="378"/>
      <c r="U1551" s="378"/>
      <c r="V1551" s="378"/>
      <c r="W1551" s="378"/>
      <c r="X1551" s="378"/>
      <c r="Y1551" s="378"/>
    </row>
    <row r="1552" spans="1:25">
      <c r="A1552" s="374"/>
      <c r="B1552" s="374"/>
      <c r="C1552" s="406"/>
      <c r="D1552" s="407"/>
      <c r="E1552" s="374"/>
      <c r="F1552" s="374"/>
      <c r="G1552" s="408"/>
      <c r="H1552" s="374"/>
      <c r="I1552" s="409"/>
      <c r="J1552" s="374"/>
      <c r="K1552" s="409"/>
      <c r="L1552" s="378"/>
      <c r="M1552" s="410"/>
      <c r="N1552" s="374"/>
      <c r="O1552" s="411"/>
      <c r="P1552" s="409"/>
      <c r="Q1552" s="409"/>
      <c r="R1552" s="378"/>
      <c r="S1552" s="378"/>
      <c r="T1552" s="378"/>
      <c r="U1552" s="378"/>
      <c r="V1552" s="378"/>
      <c r="W1552" s="378"/>
      <c r="X1552" s="378"/>
      <c r="Y1552" s="378"/>
    </row>
    <row r="1553" spans="1:25">
      <c r="A1553" s="374"/>
      <c r="B1553" s="374"/>
      <c r="C1553" s="406"/>
      <c r="D1553" s="407"/>
      <c r="E1553" s="374"/>
      <c r="F1553" s="374"/>
      <c r="G1553" s="408"/>
      <c r="H1553" s="374"/>
      <c r="I1553" s="409"/>
      <c r="J1553" s="374"/>
      <c r="K1553" s="409"/>
      <c r="L1553" s="378"/>
      <c r="M1553" s="410"/>
      <c r="N1553" s="374"/>
      <c r="O1553" s="411"/>
      <c r="P1553" s="409"/>
      <c r="Q1553" s="409"/>
      <c r="R1553" s="378"/>
      <c r="S1553" s="378"/>
      <c r="T1553" s="378"/>
      <c r="U1553" s="378"/>
      <c r="V1553" s="378"/>
      <c r="W1553" s="378"/>
      <c r="X1553" s="378"/>
      <c r="Y1553" s="378"/>
    </row>
    <row r="1554" spans="1:25">
      <c r="A1554" s="374"/>
      <c r="B1554" s="374"/>
      <c r="C1554" s="406"/>
      <c r="D1554" s="407"/>
      <c r="E1554" s="374"/>
      <c r="F1554" s="374"/>
      <c r="G1554" s="408"/>
      <c r="H1554" s="374"/>
      <c r="I1554" s="409"/>
      <c r="J1554" s="374"/>
      <c r="K1554" s="409"/>
      <c r="L1554" s="378"/>
      <c r="M1554" s="410"/>
      <c r="N1554" s="374"/>
      <c r="O1554" s="411"/>
      <c r="P1554" s="409"/>
      <c r="Q1554" s="409"/>
      <c r="R1554" s="378"/>
      <c r="S1554" s="378"/>
      <c r="T1554" s="378"/>
      <c r="U1554" s="378"/>
      <c r="V1554" s="378"/>
      <c r="W1554" s="378"/>
      <c r="X1554" s="378"/>
      <c r="Y1554" s="378"/>
    </row>
    <row r="1555" spans="1:25">
      <c r="A1555" s="374"/>
      <c r="B1555" s="374"/>
      <c r="C1555" s="406"/>
      <c r="D1555" s="407"/>
      <c r="E1555" s="374"/>
      <c r="F1555" s="374"/>
      <c r="G1555" s="408"/>
      <c r="H1555" s="374"/>
      <c r="I1555" s="409"/>
      <c r="J1555" s="374"/>
      <c r="K1555" s="409"/>
      <c r="L1555" s="378"/>
      <c r="M1555" s="410"/>
      <c r="N1555" s="374"/>
      <c r="O1555" s="411"/>
      <c r="P1555" s="409"/>
      <c r="Q1555" s="409"/>
      <c r="R1555" s="378"/>
      <c r="S1555" s="378"/>
      <c r="T1555" s="378"/>
      <c r="U1555" s="378"/>
      <c r="V1555" s="378"/>
      <c r="W1555" s="378"/>
      <c r="X1555" s="378"/>
      <c r="Y1555" s="378"/>
    </row>
    <row r="1556" spans="1:25">
      <c r="A1556" s="374"/>
      <c r="B1556" s="374"/>
      <c r="C1556" s="406"/>
      <c r="D1556" s="407"/>
      <c r="E1556" s="374"/>
      <c r="F1556" s="374"/>
      <c r="G1556" s="408"/>
      <c r="H1556" s="374"/>
      <c r="I1556" s="409"/>
      <c r="J1556" s="374"/>
      <c r="K1556" s="409"/>
      <c r="L1556" s="378"/>
      <c r="M1556" s="410"/>
      <c r="N1556" s="374"/>
      <c r="O1556" s="411"/>
      <c r="P1556" s="409"/>
      <c r="Q1556" s="409"/>
      <c r="R1556" s="378"/>
      <c r="S1556" s="378"/>
      <c r="T1556" s="378"/>
      <c r="U1556" s="378"/>
      <c r="V1556" s="378"/>
      <c r="W1556" s="378"/>
      <c r="X1556" s="378"/>
      <c r="Y1556" s="378"/>
    </row>
    <row r="1557" spans="1:25">
      <c r="A1557" s="374"/>
      <c r="B1557" s="374"/>
      <c r="C1557" s="406"/>
      <c r="D1557" s="407"/>
      <c r="E1557" s="374"/>
      <c r="F1557" s="374"/>
      <c r="G1557" s="408"/>
      <c r="H1557" s="374"/>
      <c r="I1557" s="409"/>
      <c r="J1557" s="374"/>
      <c r="K1557" s="409"/>
      <c r="L1557" s="378"/>
      <c r="M1557" s="410"/>
      <c r="N1557" s="374"/>
      <c r="O1557" s="411"/>
      <c r="P1557" s="409"/>
      <c r="Q1557" s="409"/>
      <c r="R1557" s="378"/>
      <c r="S1557" s="378"/>
      <c r="T1557" s="378"/>
      <c r="U1557" s="378"/>
      <c r="V1557" s="378"/>
      <c r="W1557" s="378"/>
      <c r="X1557" s="378"/>
      <c r="Y1557" s="378"/>
    </row>
    <row r="1558" spans="1:25">
      <c r="A1558" s="374"/>
      <c r="B1558" s="374"/>
      <c r="C1558" s="406"/>
      <c r="D1558" s="407"/>
      <c r="E1558" s="374"/>
      <c r="F1558" s="374"/>
      <c r="G1558" s="408"/>
      <c r="H1558" s="374"/>
      <c r="I1558" s="409"/>
      <c r="J1558" s="374"/>
      <c r="K1558" s="409"/>
      <c r="L1558" s="378"/>
      <c r="M1558" s="410"/>
      <c r="N1558" s="374"/>
      <c r="O1558" s="411"/>
      <c r="P1558" s="409"/>
      <c r="Q1558" s="409"/>
      <c r="R1558" s="378"/>
      <c r="S1558" s="378"/>
      <c r="T1558" s="378"/>
      <c r="U1558" s="378"/>
      <c r="V1558" s="378"/>
      <c r="W1558" s="378"/>
      <c r="X1558" s="378"/>
      <c r="Y1558" s="378"/>
    </row>
    <row r="1559" spans="1:25">
      <c r="A1559" s="374"/>
      <c r="B1559" s="374"/>
      <c r="C1559" s="406"/>
      <c r="D1559" s="407"/>
      <c r="E1559" s="374"/>
      <c r="F1559" s="374"/>
      <c r="G1559" s="408"/>
      <c r="H1559" s="374"/>
      <c r="I1559" s="409"/>
      <c r="J1559" s="374"/>
      <c r="K1559" s="409"/>
      <c r="L1559" s="378"/>
      <c r="M1559" s="410"/>
      <c r="N1559" s="374"/>
      <c r="O1559" s="411"/>
      <c r="P1559" s="409"/>
      <c r="Q1559" s="409"/>
      <c r="R1559" s="378"/>
      <c r="S1559" s="378"/>
      <c r="T1559" s="378"/>
      <c r="U1559" s="378"/>
      <c r="V1559" s="378"/>
      <c r="W1559" s="378"/>
      <c r="X1559" s="378"/>
      <c r="Y1559" s="378"/>
    </row>
    <row r="1560" spans="1:25">
      <c r="A1560" s="374"/>
      <c r="B1560" s="374"/>
      <c r="C1560" s="406"/>
      <c r="D1560" s="407"/>
      <c r="E1560" s="374"/>
      <c r="F1560" s="374"/>
      <c r="G1560" s="408"/>
      <c r="H1560" s="374"/>
      <c r="I1560" s="409"/>
      <c r="J1560" s="374"/>
      <c r="K1560" s="409"/>
      <c r="L1560" s="378"/>
      <c r="M1560" s="410"/>
      <c r="N1560" s="374"/>
      <c r="O1560" s="411"/>
      <c r="P1560" s="409"/>
      <c r="Q1560" s="409"/>
      <c r="R1560" s="378"/>
      <c r="S1560" s="378"/>
      <c r="T1560" s="378"/>
      <c r="U1560" s="378"/>
      <c r="V1560" s="378"/>
      <c r="W1560" s="378"/>
      <c r="X1560" s="378"/>
      <c r="Y1560" s="378"/>
    </row>
    <row r="1561" spans="1:25">
      <c r="A1561" s="374"/>
      <c r="B1561" s="374"/>
      <c r="C1561" s="406"/>
      <c r="D1561" s="407"/>
      <c r="E1561" s="374"/>
      <c r="F1561" s="374"/>
      <c r="G1561" s="408"/>
      <c r="H1561" s="374"/>
      <c r="I1561" s="409"/>
      <c r="J1561" s="374"/>
      <c r="K1561" s="409"/>
      <c r="L1561" s="378"/>
      <c r="M1561" s="410"/>
      <c r="N1561" s="374"/>
      <c r="O1561" s="411"/>
      <c r="P1561" s="409"/>
      <c r="Q1561" s="409"/>
      <c r="R1561" s="378"/>
      <c r="S1561" s="378"/>
      <c r="T1561" s="378"/>
      <c r="U1561" s="378"/>
      <c r="V1561" s="378"/>
      <c r="W1561" s="378"/>
      <c r="X1561" s="378"/>
      <c r="Y1561" s="378"/>
    </row>
    <row r="1562" spans="1:25">
      <c r="A1562" s="374"/>
      <c r="B1562" s="374"/>
      <c r="C1562" s="406"/>
      <c r="D1562" s="407"/>
      <c r="E1562" s="374"/>
      <c r="F1562" s="374"/>
      <c r="G1562" s="408"/>
      <c r="H1562" s="374"/>
      <c r="I1562" s="409"/>
      <c r="J1562" s="374"/>
      <c r="K1562" s="409"/>
      <c r="L1562" s="378"/>
      <c r="M1562" s="410"/>
      <c r="N1562" s="374"/>
      <c r="O1562" s="411"/>
      <c r="P1562" s="409"/>
      <c r="Q1562" s="409"/>
      <c r="R1562" s="378"/>
      <c r="S1562" s="378"/>
      <c r="T1562" s="378"/>
      <c r="U1562" s="378"/>
      <c r="V1562" s="378"/>
      <c r="W1562" s="378"/>
      <c r="X1562" s="378"/>
      <c r="Y1562" s="378"/>
    </row>
    <row r="1563" spans="1:25">
      <c r="A1563" s="374"/>
      <c r="B1563" s="374"/>
      <c r="C1563" s="406"/>
      <c r="D1563" s="407"/>
      <c r="E1563" s="374"/>
      <c r="F1563" s="374"/>
      <c r="G1563" s="408"/>
      <c r="H1563" s="374"/>
      <c r="I1563" s="409"/>
      <c r="J1563" s="374"/>
      <c r="K1563" s="409"/>
      <c r="L1563" s="378"/>
      <c r="M1563" s="410"/>
      <c r="N1563" s="374"/>
      <c r="O1563" s="411"/>
      <c r="P1563" s="409"/>
      <c r="Q1563" s="409"/>
      <c r="R1563" s="378"/>
      <c r="S1563" s="378"/>
      <c r="T1563" s="378"/>
      <c r="U1563" s="378"/>
      <c r="V1563" s="378"/>
      <c r="W1563" s="378"/>
      <c r="X1563" s="378"/>
      <c r="Y1563" s="378"/>
    </row>
    <row r="1564" spans="1:25">
      <c r="A1564" s="374"/>
      <c r="B1564" s="374"/>
      <c r="C1564" s="406"/>
      <c r="D1564" s="407"/>
      <c r="E1564" s="374"/>
      <c r="F1564" s="374"/>
      <c r="G1564" s="408"/>
      <c r="H1564" s="374"/>
      <c r="I1564" s="409"/>
      <c r="J1564" s="374"/>
      <c r="K1564" s="409"/>
      <c r="L1564" s="378"/>
      <c r="M1564" s="410"/>
      <c r="N1564" s="374"/>
      <c r="O1564" s="411"/>
      <c r="P1564" s="409"/>
      <c r="Q1564" s="409"/>
      <c r="R1564" s="378"/>
      <c r="S1564" s="378"/>
      <c r="T1564" s="378"/>
      <c r="U1564" s="378"/>
      <c r="V1564" s="378"/>
      <c r="W1564" s="378"/>
      <c r="X1564" s="378"/>
      <c r="Y1564" s="378"/>
    </row>
    <row r="1565" spans="1:25">
      <c r="A1565" s="374"/>
      <c r="B1565" s="374"/>
      <c r="C1565" s="406"/>
      <c r="D1565" s="407"/>
      <c r="E1565" s="374"/>
      <c r="F1565" s="374"/>
      <c r="G1565" s="408"/>
      <c r="H1565" s="374"/>
      <c r="I1565" s="409"/>
      <c r="J1565" s="374"/>
      <c r="K1565" s="409"/>
      <c r="L1565" s="378"/>
      <c r="M1565" s="410"/>
      <c r="N1565" s="374"/>
      <c r="O1565" s="411"/>
      <c r="P1565" s="409"/>
      <c r="Q1565" s="409"/>
      <c r="R1565" s="378"/>
      <c r="S1565" s="378"/>
      <c r="T1565" s="378"/>
      <c r="U1565" s="378"/>
      <c r="V1565" s="378"/>
      <c r="W1565" s="378"/>
      <c r="X1565" s="378"/>
      <c r="Y1565" s="378"/>
    </row>
    <row r="1566" spans="1:25">
      <c r="A1566" s="374"/>
      <c r="B1566" s="374"/>
      <c r="C1566" s="406"/>
      <c r="D1566" s="407"/>
      <c r="E1566" s="374"/>
      <c r="F1566" s="374"/>
      <c r="G1566" s="408"/>
      <c r="H1566" s="374"/>
      <c r="I1566" s="409"/>
      <c r="J1566" s="374"/>
      <c r="K1566" s="409"/>
      <c r="L1566" s="378"/>
      <c r="M1566" s="410"/>
      <c r="N1566" s="374"/>
      <c r="O1566" s="411"/>
      <c r="P1566" s="409"/>
      <c r="Q1566" s="409"/>
      <c r="R1566" s="378"/>
      <c r="S1566" s="378"/>
      <c r="T1566" s="378"/>
      <c r="U1566" s="378"/>
      <c r="V1566" s="378"/>
      <c r="W1566" s="378"/>
      <c r="X1566" s="378"/>
      <c r="Y1566" s="378"/>
    </row>
    <row r="1567" spans="1:25">
      <c r="A1567" s="374"/>
      <c r="B1567" s="374"/>
      <c r="C1567" s="406"/>
      <c r="D1567" s="407"/>
      <c r="E1567" s="374"/>
      <c r="F1567" s="374"/>
      <c r="G1567" s="408"/>
      <c r="H1567" s="374"/>
      <c r="I1567" s="409"/>
      <c r="J1567" s="374"/>
      <c r="K1567" s="409"/>
      <c r="L1567" s="378"/>
      <c r="M1567" s="410"/>
      <c r="N1567" s="374"/>
      <c r="O1567" s="411"/>
      <c r="P1567" s="409"/>
      <c r="Q1567" s="409"/>
      <c r="R1567" s="378"/>
      <c r="S1567" s="378"/>
      <c r="T1567" s="378"/>
      <c r="U1567" s="378"/>
      <c r="V1567" s="378"/>
      <c r="W1567" s="378"/>
      <c r="X1567" s="378"/>
      <c r="Y1567" s="378"/>
    </row>
    <row r="1568" spans="1:25">
      <c r="A1568" s="374"/>
      <c r="B1568" s="374"/>
      <c r="C1568" s="406"/>
      <c r="D1568" s="407"/>
      <c r="E1568" s="374"/>
      <c r="F1568" s="374"/>
      <c r="G1568" s="408"/>
      <c r="H1568" s="374"/>
      <c r="I1568" s="409"/>
      <c r="J1568" s="374"/>
      <c r="K1568" s="409"/>
      <c r="L1568" s="378"/>
      <c r="M1568" s="410"/>
      <c r="N1568" s="374"/>
      <c r="O1568" s="411"/>
      <c r="P1568" s="409"/>
      <c r="Q1568" s="409"/>
      <c r="R1568" s="378"/>
      <c r="S1568" s="378"/>
      <c r="T1568" s="378"/>
      <c r="U1568" s="378"/>
      <c r="V1568" s="378"/>
      <c r="W1568" s="378"/>
      <c r="X1568" s="378"/>
      <c r="Y1568" s="378"/>
    </row>
    <row r="1569" spans="1:25">
      <c r="A1569" s="374"/>
      <c r="B1569" s="374"/>
      <c r="C1569" s="406"/>
      <c r="D1569" s="407"/>
      <c r="E1569" s="374"/>
      <c r="F1569" s="374"/>
      <c r="G1569" s="408"/>
      <c r="H1569" s="374"/>
      <c r="I1569" s="409"/>
      <c r="J1569" s="374"/>
      <c r="K1569" s="409"/>
      <c r="L1569" s="378"/>
      <c r="M1569" s="410"/>
      <c r="N1569" s="374"/>
      <c r="O1569" s="411"/>
      <c r="P1569" s="409"/>
      <c r="Q1569" s="409"/>
      <c r="R1569" s="378"/>
      <c r="S1569" s="378"/>
      <c r="T1569" s="378"/>
      <c r="U1569" s="378"/>
      <c r="V1569" s="378"/>
      <c r="W1569" s="378"/>
      <c r="X1569" s="378"/>
      <c r="Y1569" s="378"/>
    </row>
    <row r="1570" spans="1:25">
      <c r="A1570" s="374"/>
      <c r="B1570" s="374"/>
      <c r="C1570" s="406"/>
      <c r="D1570" s="407"/>
      <c r="E1570" s="374"/>
      <c r="F1570" s="374"/>
      <c r="G1570" s="408"/>
      <c r="H1570" s="374"/>
      <c r="I1570" s="409"/>
      <c r="J1570" s="374"/>
      <c r="K1570" s="409"/>
      <c r="L1570" s="378"/>
      <c r="M1570" s="410"/>
      <c r="N1570" s="374"/>
      <c r="O1570" s="411"/>
      <c r="P1570" s="409"/>
      <c r="Q1570" s="409"/>
      <c r="R1570" s="378"/>
      <c r="S1570" s="378"/>
      <c r="T1570" s="378"/>
      <c r="U1570" s="378"/>
      <c r="V1570" s="378"/>
      <c r="W1570" s="378"/>
      <c r="X1570" s="378"/>
      <c r="Y1570" s="378"/>
    </row>
    <row r="1571" spans="1:25">
      <c r="A1571" s="374"/>
      <c r="B1571" s="374"/>
      <c r="C1571" s="406"/>
      <c r="D1571" s="407"/>
      <c r="E1571" s="374"/>
      <c r="F1571" s="374"/>
      <c r="G1571" s="408"/>
      <c r="H1571" s="374"/>
      <c r="I1571" s="409"/>
      <c r="J1571" s="374"/>
      <c r="K1571" s="409"/>
      <c r="L1571" s="378"/>
      <c r="M1571" s="410"/>
      <c r="N1571" s="374"/>
      <c r="O1571" s="411"/>
      <c r="P1571" s="409"/>
      <c r="Q1571" s="409"/>
      <c r="R1571" s="378"/>
      <c r="S1571" s="378"/>
      <c r="T1571" s="378"/>
      <c r="U1571" s="378"/>
      <c r="V1571" s="378"/>
      <c r="W1571" s="378"/>
      <c r="X1571" s="378"/>
      <c r="Y1571" s="378"/>
    </row>
    <row r="1572" spans="1:25">
      <c r="A1572" s="374"/>
      <c r="B1572" s="374"/>
      <c r="C1572" s="406"/>
      <c r="D1572" s="407"/>
      <c r="E1572" s="374"/>
      <c r="F1572" s="374"/>
      <c r="G1572" s="408"/>
      <c r="H1572" s="374"/>
      <c r="I1572" s="409"/>
      <c r="J1572" s="374"/>
      <c r="K1572" s="409"/>
      <c r="L1572" s="378"/>
      <c r="M1572" s="410"/>
      <c r="N1572" s="374"/>
      <c r="O1572" s="411"/>
      <c r="P1572" s="409"/>
      <c r="Q1572" s="409"/>
      <c r="R1572" s="378"/>
      <c r="S1572" s="378"/>
      <c r="T1572" s="378"/>
      <c r="U1572" s="378"/>
      <c r="V1572" s="378"/>
      <c r="W1572" s="378"/>
      <c r="X1572" s="378"/>
      <c r="Y1572" s="378"/>
    </row>
    <row r="1573" spans="1:25">
      <c r="A1573" s="374"/>
      <c r="B1573" s="374"/>
      <c r="C1573" s="406"/>
      <c r="D1573" s="407"/>
      <c r="E1573" s="374"/>
      <c r="F1573" s="374"/>
      <c r="G1573" s="408"/>
      <c r="H1573" s="374"/>
      <c r="I1573" s="409"/>
      <c r="J1573" s="374"/>
      <c r="K1573" s="409"/>
      <c r="L1573" s="378"/>
      <c r="M1573" s="410"/>
      <c r="N1573" s="374"/>
      <c r="O1573" s="411"/>
      <c r="P1573" s="409"/>
      <c r="Q1573" s="409"/>
      <c r="R1573" s="378"/>
      <c r="S1573" s="378"/>
      <c r="T1573" s="378"/>
      <c r="U1573" s="378"/>
      <c r="V1573" s="378"/>
      <c r="W1573" s="378"/>
      <c r="X1573" s="378"/>
      <c r="Y1573" s="378"/>
    </row>
    <row r="1574" spans="1:25">
      <c r="A1574" s="374"/>
      <c r="B1574" s="374"/>
      <c r="C1574" s="406"/>
      <c r="D1574" s="407"/>
      <c r="E1574" s="374"/>
      <c r="F1574" s="374"/>
      <c r="G1574" s="408"/>
      <c r="H1574" s="374"/>
      <c r="I1574" s="409"/>
      <c r="J1574" s="374"/>
      <c r="K1574" s="409"/>
      <c r="L1574" s="378"/>
      <c r="M1574" s="410"/>
      <c r="N1574" s="374"/>
      <c r="O1574" s="411"/>
      <c r="P1574" s="409"/>
      <c r="Q1574" s="409"/>
      <c r="R1574" s="378"/>
      <c r="S1574" s="378"/>
      <c r="T1574" s="378"/>
      <c r="U1574" s="378"/>
      <c r="V1574" s="378"/>
      <c r="W1574" s="378"/>
      <c r="X1574" s="378"/>
      <c r="Y1574" s="378"/>
    </row>
    <row r="1575" spans="1:25">
      <c r="A1575" s="374"/>
      <c r="B1575" s="374"/>
      <c r="C1575" s="406"/>
      <c r="D1575" s="407"/>
      <c r="E1575" s="374"/>
      <c r="F1575" s="374"/>
      <c r="G1575" s="408"/>
      <c r="H1575" s="374"/>
      <c r="I1575" s="409"/>
      <c r="J1575" s="374"/>
      <c r="K1575" s="409"/>
      <c r="L1575" s="378"/>
      <c r="M1575" s="410"/>
      <c r="N1575" s="374"/>
      <c r="O1575" s="411"/>
      <c r="P1575" s="409"/>
      <c r="Q1575" s="409"/>
      <c r="R1575" s="378"/>
      <c r="S1575" s="378"/>
      <c r="T1575" s="378"/>
      <c r="U1575" s="378"/>
      <c r="V1575" s="378"/>
      <c r="W1575" s="378"/>
      <c r="X1575" s="378"/>
      <c r="Y1575" s="378"/>
    </row>
    <row r="1576" spans="1:25">
      <c r="A1576" s="374"/>
      <c r="B1576" s="374"/>
      <c r="C1576" s="406"/>
      <c r="D1576" s="407"/>
      <c r="E1576" s="374"/>
      <c r="F1576" s="374"/>
      <c r="G1576" s="408"/>
      <c r="H1576" s="374"/>
      <c r="I1576" s="409"/>
      <c r="J1576" s="374"/>
      <c r="K1576" s="409"/>
      <c r="L1576" s="378"/>
      <c r="M1576" s="410"/>
      <c r="N1576" s="374"/>
      <c r="O1576" s="411"/>
      <c r="P1576" s="409"/>
      <c r="Q1576" s="409"/>
      <c r="R1576" s="378"/>
      <c r="S1576" s="378"/>
      <c r="T1576" s="378"/>
      <c r="U1576" s="378"/>
      <c r="V1576" s="378"/>
      <c r="W1576" s="378"/>
      <c r="X1576" s="378"/>
      <c r="Y1576" s="378"/>
    </row>
    <row r="1577" spans="1:25">
      <c r="A1577" s="374"/>
      <c r="B1577" s="374"/>
      <c r="C1577" s="406"/>
      <c r="D1577" s="407"/>
      <c r="E1577" s="374"/>
      <c r="F1577" s="374"/>
      <c r="G1577" s="408"/>
      <c r="H1577" s="374"/>
      <c r="I1577" s="409"/>
      <c r="J1577" s="374"/>
      <c r="K1577" s="409"/>
      <c r="L1577" s="378"/>
      <c r="M1577" s="410"/>
      <c r="N1577" s="374"/>
      <c r="O1577" s="411"/>
      <c r="P1577" s="409"/>
      <c r="Q1577" s="409"/>
      <c r="R1577" s="378"/>
      <c r="S1577" s="378"/>
      <c r="T1577" s="378"/>
      <c r="U1577" s="378"/>
      <c r="V1577" s="378"/>
      <c r="W1577" s="378"/>
      <c r="X1577" s="378"/>
      <c r="Y1577" s="378"/>
    </row>
    <row r="1578" spans="1:25">
      <c r="A1578" s="374"/>
      <c r="B1578" s="374"/>
      <c r="C1578" s="406"/>
      <c r="D1578" s="407"/>
      <c r="E1578" s="374"/>
      <c r="F1578" s="374"/>
      <c r="G1578" s="408"/>
      <c r="H1578" s="374"/>
      <c r="I1578" s="409"/>
      <c r="J1578" s="374"/>
      <c r="K1578" s="409"/>
      <c r="L1578" s="378"/>
      <c r="M1578" s="410"/>
      <c r="N1578" s="374"/>
      <c r="O1578" s="411"/>
      <c r="P1578" s="409"/>
      <c r="Q1578" s="409"/>
      <c r="R1578" s="378"/>
      <c r="S1578" s="378"/>
      <c r="T1578" s="378"/>
      <c r="U1578" s="378"/>
      <c r="V1578" s="378"/>
      <c r="W1578" s="378"/>
      <c r="X1578" s="378"/>
      <c r="Y1578" s="378"/>
    </row>
    <row r="1579" spans="1:25">
      <c r="A1579" s="374"/>
      <c r="B1579" s="374"/>
      <c r="C1579" s="406"/>
      <c r="D1579" s="407"/>
      <c r="E1579" s="374"/>
      <c r="F1579" s="374"/>
      <c r="G1579" s="408"/>
      <c r="H1579" s="374"/>
      <c r="I1579" s="409"/>
      <c r="J1579" s="374"/>
      <c r="K1579" s="409"/>
      <c r="L1579" s="378"/>
      <c r="M1579" s="410"/>
      <c r="N1579" s="374"/>
      <c r="O1579" s="411"/>
      <c r="P1579" s="409"/>
      <c r="Q1579" s="409"/>
      <c r="R1579" s="378"/>
      <c r="S1579" s="378"/>
      <c r="T1579" s="378"/>
      <c r="U1579" s="378"/>
      <c r="V1579" s="378"/>
      <c r="W1579" s="378"/>
      <c r="X1579" s="378"/>
      <c r="Y1579" s="378"/>
    </row>
    <row r="1580" spans="1:25">
      <c r="A1580" s="374"/>
      <c r="B1580" s="374"/>
      <c r="C1580" s="406"/>
      <c r="D1580" s="407"/>
      <c r="E1580" s="374"/>
      <c r="F1580" s="374"/>
      <c r="G1580" s="408"/>
      <c r="H1580" s="374"/>
      <c r="I1580" s="409"/>
      <c r="J1580" s="374"/>
      <c r="K1580" s="409"/>
      <c r="L1580" s="378"/>
      <c r="M1580" s="410"/>
      <c r="N1580" s="374"/>
      <c r="O1580" s="411"/>
      <c r="P1580" s="409"/>
      <c r="Q1580" s="409"/>
      <c r="R1580" s="378"/>
      <c r="S1580" s="378"/>
      <c r="T1580" s="378"/>
      <c r="U1580" s="378"/>
      <c r="V1580" s="378"/>
      <c r="W1580" s="378"/>
      <c r="X1580" s="378"/>
      <c r="Y1580" s="378"/>
    </row>
    <row r="1581" spans="1:25">
      <c r="A1581" s="374"/>
      <c r="B1581" s="374"/>
      <c r="C1581" s="406"/>
      <c r="D1581" s="407"/>
      <c r="E1581" s="374"/>
      <c r="F1581" s="374"/>
      <c r="G1581" s="408"/>
      <c r="H1581" s="374"/>
      <c r="I1581" s="409"/>
      <c r="J1581" s="374"/>
      <c r="K1581" s="409"/>
      <c r="L1581" s="378"/>
      <c r="M1581" s="410"/>
      <c r="N1581" s="374"/>
      <c r="O1581" s="411"/>
      <c r="P1581" s="409"/>
      <c r="Q1581" s="409"/>
      <c r="R1581" s="378"/>
      <c r="S1581" s="378"/>
      <c r="T1581" s="378"/>
      <c r="U1581" s="378"/>
      <c r="V1581" s="378"/>
      <c r="W1581" s="378"/>
      <c r="X1581" s="378"/>
      <c r="Y1581" s="378"/>
    </row>
    <row r="1582" spans="1:25">
      <c r="A1582" s="374"/>
      <c r="B1582" s="374"/>
      <c r="C1582" s="406"/>
      <c r="D1582" s="407"/>
      <c r="E1582" s="374"/>
      <c r="F1582" s="374"/>
      <c r="G1582" s="408"/>
      <c r="H1582" s="374"/>
      <c r="I1582" s="409"/>
      <c r="J1582" s="374"/>
      <c r="K1582" s="409"/>
      <c r="L1582" s="378"/>
      <c r="M1582" s="410"/>
      <c r="N1582" s="374"/>
      <c r="O1582" s="411"/>
      <c r="P1582" s="409"/>
      <c r="Q1582" s="409"/>
      <c r="R1582" s="378"/>
      <c r="S1582" s="378"/>
      <c r="T1582" s="378"/>
      <c r="U1582" s="378"/>
      <c r="V1582" s="378"/>
      <c r="W1582" s="378"/>
      <c r="X1582" s="378"/>
      <c r="Y1582" s="378"/>
    </row>
    <row r="1583" spans="1:25">
      <c r="A1583" s="374"/>
      <c r="B1583" s="374"/>
      <c r="C1583" s="406"/>
      <c r="D1583" s="407"/>
      <c r="E1583" s="374"/>
      <c r="F1583" s="374"/>
      <c r="G1583" s="408"/>
      <c r="H1583" s="374"/>
      <c r="I1583" s="409"/>
      <c r="J1583" s="374"/>
      <c r="K1583" s="409"/>
      <c r="L1583" s="378"/>
      <c r="M1583" s="410"/>
      <c r="N1583" s="374"/>
      <c r="O1583" s="411"/>
      <c r="P1583" s="409"/>
      <c r="Q1583" s="409"/>
      <c r="R1583" s="378"/>
      <c r="S1583" s="378"/>
      <c r="T1583" s="378"/>
      <c r="U1583" s="378"/>
      <c r="V1583" s="378"/>
      <c r="W1583" s="378"/>
      <c r="X1583" s="378"/>
      <c r="Y1583" s="378"/>
    </row>
    <row r="1584" spans="1:25">
      <c r="A1584" s="374"/>
      <c r="B1584" s="374"/>
      <c r="C1584" s="406"/>
      <c r="D1584" s="407"/>
      <c r="E1584" s="374"/>
      <c r="F1584" s="374"/>
      <c r="G1584" s="408"/>
      <c r="H1584" s="374"/>
      <c r="I1584" s="409"/>
      <c r="J1584" s="374"/>
      <c r="K1584" s="409"/>
      <c r="L1584" s="378"/>
      <c r="M1584" s="410"/>
      <c r="N1584" s="374"/>
      <c r="O1584" s="411"/>
      <c r="P1584" s="409"/>
      <c r="Q1584" s="409"/>
      <c r="R1584" s="378"/>
      <c r="S1584" s="378"/>
      <c r="T1584" s="378"/>
      <c r="U1584" s="378"/>
      <c r="V1584" s="378"/>
      <c r="W1584" s="378"/>
      <c r="X1584" s="378"/>
      <c r="Y1584" s="378"/>
    </row>
    <row r="1585" spans="1:25">
      <c r="A1585" s="374"/>
      <c r="B1585" s="374"/>
      <c r="C1585" s="406"/>
      <c r="D1585" s="407"/>
      <c r="E1585" s="374"/>
      <c r="F1585" s="374"/>
      <c r="G1585" s="408"/>
      <c r="H1585" s="374"/>
      <c r="I1585" s="409"/>
      <c r="J1585" s="374"/>
      <c r="K1585" s="409"/>
      <c r="L1585" s="378"/>
      <c r="M1585" s="410"/>
      <c r="N1585" s="374"/>
      <c r="O1585" s="411"/>
      <c r="P1585" s="409"/>
      <c r="Q1585" s="409"/>
      <c r="R1585" s="378"/>
      <c r="S1585" s="378"/>
      <c r="T1585" s="378"/>
      <c r="U1585" s="378"/>
      <c r="V1585" s="378"/>
      <c r="W1585" s="378"/>
      <c r="X1585" s="378"/>
      <c r="Y1585" s="378"/>
    </row>
    <row r="1586" spans="1:25">
      <c r="A1586" s="374"/>
      <c r="B1586" s="374"/>
      <c r="C1586" s="406"/>
      <c r="D1586" s="407"/>
      <c r="E1586" s="374"/>
      <c r="F1586" s="374"/>
      <c r="G1586" s="408"/>
      <c r="H1586" s="374"/>
      <c r="I1586" s="409"/>
      <c r="J1586" s="374"/>
      <c r="K1586" s="409"/>
      <c r="L1586" s="378"/>
      <c r="M1586" s="410"/>
      <c r="N1586" s="374"/>
      <c r="O1586" s="411"/>
      <c r="P1586" s="409"/>
      <c r="Q1586" s="409"/>
      <c r="R1586" s="378"/>
      <c r="S1586" s="378"/>
      <c r="T1586" s="378"/>
      <c r="U1586" s="378"/>
      <c r="V1586" s="378"/>
      <c r="W1586" s="378"/>
      <c r="X1586" s="378"/>
      <c r="Y1586" s="378"/>
    </row>
    <row r="1587" spans="1:25">
      <c r="A1587" s="374"/>
      <c r="B1587" s="374"/>
      <c r="C1587" s="406"/>
      <c r="D1587" s="407"/>
      <c r="E1587" s="374"/>
      <c r="F1587" s="374"/>
      <c r="G1587" s="408"/>
      <c r="H1587" s="374"/>
      <c r="I1587" s="409"/>
      <c r="J1587" s="374"/>
      <c r="K1587" s="409"/>
      <c r="L1587" s="378"/>
      <c r="M1587" s="410"/>
      <c r="N1587" s="374"/>
      <c r="O1587" s="411"/>
      <c r="P1587" s="409"/>
      <c r="Q1587" s="409"/>
      <c r="R1587" s="378"/>
      <c r="S1587" s="378"/>
      <c r="T1587" s="378"/>
      <c r="U1587" s="378"/>
      <c r="V1587" s="378"/>
      <c r="W1587" s="378"/>
      <c r="X1587" s="378"/>
      <c r="Y1587" s="378"/>
    </row>
    <row r="1588" spans="1:25">
      <c r="A1588" s="374"/>
      <c r="B1588" s="374"/>
      <c r="C1588" s="406"/>
      <c r="D1588" s="407"/>
      <c r="E1588" s="374"/>
      <c r="F1588" s="374"/>
      <c r="G1588" s="408"/>
      <c r="H1588" s="374"/>
      <c r="I1588" s="409"/>
      <c r="J1588" s="374"/>
      <c r="K1588" s="409"/>
      <c r="L1588" s="378"/>
      <c r="M1588" s="410"/>
      <c r="N1588" s="374"/>
      <c r="O1588" s="411"/>
      <c r="P1588" s="409"/>
      <c r="Q1588" s="409"/>
      <c r="R1588" s="378"/>
      <c r="S1588" s="378"/>
      <c r="T1588" s="378"/>
      <c r="U1588" s="378"/>
      <c r="V1588" s="378"/>
      <c r="W1588" s="378"/>
      <c r="X1588" s="378"/>
      <c r="Y1588" s="378"/>
    </row>
    <row r="1589" spans="1:25">
      <c r="A1589" s="374"/>
      <c r="B1589" s="374"/>
      <c r="C1589" s="406"/>
      <c r="D1589" s="407"/>
      <c r="E1589" s="374"/>
      <c r="F1589" s="374"/>
      <c r="G1589" s="408"/>
      <c r="H1589" s="374"/>
      <c r="I1589" s="409"/>
      <c r="J1589" s="374"/>
      <c r="K1589" s="409"/>
      <c r="L1589" s="378"/>
      <c r="M1589" s="410"/>
      <c r="N1589" s="374"/>
      <c r="O1589" s="411"/>
      <c r="P1589" s="409"/>
      <c r="Q1589" s="409"/>
      <c r="R1589" s="378"/>
      <c r="S1589" s="378"/>
      <c r="T1589" s="378"/>
      <c r="U1589" s="378"/>
      <c r="V1589" s="378"/>
      <c r="W1589" s="378"/>
      <c r="X1589" s="378"/>
      <c r="Y1589" s="378"/>
    </row>
    <row r="1590" spans="1:25">
      <c r="A1590" s="374"/>
      <c r="B1590" s="374"/>
      <c r="C1590" s="406"/>
      <c r="D1590" s="407"/>
      <c r="E1590" s="374"/>
      <c r="F1590" s="374"/>
      <c r="G1590" s="408"/>
      <c r="H1590" s="374"/>
      <c r="I1590" s="409"/>
      <c r="J1590" s="374"/>
      <c r="K1590" s="409"/>
      <c r="L1590" s="378"/>
      <c r="M1590" s="410"/>
      <c r="N1590" s="374"/>
      <c r="O1590" s="411"/>
      <c r="P1590" s="409"/>
      <c r="Q1590" s="409"/>
      <c r="R1590" s="378"/>
      <c r="S1590" s="378"/>
      <c r="T1590" s="378"/>
      <c r="U1590" s="378"/>
      <c r="V1590" s="378"/>
      <c r="W1590" s="378"/>
      <c r="X1590" s="378"/>
      <c r="Y1590" s="378"/>
    </row>
    <row r="1591" spans="1:25">
      <c r="A1591" s="374"/>
      <c r="B1591" s="374"/>
      <c r="C1591" s="406"/>
      <c r="D1591" s="407"/>
      <c r="E1591" s="374"/>
      <c r="F1591" s="374"/>
      <c r="G1591" s="408"/>
      <c r="H1591" s="374"/>
      <c r="I1591" s="409"/>
      <c r="J1591" s="374"/>
      <c r="K1591" s="409"/>
      <c r="L1591" s="378"/>
      <c r="M1591" s="410"/>
      <c r="N1591" s="374"/>
      <c r="O1591" s="411"/>
      <c r="P1591" s="409"/>
      <c r="Q1591" s="409"/>
      <c r="R1591" s="378"/>
      <c r="S1591" s="378"/>
      <c r="T1591" s="378"/>
      <c r="U1591" s="378"/>
      <c r="V1591" s="378"/>
      <c r="W1591" s="378"/>
      <c r="X1591" s="378"/>
      <c r="Y1591" s="378"/>
    </row>
    <row r="1592" spans="1:25">
      <c r="A1592" s="374"/>
      <c r="B1592" s="374"/>
      <c r="C1592" s="406"/>
      <c r="D1592" s="407"/>
      <c r="E1592" s="374"/>
      <c r="F1592" s="374"/>
      <c r="G1592" s="408"/>
      <c r="H1592" s="374"/>
      <c r="I1592" s="409"/>
      <c r="J1592" s="374"/>
      <c r="K1592" s="409"/>
      <c r="L1592" s="378"/>
      <c r="M1592" s="410"/>
      <c r="N1592" s="374"/>
      <c r="O1592" s="411"/>
      <c r="P1592" s="409"/>
      <c r="Q1592" s="409"/>
      <c r="R1592" s="378"/>
      <c r="S1592" s="378"/>
      <c r="T1592" s="378"/>
      <c r="U1592" s="378"/>
      <c r="V1592" s="378"/>
      <c r="W1592" s="378"/>
      <c r="X1592" s="378"/>
      <c r="Y1592" s="378"/>
    </row>
    <row r="1593" spans="1:25">
      <c r="A1593" s="374"/>
      <c r="B1593" s="374"/>
      <c r="C1593" s="406"/>
      <c r="D1593" s="407"/>
      <c r="E1593" s="374"/>
      <c r="F1593" s="374"/>
      <c r="G1593" s="408"/>
      <c r="H1593" s="374"/>
      <c r="I1593" s="409"/>
      <c r="J1593" s="374"/>
      <c r="K1593" s="409"/>
      <c r="L1593" s="378"/>
      <c r="M1593" s="410"/>
      <c r="N1593" s="374"/>
      <c r="O1593" s="411"/>
      <c r="P1593" s="409"/>
      <c r="Q1593" s="409"/>
      <c r="R1593" s="378"/>
      <c r="S1593" s="378"/>
      <c r="T1593" s="378"/>
      <c r="U1593" s="378"/>
      <c r="V1593" s="378"/>
      <c r="W1593" s="378"/>
      <c r="X1593" s="378"/>
      <c r="Y1593" s="378"/>
    </row>
    <row r="1594" spans="1:25">
      <c r="A1594" s="374"/>
      <c r="B1594" s="374"/>
      <c r="C1594" s="406"/>
      <c r="D1594" s="407"/>
      <c r="E1594" s="374"/>
      <c r="F1594" s="374"/>
      <c r="G1594" s="408"/>
      <c r="H1594" s="374"/>
      <c r="I1594" s="409"/>
      <c r="J1594" s="374"/>
      <c r="K1594" s="409"/>
      <c r="L1594" s="378"/>
      <c r="M1594" s="410"/>
      <c r="N1594" s="374"/>
      <c r="O1594" s="411"/>
      <c r="P1594" s="409"/>
      <c r="Q1594" s="409"/>
      <c r="R1594" s="378"/>
      <c r="S1594" s="378"/>
      <c r="T1594" s="378"/>
      <c r="U1594" s="378"/>
      <c r="V1594" s="378"/>
      <c r="W1594" s="378"/>
      <c r="X1594" s="378"/>
      <c r="Y1594" s="378"/>
    </row>
    <row r="1595" spans="1:25">
      <c r="A1595" s="374"/>
      <c r="B1595" s="374"/>
      <c r="C1595" s="406"/>
      <c r="D1595" s="407"/>
      <c r="E1595" s="374"/>
      <c r="F1595" s="374"/>
      <c r="G1595" s="408"/>
      <c r="H1595" s="374"/>
      <c r="I1595" s="409"/>
      <c r="J1595" s="374"/>
      <c r="K1595" s="409"/>
      <c r="L1595" s="378"/>
      <c r="M1595" s="410"/>
      <c r="N1595" s="374"/>
      <c r="O1595" s="411"/>
      <c r="P1595" s="409"/>
      <c r="Q1595" s="409"/>
      <c r="R1595" s="378"/>
      <c r="S1595" s="378"/>
      <c r="T1595" s="378"/>
      <c r="U1595" s="378"/>
      <c r="V1595" s="378"/>
      <c r="W1595" s="378"/>
      <c r="X1595" s="378"/>
      <c r="Y1595" s="378"/>
    </row>
    <row r="1596" spans="1:25">
      <c r="A1596" s="374"/>
      <c r="B1596" s="374"/>
      <c r="C1596" s="406"/>
      <c r="D1596" s="407"/>
      <c r="E1596" s="374"/>
      <c r="F1596" s="374"/>
      <c r="G1596" s="408"/>
      <c r="H1596" s="374"/>
      <c r="I1596" s="409"/>
      <c r="J1596" s="374"/>
      <c r="K1596" s="409"/>
      <c r="L1596" s="378"/>
      <c r="M1596" s="410"/>
      <c r="N1596" s="374"/>
      <c r="O1596" s="411"/>
      <c r="P1596" s="409"/>
      <c r="Q1596" s="409"/>
      <c r="R1596" s="378"/>
      <c r="S1596" s="378"/>
      <c r="T1596" s="378"/>
      <c r="U1596" s="378"/>
      <c r="V1596" s="378"/>
      <c r="W1596" s="378"/>
      <c r="X1596" s="378"/>
      <c r="Y1596" s="378"/>
    </row>
    <row r="1597" spans="1:25">
      <c r="A1597" s="374"/>
      <c r="B1597" s="374"/>
      <c r="C1597" s="406"/>
      <c r="D1597" s="407"/>
      <c r="E1597" s="374"/>
      <c r="F1597" s="374"/>
      <c r="G1597" s="408"/>
      <c r="H1597" s="374"/>
      <c r="I1597" s="409"/>
      <c r="J1597" s="374"/>
      <c r="K1597" s="409"/>
      <c r="L1597" s="378"/>
      <c r="M1597" s="410"/>
      <c r="N1597" s="374"/>
      <c r="O1597" s="411"/>
      <c r="P1597" s="409"/>
      <c r="Q1597" s="409"/>
      <c r="R1597" s="378"/>
      <c r="S1597" s="378"/>
      <c r="T1597" s="378"/>
      <c r="U1597" s="378"/>
      <c r="V1597" s="378"/>
      <c r="W1597" s="378"/>
      <c r="X1597" s="378"/>
      <c r="Y1597" s="378"/>
    </row>
    <row r="1598" spans="1:25">
      <c r="A1598" s="374"/>
      <c r="B1598" s="374"/>
      <c r="C1598" s="406"/>
      <c r="D1598" s="407"/>
      <c r="E1598" s="374"/>
      <c r="F1598" s="374"/>
      <c r="G1598" s="408"/>
      <c r="H1598" s="374"/>
      <c r="I1598" s="409"/>
      <c r="J1598" s="374"/>
      <c r="K1598" s="409"/>
      <c r="L1598" s="378"/>
      <c r="M1598" s="410"/>
      <c r="N1598" s="374"/>
      <c r="O1598" s="411"/>
      <c r="P1598" s="409"/>
      <c r="Q1598" s="409"/>
      <c r="R1598" s="378"/>
      <c r="S1598" s="378"/>
      <c r="T1598" s="378"/>
      <c r="U1598" s="378"/>
      <c r="V1598" s="378"/>
      <c r="W1598" s="378"/>
      <c r="X1598" s="378"/>
      <c r="Y1598" s="378"/>
    </row>
    <row r="1599" spans="1:25">
      <c r="A1599" s="374"/>
      <c r="B1599" s="374"/>
      <c r="C1599" s="406"/>
      <c r="D1599" s="407"/>
      <c r="E1599" s="374"/>
      <c r="F1599" s="374"/>
      <c r="G1599" s="408"/>
      <c r="H1599" s="374"/>
      <c r="I1599" s="409"/>
      <c r="J1599" s="374"/>
      <c r="K1599" s="409"/>
      <c r="L1599" s="378"/>
      <c r="M1599" s="410"/>
      <c r="N1599" s="374"/>
      <c r="O1599" s="411"/>
      <c r="P1599" s="409"/>
      <c r="Q1599" s="409"/>
      <c r="R1599" s="378"/>
      <c r="S1599" s="378"/>
      <c r="T1599" s="378"/>
      <c r="U1599" s="378"/>
      <c r="V1599" s="378"/>
      <c r="W1599" s="378"/>
      <c r="X1599" s="378"/>
      <c r="Y1599" s="378"/>
    </row>
    <row r="1600" spans="1:25">
      <c r="A1600" s="374"/>
      <c r="B1600" s="374"/>
      <c r="C1600" s="406"/>
      <c r="D1600" s="407"/>
      <c r="E1600" s="374"/>
      <c r="F1600" s="374"/>
      <c r="G1600" s="408"/>
      <c r="H1600" s="374"/>
      <c r="I1600" s="409"/>
      <c r="J1600" s="374"/>
      <c r="K1600" s="409"/>
      <c r="L1600" s="378"/>
      <c r="M1600" s="410"/>
      <c r="N1600" s="374"/>
      <c r="O1600" s="411"/>
      <c r="P1600" s="409"/>
      <c r="Q1600" s="409"/>
      <c r="R1600" s="378"/>
      <c r="S1600" s="378"/>
      <c r="T1600" s="378"/>
      <c r="U1600" s="378"/>
      <c r="V1600" s="378"/>
      <c r="W1600" s="378"/>
      <c r="X1600" s="378"/>
      <c r="Y1600" s="378"/>
    </row>
    <row r="1601" spans="1:25">
      <c r="A1601" s="374"/>
      <c r="B1601" s="374"/>
      <c r="C1601" s="406"/>
      <c r="D1601" s="407"/>
      <c r="E1601" s="374"/>
      <c r="F1601" s="374"/>
      <c r="G1601" s="408"/>
      <c r="H1601" s="374"/>
      <c r="I1601" s="409"/>
      <c r="J1601" s="374"/>
      <c r="K1601" s="409"/>
      <c r="L1601" s="378"/>
      <c r="M1601" s="410"/>
      <c r="N1601" s="374"/>
      <c r="O1601" s="411"/>
      <c r="P1601" s="409"/>
      <c r="Q1601" s="409"/>
      <c r="R1601" s="378"/>
      <c r="S1601" s="378"/>
      <c r="T1601" s="378"/>
      <c r="U1601" s="378"/>
      <c r="V1601" s="378"/>
      <c r="W1601" s="378"/>
      <c r="X1601" s="378"/>
      <c r="Y1601" s="378"/>
    </row>
    <row r="1602" spans="1:25">
      <c r="A1602" s="374"/>
      <c r="B1602" s="374"/>
      <c r="C1602" s="406"/>
      <c r="D1602" s="407"/>
      <c r="E1602" s="374"/>
      <c r="F1602" s="374"/>
      <c r="G1602" s="408"/>
      <c r="H1602" s="374"/>
      <c r="I1602" s="409"/>
      <c r="J1602" s="374"/>
      <c r="K1602" s="409"/>
      <c r="L1602" s="378"/>
      <c r="M1602" s="410"/>
      <c r="N1602" s="374"/>
      <c r="O1602" s="411"/>
      <c r="P1602" s="409"/>
      <c r="Q1602" s="409"/>
      <c r="R1602" s="378"/>
      <c r="S1602" s="378"/>
      <c r="T1602" s="378"/>
      <c r="U1602" s="378"/>
      <c r="V1602" s="378"/>
      <c r="W1602" s="378"/>
      <c r="X1602" s="378"/>
      <c r="Y1602" s="378"/>
    </row>
    <row r="1603" spans="1:25">
      <c r="A1603" s="374"/>
      <c r="B1603" s="374"/>
      <c r="C1603" s="406"/>
      <c r="D1603" s="407"/>
      <c r="E1603" s="374"/>
      <c r="F1603" s="374"/>
      <c r="G1603" s="408"/>
      <c r="H1603" s="374"/>
      <c r="I1603" s="409"/>
      <c r="J1603" s="374"/>
      <c r="K1603" s="409"/>
      <c r="L1603" s="378"/>
      <c r="M1603" s="410"/>
      <c r="N1603" s="374"/>
      <c r="O1603" s="411"/>
      <c r="P1603" s="409"/>
      <c r="Q1603" s="409"/>
      <c r="R1603" s="378"/>
      <c r="S1603" s="378"/>
      <c r="T1603" s="378"/>
      <c r="U1603" s="378"/>
      <c r="V1603" s="378"/>
      <c r="W1603" s="378"/>
      <c r="X1603" s="378"/>
      <c r="Y1603" s="378"/>
    </row>
    <row r="1604" spans="1:25">
      <c r="A1604" s="374"/>
      <c r="B1604" s="374"/>
      <c r="C1604" s="406"/>
      <c r="D1604" s="407"/>
      <c r="E1604" s="374"/>
      <c r="F1604" s="374"/>
      <c r="G1604" s="408"/>
      <c r="H1604" s="374"/>
      <c r="I1604" s="409"/>
      <c r="J1604" s="374"/>
      <c r="K1604" s="409"/>
      <c r="L1604" s="378"/>
      <c r="M1604" s="410"/>
      <c r="N1604" s="374"/>
      <c r="O1604" s="411"/>
      <c r="P1604" s="409"/>
      <c r="Q1604" s="409"/>
      <c r="R1604" s="378"/>
      <c r="S1604" s="378"/>
      <c r="T1604" s="378"/>
      <c r="U1604" s="378"/>
      <c r="V1604" s="378"/>
      <c r="W1604" s="378"/>
      <c r="X1604" s="378"/>
      <c r="Y1604" s="378"/>
    </row>
    <row r="1605" spans="1:25">
      <c r="A1605" s="374"/>
      <c r="B1605" s="374"/>
      <c r="C1605" s="406"/>
      <c r="D1605" s="407"/>
      <c r="E1605" s="374"/>
      <c r="F1605" s="374"/>
      <c r="G1605" s="408"/>
      <c r="H1605" s="374"/>
      <c r="I1605" s="409"/>
      <c r="J1605" s="374"/>
      <c r="K1605" s="409"/>
      <c r="L1605" s="378"/>
      <c r="M1605" s="410"/>
      <c r="N1605" s="374"/>
      <c r="O1605" s="411"/>
      <c r="P1605" s="409"/>
      <c r="Q1605" s="409"/>
      <c r="R1605" s="378"/>
      <c r="S1605" s="378"/>
      <c r="T1605" s="378"/>
      <c r="U1605" s="378"/>
      <c r="V1605" s="378"/>
      <c r="W1605" s="378"/>
      <c r="X1605" s="378"/>
      <c r="Y1605" s="378"/>
    </row>
    <row r="1606" spans="1:25">
      <c r="A1606" s="374"/>
      <c r="B1606" s="374"/>
      <c r="C1606" s="406"/>
      <c r="D1606" s="407"/>
      <c r="E1606" s="374"/>
      <c r="F1606" s="374"/>
      <c r="G1606" s="408"/>
      <c r="H1606" s="374"/>
      <c r="I1606" s="409"/>
      <c r="J1606" s="374"/>
      <c r="K1606" s="409"/>
      <c r="L1606" s="378"/>
      <c r="M1606" s="410"/>
      <c r="N1606" s="374"/>
      <c r="O1606" s="411"/>
      <c r="P1606" s="409"/>
      <c r="Q1606" s="409"/>
      <c r="R1606" s="378"/>
      <c r="S1606" s="378"/>
      <c r="T1606" s="378"/>
      <c r="U1606" s="378"/>
      <c r="V1606" s="378"/>
      <c r="W1606" s="378"/>
      <c r="X1606" s="378"/>
      <c r="Y1606" s="378"/>
    </row>
    <row r="1607" spans="1:25">
      <c r="A1607" s="374"/>
      <c r="B1607" s="374"/>
      <c r="C1607" s="406"/>
      <c r="D1607" s="407"/>
      <c r="E1607" s="374"/>
      <c r="F1607" s="374"/>
      <c r="G1607" s="408"/>
      <c r="H1607" s="374"/>
      <c r="I1607" s="409"/>
      <c r="J1607" s="374"/>
      <c r="K1607" s="409"/>
      <c r="L1607" s="378"/>
      <c r="M1607" s="410"/>
      <c r="N1607" s="374"/>
      <c r="O1607" s="411"/>
      <c r="P1607" s="409"/>
      <c r="Q1607" s="409"/>
      <c r="R1607" s="378"/>
      <c r="S1607" s="378"/>
      <c r="T1607" s="378"/>
      <c r="U1607" s="378"/>
      <c r="V1607" s="378"/>
      <c r="W1607" s="378"/>
      <c r="X1607" s="378"/>
      <c r="Y1607" s="378"/>
    </row>
    <row r="1608" spans="1:25">
      <c r="A1608" s="374"/>
      <c r="B1608" s="374"/>
      <c r="C1608" s="406"/>
      <c r="D1608" s="407"/>
      <c r="E1608" s="374"/>
      <c r="F1608" s="374"/>
      <c r="G1608" s="408"/>
      <c r="H1608" s="374"/>
      <c r="I1608" s="409"/>
      <c r="J1608" s="374"/>
      <c r="K1608" s="409"/>
      <c r="L1608" s="378"/>
      <c r="M1608" s="410"/>
      <c r="N1608" s="374"/>
      <c r="O1608" s="411"/>
      <c r="P1608" s="409"/>
      <c r="Q1608" s="409"/>
      <c r="R1608" s="378"/>
      <c r="S1608" s="378"/>
      <c r="T1608" s="378"/>
      <c r="U1608" s="378"/>
      <c r="V1608" s="378"/>
      <c r="W1608" s="378"/>
      <c r="X1608" s="378"/>
      <c r="Y1608" s="378"/>
    </row>
    <row r="1609" spans="1:25">
      <c r="A1609" s="374"/>
      <c r="B1609" s="374"/>
      <c r="C1609" s="406"/>
      <c r="D1609" s="407"/>
      <c r="E1609" s="374"/>
      <c r="F1609" s="374"/>
      <c r="G1609" s="408"/>
      <c r="H1609" s="374"/>
      <c r="I1609" s="409"/>
      <c r="J1609" s="374"/>
      <c r="K1609" s="409"/>
      <c r="L1609" s="378"/>
      <c r="M1609" s="410"/>
      <c r="N1609" s="374"/>
      <c r="O1609" s="411"/>
      <c r="P1609" s="409"/>
      <c r="Q1609" s="409"/>
      <c r="R1609" s="378"/>
      <c r="S1609" s="378"/>
      <c r="T1609" s="378"/>
      <c r="U1609" s="378"/>
      <c r="V1609" s="378"/>
      <c r="W1609" s="378"/>
      <c r="X1609" s="378"/>
      <c r="Y1609" s="378"/>
    </row>
    <row r="1610" spans="1:25">
      <c r="A1610" s="374"/>
      <c r="B1610" s="374"/>
      <c r="C1610" s="406"/>
      <c r="D1610" s="407"/>
      <c r="E1610" s="374"/>
      <c r="F1610" s="374"/>
      <c r="G1610" s="408"/>
      <c r="H1610" s="374"/>
      <c r="I1610" s="409"/>
      <c r="J1610" s="374"/>
      <c r="K1610" s="409"/>
      <c r="L1610" s="378"/>
      <c r="M1610" s="410"/>
      <c r="N1610" s="374"/>
      <c r="O1610" s="411"/>
      <c r="P1610" s="409"/>
      <c r="Q1610" s="409"/>
      <c r="R1610" s="378"/>
      <c r="S1610" s="378"/>
      <c r="T1610" s="378"/>
      <c r="U1610" s="378"/>
      <c r="V1610" s="378"/>
      <c r="W1610" s="378"/>
      <c r="X1610" s="378"/>
      <c r="Y1610" s="378"/>
    </row>
    <row r="1611" spans="1:25">
      <c r="A1611" s="374"/>
      <c r="B1611" s="374"/>
      <c r="C1611" s="406"/>
      <c r="D1611" s="407"/>
      <c r="E1611" s="374"/>
      <c r="F1611" s="374"/>
      <c r="G1611" s="408"/>
      <c r="H1611" s="374"/>
      <c r="I1611" s="409"/>
      <c r="J1611" s="374"/>
      <c r="K1611" s="409"/>
      <c r="L1611" s="378"/>
      <c r="M1611" s="410"/>
      <c r="N1611" s="374"/>
      <c r="O1611" s="411"/>
      <c r="P1611" s="409"/>
      <c r="Q1611" s="409"/>
      <c r="R1611" s="378"/>
      <c r="S1611" s="378"/>
      <c r="T1611" s="378"/>
      <c r="U1611" s="378"/>
      <c r="V1611" s="378"/>
      <c r="W1611" s="378"/>
      <c r="X1611" s="378"/>
      <c r="Y1611" s="378"/>
    </row>
    <row r="1612" spans="1:25">
      <c r="A1612" s="374"/>
      <c r="B1612" s="374"/>
      <c r="C1612" s="406"/>
      <c r="D1612" s="407"/>
      <c r="E1612" s="374"/>
      <c r="F1612" s="374"/>
      <c r="G1612" s="408"/>
      <c r="H1612" s="374"/>
      <c r="I1612" s="409"/>
      <c r="J1612" s="374"/>
      <c r="K1612" s="409"/>
      <c r="L1612" s="378"/>
      <c r="M1612" s="410"/>
      <c r="N1612" s="374"/>
      <c r="O1612" s="411"/>
      <c r="P1612" s="409"/>
      <c r="Q1612" s="409"/>
      <c r="R1612" s="378"/>
      <c r="S1612" s="378"/>
      <c r="T1612" s="378"/>
      <c r="U1612" s="378"/>
      <c r="V1612" s="378"/>
      <c r="W1612" s="378"/>
      <c r="X1612" s="378"/>
      <c r="Y1612" s="378"/>
    </row>
    <row r="1613" spans="1:25">
      <c r="A1613" s="374"/>
      <c r="B1613" s="374"/>
      <c r="C1613" s="406"/>
      <c r="D1613" s="407"/>
      <c r="E1613" s="374"/>
      <c r="F1613" s="374"/>
      <c r="G1613" s="408"/>
      <c r="H1613" s="374"/>
      <c r="I1613" s="409"/>
      <c r="J1613" s="374"/>
      <c r="K1613" s="409"/>
      <c r="L1613" s="378"/>
      <c r="M1613" s="410"/>
      <c r="N1613" s="374"/>
      <c r="O1613" s="411"/>
      <c r="P1613" s="409"/>
      <c r="Q1613" s="409"/>
      <c r="R1613" s="378"/>
      <c r="S1613" s="378"/>
      <c r="T1613" s="378"/>
      <c r="U1613" s="378"/>
      <c r="V1613" s="378"/>
      <c r="W1613" s="378"/>
      <c r="X1613" s="378"/>
      <c r="Y1613" s="378"/>
    </row>
    <row r="1614" spans="1:25">
      <c r="A1614" s="374"/>
      <c r="B1614" s="374"/>
      <c r="C1614" s="406"/>
      <c r="D1614" s="407"/>
      <c r="E1614" s="374"/>
      <c r="F1614" s="374"/>
      <c r="G1614" s="408"/>
      <c r="H1614" s="374"/>
      <c r="I1614" s="409"/>
      <c r="J1614" s="374"/>
      <c r="K1614" s="409"/>
      <c r="L1614" s="378"/>
      <c r="M1614" s="410"/>
      <c r="N1614" s="374"/>
      <c r="O1614" s="411"/>
      <c r="P1614" s="409"/>
      <c r="Q1614" s="409"/>
      <c r="R1614" s="378"/>
      <c r="S1614" s="378"/>
      <c r="T1614" s="378"/>
      <c r="U1614" s="378"/>
      <c r="V1614" s="378"/>
      <c r="W1614" s="378"/>
      <c r="X1614" s="378"/>
      <c r="Y1614" s="378"/>
    </row>
    <row r="1615" spans="1:25">
      <c r="A1615" s="374"/>
      <c r="B1615" s="374"/>
      <c r="C1615" s="406"/>
      <c r="D1615" s="407"/>
      <c r="E1615" s="374"/>
      <c r="F1615" s="374"/>
      <c r="G1615" s="408"/>
      <c r="H1615" s="374"/>
      <c r="I1615" s="409"/>
      <c r="J1615" s="374"/>
      <c r="K1615" s="409"/>
      <c r="L1615" s="378"/>
      <c r="M1615" s="410"/>
      <c r="N1615" s="374"/>
      <c r="O1615" s="411"/>
      <c r="P1615" s="409"/>
      <c r="Q1615" s="409"/>
      <c r="R1615" s="378"/>
      <c r="S1615" s="378"/>
      <c r="T1615" s="378"/>
      <c r="U1615" s="378"/>
      <c r="V1615" s="378"/>
      <c r="W1615" s="378"/>
      <c r="X1615" s="378"/>
      <c r="Y1615" s="378"/>
    </row>
    <row r="1616" spans="1:25">
      <c r="A1616" s="374"/>
      <c r="B1616" s="374"/>
      <c r="C1616" s="406"/>
      <c r="D1616" s="407"/>
      <c r="E1616" s="374"/>
      <c r="F1616" s="374"/>
      <c r="G1616" s="408"/>
      <c r="H1616" s="374"/>
      <c r="I1616" s="409"/>
      <c r="J1616" s="374"/>
      <c r="K1616" s="409"/>
      <c r="L1616" s="378"/>
      <c r="M1616" s="410"/>
      <c r="N1616" s="374"/>
      <c r="O1616" s="411"/>
      <c r="P1616" s="409"/>
      <c r="Q1616" s="409"/>
      <c r="R1616" s="378"/>
      <c r="S1616" s="378"/>
      <c r="T1616" s="378"/>
      <c r="U1616" s="378"/>
      <c r="V1616" s="378"/>
      <c r="W1616" s="378"/>
      <c r="X1616" s="378"/>
      <c r="Y1616" s="378"/>
    </row>
    <row r="1617" spans="1:25">
      <c r="A1617" s="374"/>
      <c r="B1617" s="374"/>
      <c r="C1617" s="406"/>
      <c r="D1617" s="407"/>
      <c r="E1617" s="374"/>
      <c r="F1617" s="374"/>
      <c r="G1617" s="408"/>
      <c r="H1617" s="374"/>
      <c r="I1617" s="409"/>
      <c r="J1617" s="374"/>
      <c r="K1617" s="409"/>
      <c r="L1617" s="378"/>
      <c r="M1617" s="410"/>
      <c r="N1617" s="374"/>
      <c r="O1617" s="411"/>
      <c r="P1617" s="409"/>
      <c r="Q1617" s="409"/>
      <c r="R1617" s="378"/>
      <c r="S1617" s="378"/>
      <c r="T1617" s="378"/>
      <c r="U1617" s="378"/>
      <c r="V1617" s="378"/>
      <c r="W1617" s="378"/>
      <c r="X1617" s="378"/>
      <c r="Y1617" s="378"/>
    </row>
    <row r="1618" spans="1:25">
      <c r="A1618" s="374"/>
      <c r="B1618" s="374"/>
      <c r="C1618" s="406"/>
      <c r="D1618" s="407"/>
      <c r="E1618" s="374"/>
      <c r="F1618" s="374"/>
      <c r="G1618" s="408"/>
      <c r="H1618" s="374"/>
      <c r="I1618" s="409"/>
      <c r="J1618" s="374"/>
      <c r="K1618" s="409"/>
      <c r="L1618" s="378"/>
      <c r="M1618" s="410"/>
      <c r="N1618" s="374"/>
      <c r="O1618" s="411"/>
      <c r="P1618" s="409"/>
      <c r="Q1618" s="409"/>
      <c r="R1618" s="378"/>
      <c r="S1618" s="378"/>
      <c r="T1618" s="378"/>
      <c r="U1618" s="378"/>
      <c r="V1618" s="378"/>
      <c r="W1618" s="378"/>
      <c r="X1618" s="378"/>
      <c r="Y1618" s="378"/>
    </row>
    <row r="1619" spans="1:25">
      <c r="A1619" s="374"/>
      <c r="B1619" s="374"/>
      <c r="C1619" s="406"/>
      <c r="D1619" s="407"/>
      <c r="E1619" s="374"/>
      <c r="F1619" s="374"/>
      <c r="G1619" s="408"/>
      <c r="H1619" s="374"/>
      <c r="I1619" s="409"/>
      <c r="J1619" s="374"/>
      <c r="K1619" s="409"/>
      <c r="L1619" s="378"/>
      <c r="M1619" s="410"/>
      <c r="N1619" s="374"/>
      <c r="O1619" s="411"/>
      <c r="P1619" s="409"/>
      <c r="Q1619" s="409"/>
      <c r="R1619" s="378"/>
      <c r="S1619" s="378"/>
      <c r="T1619" s="378"/>
      <c r="U1619" s="378"/>
      <c r="V1619" s="378"/>
      <c r="W1619" s="378"/>
      <c r="X1619" s="378"/>
      <c r="Y1619" s="378"/>
    </row>
    <row r="1620" spans="1:25">
      <c r="A1620" s="374"/>
      <c r="B1620" s="374"/>
      <c r="C1620" s="406"/>
      <c r="D1620" s="407"/>
      <c r="E1620" s="374"/>
      <c r="F1620" s="374"/>
      <c r="G1620" s="408"/>
      <c r="H1620" s="374"/>
      <c r="I1620" s="409"/>
      <c r="J1620" s="374"/>
      <c r="K1620" s="409"/>
      <c r="L1620" s="378"/>
      <c r="M1620" s="410"/>
      <c r="N1620" s="374"/>
      <c r="O1620" s="411"/>
      <c r="P1620" s="409"/>
      <c r="Q1620" s="409"/>
      <c r="R1620" s="378"/>
      <c r="S1620" s="378"/>
      <c r="T1620" s="378"/>
      <c r="U1620" s="378"/>
      <c r="V1620" s="378"/>
      <c r="W1620" s="378"/>
      <c r="X1620" s="378"/>
      <c r="Y1620" s="378"/>
    </row>
    <row r="1621" spans="1:25">
      <c r="A1621" s="374"/>
      <c r="B1621" s="374"/>
      <c r="C1621" s="406"/>
      <c r="D1621" s="407"/>
      <c r="E1621" s="374"/>
      <c r="F1621" s="374"/>
      <c r="G1621" s="408"/>
      <c r="H1621" s="374"/>
      <c r="I1621" s="409"/>
      <c r="J1621" s="374"/>
      <c r="K1621" s="409"/>
      <c r="L1621" s="378"/>
      <c r="M1621" s="410"/>
      <c r="N1621" s="374"/>
      <c r="O1621" s="411"/>
      <c r="P1621" s="409"/>
      <c r="Q1621" s="409"/>
      <c r="R1621" s="378"/>
      <c r="S1621" s="378"/>
      <c r="T1621" s="378"/>
      <c r="U1621" s="378"/>
      <c r="V1621" s="378"/>
      <c r="W1621" s="378"/>
      <c r="X1621" s="378"/>
      <c r="Y1621" s="378"/>
    </row>
    <row r="1622" spans="1:25">
      <c r="A1622" s="374"/>
      <c r="B1622" s="374"/>
      <c r="C1622" s="406"/>
      <c r="D1622" s="407"/>
      <c r="E1622" s="374"/>
      <c r="F1622" s="374"/>
      <c r="G1622" s="408"/>
      <c r="H1622" s="374"/>
      <c r="I1622" s="409"/>
      <c r="J1622" s="374"/>
      <c r="K1622" s="409"/>
      <c r="L1622" s="378"/>
      <c r="M1622" s="410"/>
      <c r="N1622" s="374"/>
      <c r="O1622" s="411"/>
      <c r="P1622" s="409"/>
      <c r="Q1622" s="409"/>
      <c r="R1622" s="378"/>
      <c r="S1622" s="378"/>
      <c r="T1622" s="378"/>
      <c r="U1622" s="378"/>
      <c r="V1622" s="378"/>
      <c r="W1622" s="378"/>
      <c r="X1622" s="378"/>
      <c r="Y1622" s="378"/>
    </row>
    <row r="1623" spans="1:25">
      <c r="A1623" s="374"/>
      <c r="B1623" s="374"/>
      <c r="C1623" s="406"/>
      <c r="D1623" s="407"/>
      <c r="E1623" s="374"/>
      <c r="F1623" s="374"/>
      <c r="G1623" s="408"/>
      <c r="H1623" s="374"/>
      <c r="I1623" s="409"/>
      <c r="J1623" s="374"/>
      <c r="K1623" s="409"/>
      <c r="L1623" s="378"/>
      <c r="M1623" s="410"/>
      <c r="N1623" s="374"/>
      <c r="O1623" s="411"/>
      <c r="P1623" s="409"/>
      <c r="Q1623" s="409"/>
      <c r="R1623" s="378"/>
      <c r="S1623" s="378"/>
      <c r="T1623" s="378"/>
      <c r="U1623" s="378"/>
      <c r="V1623" s="378"/>
      <c r="W1623" s="378"/>
      <c r="X1623" s="378"/>
      <c r="Y1623" s="378"/>
    </row>
    <row r="1624" spans="1:25">
      <c r="A1624" s="374"/>
      <c r="B1624" s="374"/>
      <c r="C1624" s="406"/>
      <c r="D1624" s="407"/>
      <c r="E1624" s="374"/>
      <c r="F1624" s="374"/>
      <c r="G1624" s="408"/>
      <c r="H1624" s="374"/>
      <c r="I1624" s="409"/>
      <c r="J1624" s="374"/>
      <c r="K1624" s="409"/>
      <c r="L1624" s="378"/>
      <c r="M1624" s="410"/>
      <c r="N1624" s="374"/>
      <c r="O1624" s="411"/>
      <c r="P1624" s="409"/>
      <c r="Q1624" s="409"/>
      <c r="R1624" s="378"/>
      <c r="S1624" s="378"/>
      <c r="T1624" s="378"/>
      <c r="U1624" s="378"/>
      <c r="V1624" s="378"/>
      <c r="W1624" s="378"/>
      <c r="X1624" s="378"/>
      <c r="Y1624" s="378"/>
    </row>
    <row r="1625" spans="1:25">
      <c r="A1625" s="374"/>
      <c r="B1625" s="374"/>
      <c r="C1625" s="406"/>
      <c r="D1625" s="407"/>
      <c r="E1625" s="374"/>
      <c r="F1625" s="374"/>
      <c r="G1625" s="408"/>
      <c r="H1625" s="374"/>
      <c r="I1625" s="409"/>
      <c r="J1625" s="374"/>
      <c r="K1625" s="409"/>
      <c r="L1625" s="378"/>
      <c r="M1625" s="410"/>
      <c r="N1625" s="374"/>
      <c r="O1625" s="411"/>
      <c r="P1625" s="409"/>
      <c r="Q1625" s="409"/>
      <c r="R1625" s="378"/>
      <c r="S1625" s="378"/>
      <c r="T1625" s="378"/>
      <c r="U1625" s="378"/>
      <c r="V1625" s="378"/>
      <c r="W1625" s="378"/>
      <c r="X1625" s="378"/>
      <c r="Y1625" s="378"/>
    </row>
    <row r="1626" spans="1:25">
      <c r="A1626" s="374"/>
      <c r="B1626" s="374"/>
      <c r="C1626" s="406"/>
      <c r="D1626" s="407"/>
      <c r="E1626" s="374"/>
      <c r="F1626" s="374"/>
      <c r="G1626" s="408"/>
      <c r="H1626" s="374"/>
      <c r="I1626" s="409"/>
      <c r="J1626" s="374"/>
      <c r="K1626" s="409"/>
      <c r="L1626" s="378"/>
      <c r="M1626" s="410"/>
      <c r="N1626" s="374"/>
      <c r="O1626" s="411"/>
      <c r="P1626" s="409"/>
      <c r="Q1626" s="409"/>
      <c r="R1626" s="378"/>
      <c r="S1626" s="378"/>
      <c r="T1626" s="378"/>
      <c r="U1626" s="378"/>
      <c r="V1626" s="378"/>
      <c r="W1626" s="378"/>
      <c r="X1626" s="378"/>
      <c r="Y1626" s="378"/>
    </row>
    <row r="1627" spans="1:25">
      <c r="A1627" s="374"/>
      <c r="B1627" s="374"/>
      <c r="C1627" s="406"/>
      <c r="D1627" s="407"/>
      <c r="E1627" s="374"/>
      <c r="F1627" s="374"/>
      <c r="G1627" s="408"/>
      <c r="H1627" s="374"/>
      <c r="I1627" s="409"/>
      <c r="J1627" s="374"/>
      <c r="K1627" s="409"/>
      <c r="L1627" s="378"/>
      <c r="M1627" s="410"/>
      <c r="N1627" s="374"/>
      <c r="O1627" s="411"/>
      <c r="P1627" s="409"/>
      <c r="Q1627" s="409"/>
      <c r="R1627" s="378"/>
      <c r="S1627" s="378"/>
      <c r="T1627" s="378"/>
      <c r="U1627" s="378"/>
      <c r="V1627" s="378"/>
      <c r="W1627" s="378"/>
      <c r="X1627" s="378"/>
      <c r="Y1627" s="378"/>
    </row>
    <row r="1628" spans="1:25">
      <c r="A1628" s="374"/>
      <c r="B1628" s="374"/>
      <c r="C1628" s="406"/>
      <c r="D1628" s="407"/>
      <c r="E1628" s="374"/>
      <c r="F1628" s="374"/>
      <c r="G1628" s="408"/>
      <c r="H1628" s="374"/>
      <c r="I1628" s="409"/>
      <c r="J1628" s="374"/>
      <c r="K1628" s="409"/>
      <c r="L1628" s="378"/>
      <c r="M1628" s="410"/>
      <c r="N1628" s="374"/>
      <c r="O1628" s="411"/>
      <c r="P1628" s="409"/>
      <c r="Q1628" s="409"/>
      <c r="R1628" s="378"/>
      <c r="S1628" s="378"/>
      <c r="T1628" s="378"/>
      <c r="U1628" s="378"/>
      <c r="V1628" s="378"/>
      <c r="W1628" s="378"/>
      <c r="X1628" s="378"/>
      <c r="Y1628" s="378"/>
    </row>
    <row r="1629" spans="1:25">
      <c r="A1629" s="374"/>
      <c r="B1629" s="374"/>
      <c r="C1629" s="406"/>
      <c r="D1629" s="407"/>
      <c r="E1629" s="374"/>
      <c r="F1629" s="374"/>
      <c r="G1629" s="408"/>
      <c r="H1629" s="374"/>
      <c r="I1629" s="409"/>
      <c r="J1629" s="374"/>
      <c r="K1629" s="409"/>
      <c r="L1629" s="378"/>
      <c r="M1629" s="410"/>
      <c r="N1629" s="374"/>
      <c r="O1629" s="411"/>
      <c r="P1629" s="409"/>
      <c r="Q1629" s="409"/>
      <c r="R1629" s="378"/>
      <c r="S1629" s="378"/>
      <c r="T1629" s="378"/>
      <c r="U1629" s="378"/>
      <c r="V1629" s="378"/>
      <c r="W1629" s="378"/>
      <c r="X1629" s="378"/>
      <c r="Y1629" s="378"/>
    </row>
    <row r="1630" spans="1:25">
      <c r="A1630" s="374"/>
      <c r="B1630" s="374"/>
      <c r="C1630" s="406"/>
      <c r="D1630" s="407"/>
      <c r="E1630" s="374"/>
      <c r="F1630" s="374"/>
      <c r="G1630" s="408"/>
      <c r="H1630" s="374"/>
      <c r="I1630" s="409"/>
      <c r="J1630" s="374"/>
      <c r="K1630" s="409"/>
      <c r="L1630" s="378"/>
      <c r="M1630" s="410"/>
      <c r="N1630" s="374"/>
      <c r="O1630" s="411"/>
      <c r="P1630" s="409"/>
      <c r="Q1630" s="409"/>
      <c r="R1630" s="378"/>
      <c r="S1630" s="378"/>
      <c r="T1630" s="378"/>
      <c r="U1630" s="378"/>
      <c r="V1630" s="378"/>
      <c r="W1630" s="378"/>
      <c r="X1630" s="378"/>
      <c r="Y1630" s="378"/>
    </row>
    <row r="1631" spans="1:25">
      <c r="A1631" s="374"/>
      <c r="B1631" s="374"/>
      <c r="C1631" s="406"/>
      <c r="D1631" s="407"/>
      <c r="E1631" s="374"/>
      <c r="F1631" s="374"/>
      <c r="G1631" s="408"/>
      <c r="H1631" s="374"/>
      <c r="I1631" s="409"/>
      <c r="J1631" s="374"/>
      <c r="K1631" s="409"/>
      <c r="L1631" s="378"/>
      <c r="M1631" s="410"/>
      <c r="N1631" s="374"/>
      <c r="O1631" s="411"/>
      <c r="P1631" s="409"/>
      <c r="Q1631" s="409"/>
      <c r="R1631" s="378"/>
      <c r="S1631" s="378"/>
      <c r="T1631" s="378"/>
      <c r="U1631" s="378"/>
      <c r="V1631" s="378"/>
      <c r="W1631" s="378"/>
      <c r="X1631" s="378"/>
      <c r="Y1631" s="378"/>
    </row>
    <row r="1632" spans="1:25">
      <c r="A1632" s="374"/>
      <c r="B1632" s="374"/>
      <c r="C1632" s="406"/>
      <c r="D1632" s="407"/>
      <c r="E1632" s="374"/>
      <c r="F1632" s="374"/>
      <c r="G1632" s="408"/>
      <c r="H1632" s="374"/>
      <c r="I1632" s="409"/>
      <c r="J1632" s="374"/>
      <c r="K1632" s="409"/>
      <c r="L1632" s="378"/>
      <c r="M1632" s="410"/>
      <c r="N1632" s="374"/>
      <c r="O1632" s="411"/>
      <c r="P1632" s="409"/>
      <c r="Q1632" s="409"/>
      <c r="R1632" s="378"/>
      <c r="S1632" s="378"/>
      <c r="T1632" s="378"/>
      <c r="U1632" s="378"/>
      <c r="V1632" s="378"/>
      <c r="W1632" s="378"/>
      <c r="X1632" s="378"/>
      <c r="Y1632" s="378"/>
    </row>
    <row r="1633" spans="1:25">
      <c r="A1633" s="374"/>
      <c r="B1633" s="374"/>
      <c r="C1633" s="406"/>
      <c r="D1633" s="407"/>
      <c r="E1633" s="374"/>
      <c r="F1633" s="374"/>
      <c r="G1633" s="408"/>
      <c r="H1633" s="374"/>
      <c r="I1633" s="409"/>
      <c r="J1633" s="374"/>
      <c r="K1633" s="409"/>
      <c r="L1633" s="378"/>
      <c r="M1633" s="410"/>
      <c r="N1633" s="374"/>
      <c r="O1633" s="411"/>
      <c r="P1633" s="409"/>
      <c r="Q1633" s="409"/>
      <c r="R1633" s="378"/>
      <c r="S1633" s="378"/>
      <c r="T1633" s="378"/>
      <c r="U1633" s="378"/>
      <c r="V1633" s="378"/>
      <c r="W1633" s="378"/>
      <c r="X1633" s="378"/>
      <c r="Y1633" s="378"/>
    </row>
    <row r="1634" spans="1:25">
      <c r="A1634" s="374"/>
      <c r="B1634" s="374"/>
      <c r="C1634" s="406"/>
      <c r="D1634" s="407"/>
      <c r="E1634" s="374"/>
      <c r="F1634" s="374"/>
      <c r="G1634" s="408"/>
      <c r="H1634" s="374"/>
      <c r="I1634" s="409"/>
      <c r="J1634" s="374"/>
      <c r="K1634" s="409"/>
      <c r="L1634" s="378"/>
      <c r="M1634" s="410"/>
      <c r="N1634" s="374"/>
      <c r="O1634" s="411"/>
      <c r="P1634" s="409"/>
      <c r="Q1634" s="409"/>
      <c r="R1634" s="378"/>
      <c r="S1634" s="378"/>
      <c r="T1634" s="378"/>
      <c r="U1634" s="378"/>
      <c r="V1634" s="378"/>
      <c r="W1634" s="378"/>
      <c r="X1634" s="378"/>
      <c r="Y1634" s="378"/>
    </row>
    <row r="1635" spans="1:25">
      <c r="A1635" s="374"/>
      <c r="B1635" s="374"/>
      <c r="C1635" s="406"/>
      <c r="D1635" s="407"/>
      <c r="E1635" s="374"/>
      <c r="F1635" s="374"/>
      <c r="G1635" s="408"/>
      <c r="H1635" s="374"/>
      <c r="I1635" s="409"/>
      <c r="J1635" s="374"/>
      <c r="K1635" s="409"/>
      <c r="L1635" s="378"/>
      <c r="M1635" s="410"/>
      <c r="N1635" s="374"/>
      <c r="O1635" s="411"/>
      <c r="P1635" s="409"/>
      <c r="Q1635" s="409"/>
      <c r="R1635" s="378"/>
      <c r="S1635" s="378"/>
      <c r="T1635" s="378"/>
      <c r="U1635" s="378"/>
      <c r="V1635" s="378"/>
      <c r="W1635" s="378"/>
      <c r="X1635" s="378"/>
      <c r="Y1635" s="378"/>
    </row>
    <row r="1636" spans="1:25">
      <c r="A1636" s="374"/>
      <c r="B1636" s="374"/>
      <c r="C1636" s="406"/>
      <c r="D1636" s="407"/>
      <c r="E1636" s="374"/>
      <c r="F1636" s="374"/>
      <c r="G1636" s="408"/>
      <c r="H1636" s="374"/>
      <c r="I1636" s="409"/>
      <c r="J1636" s="374"/>
      <c r="K1636" s="409"/>
      <c r="L1636" s="378"/>
      <c r="M1636" s="410"/>
      <c r="N1636" s="374"/>
      <c r="O1636" s="411"/>
      <c r="P1636" s="409"/>
      <c r="Q1636" s="409"/>
      <c r="R1636" s="378"/>
      <c r="S1636" s="378"/>
      <c r="T1636" s="378"/>
      <c r="U1636" s="378"/>
      <c r="V1636" s="378"/>
      <c r="W1636" s="378"/>
      <c r="X1636" s="378"/>
      <c r="Y1636" s="378"/>
    </row>
    <row r="1637" spans="1:25">
      <c r="A1637" s="374"/>
      <c r="B1637" s="374"/>
      <c r="C1637" s="406"/>
      <c r="D1637" s="407"/>
      <c r="E1637" s="374"/>
      <c r="F1637" s="374"/>
      <c r="G1637" s="408"/>
      <c r="H1637" s="374"/>
      <c r="I1637" s="409"/>
      <c r="J1637" s="374"/>
      <c r="K1637" s="409"/>
      <c r="L1637" s="378"/>
      <c r="M1637" s="410"/>
      <c r="N1637" s="374"/>
      <c r="O1637" s="411"/>
      <c r="P1637" s="409"/>
      <c r="Q1637" s="409"/>
      <c r="R1637" s="378"/>
      <c r="S1637" s="378"/>
      <c r="T1637" s="378"/>
      <c r="U1637" s="378"/>
      <c r="V1637" s="378"/>
      <c r="W1637" s="378"/>
      <c r="X1637" s="378"/>
      <c r="Y1637" s="378"/>
    </row>
    <row r="1638" spans="1:25">
      <c r="A1638" s="374"/>
      <c r="B1638" s="374"/>
      <c r="C1638" s="406"/>
      <c r="D1638" s="407"/>
      <c r="E1638" s="374"/>
      <c r="F1638" s="374"/>
      <c r="G1638" s="408"/>
      <c r="H1638" s="374"/>
      <c r="I1638" s="409"/>
      <c r="J1638" s="374"/>
      <c r="K1638" s="409"/>
      <c r="L1638" s="378"/>
      <c r="M1638" s="410"/>
      <c r="N1638" s="374"/>
      <c r="O1638" s="411"/>
      <c r="P1638" s="409"/>
      <c r="Q1638" s="409"/>
      <c r="R1638" s="378"/>
      <c r="S1638" s="378"/>
      <c r="T1638" s="378"/>
      <c r="U1638" s="378"/>
      <c r="V1638" s="378"/>
      <c r="W1638" s="378"/>
      <c r="X1638" s="378"/>
      <c r="Y1638" s="378"/>
    </row>
    <row r="1639" spans="1:25">
      <c r="A1639" s="374"/>
      <c r="B1639" s="374"/>
      <c r="C1639" s="406"/>
      <c r="D1639" s="407"/>
      <c r="E1639" s="374"/>
      <c r="F1639" s="374"/>
      <c r="G1639" s="408"/>
      <c r="H1639" s="374"/>
      <c r="I1639" s="409"/>
      <c r="J1639" s="374"/>
      <c r="K1639" s="409"/>
      <c r="L1639" s="378"/>
      <c r="M1639" s="410"/>
      <c r="N1639" s="374"/>
      <c r="O1639" s="411"/>
      <c r="P1639" s="409"/>
      <c r="Q1639" s="409"/>
      <c r="R1639" s="378"/>
      <c r="S1639" s="378"/>
      <c r="T1639" s="378"/>
      <c r="U1639" s="378"/>
      <c r="V1639" s="378"/>
      <c r="W1639" s="378"/>
      <c r="X1639" s="378"/>
      <c r="Y1639" s="378"/>
    </row>
    <row r="1640" spans="1:25">
      <c r="A1640" s="374"/>
      <c r="B1640" s="374"/>
      <c r="C1640" s="406"/>
      <c r="D1640" s="407"/>
      <c r="E1640" s="374"/>
      <c r="F1640" s="374"/>
      <c r="G1640" s="408"/>
      <c r="H1640" s="374"/>
      <c r="I1640" s="409"/>
      <c r="J1640" s="374"/>
      <c r="K1640" s="409"/>
      <c r="L1640" s="378"/>
      <c r="M1640" s="410"/>
      <c r="N1640" s="374"/>
      <c r="O1640" s="411"/>
      <c r="P1640" s="409"/>
      <c r="Q1640" s="409"/>
      <c r="R1640" s="378"/>
      <c r="S1640" s="378"/>
      <c r="T1640" s="378"/>
      <c r="U1640" s="378"/>
      <c r="V1640" s="378"/>
      <c r="W1640" s="378"/>
      <c r="X1640" s="378"/>
      <c r="Y1640" s="378"/>
    </row>
    <row r="1641" spans="1:25">
      <c r="A1641" s="374"/>
      <c r="B1641" s="374"/>
      <c r="C1641" s="406"/>
      <c r="D1641" s="407"/>
      <c r="E1641" s="374"/>
      <c r="F1641" s="374"/>
      <c r="G1641" s="408"/>
      <c r="H1641" s="374"/>
      <c r="I1641" s="409"/>
      <c r="J1641" s="374"/>
      <c r="K1641" s="409"/>
      <c r="L1641" s="378"/>
      <c r="M1641" s="410"/>
      <c r="N1641" s="374"/>
      <c r="O1641" s="411"/>
      <c r="P1641" s="409"/>
      <c r="Q1641" s="409"/>
      <c r="R1641" s="378"/>
      <c r="S1641" s="378"/>
      <c r="T1641" s="378"/>
      <c r="U1641" s="378"/>
      <c r="V1641" s="378"/>
      <c r="W1641" s="378"/>
      <c r="X1641" s="378"/>
      <c r="Y1641" s="378"/>
    </row>
    <row r="1642" spans="1:25">
      <c r="A1642" s="374"/>
      <c r="B1642" s="374"/>
      <c r="C1642" s="406"/>
      <c r="D1642" s="407"/>
      <c r="E1642" s="374"/>
      <c r="F1642" s="374"/>
      <c r="G1642" s="408"/>
      <c r="H1642" s="374"/>
      <c r="I1642" s="409"/>
      <c r="J1642" s="374"/>
      <c r="K1642" s="409"/>
      <c r="L1642" s="378"/>
      <c r="M1642" s="410"/>
      <c r="N1642" s="374"/>
      <c r="O1642" s="411"/>
      <c r="P1642" s="409"/>
      <c r="Q1642" s="409"/>
      <c r="R1642" s="378"/>
      <c r="S1642" s="378"/>
      <c r="T1642" s="378"/>
      <c r="U1642" s="378"/>
      <c r="V1642" s="378"/>
      <c r="W1642" s="378"/>
      <c r="X1642" s="378"/>
      <c r="Y1642" s="378"/>
    </row>
    <row r="1643" spans="1:25">
      <c r="A1643" s="374"/>
      <c r="B1643" s="374"/>
      <c r="C1643" s="406"/>
      <c r="D1643" s="407"/>
      <c r="E1643" s="374"/>
      <c r="F1643" s="374"/>
      <c r="G1643" s="408"/>
      <c r="H1643" s="374"/>
      <c r="I1643" s="409"/>
      <c r="J1643" s="374"/>
      <c r="K1643" s="409"/>
      <c r="L1643" s="378"/>
      <c r="M1643" s="410"/>
      <c r="N1643" s="374"/>
      <c r="O1643" s="411"/>
      <c r="P1643" s="409"/>
      <c r="Q1643" s="409"/>
      <c r="R1643" s="378"/>
      <c r="S1643" s="378"/>
      <c r="T1643" s="378"/>
      <c r="U1643" s="378"/>
      <c r="V1643" s="378"/>
      <c r="W1643" s="378"/>
      <c r="X1643" s="378"/>
      <c r="Y1643" s="378"/>
    </row>
    <row r="1644" spans="1:25">
      <c r="A1644" s="374"/>
      <c r="B1644" s="374"/>
      <c r="C1644" s="406"/>
      <c r="D1644" s="407"/>
      <c r="E1644" s="374"/>
      <c r="F1644" s="374"/>
      <c r="G1644" s="408"/>
      <c r="H1644" s="374"/>
      <c r="I1644" s="409"/>
      <c r="J1644" s="374"/>
      <c r="K1644" s="409"/>
      <c r="L1644" s="378"/>
      <c r="M1644" s="410"/>
      <c r="N1644" s="374"/>
      <c r="O1644" s="411"/>
      <c r="P1644" s="409"/>
      <c r="Q1644" s="409"/>
      <c r="R1644" s="378"/>
      <c r="S1644" s="378"/>
      <c r="T1644" s="378"/>
      <c r="U1644" s="378"/>
      <c r="V1644" s="378"/>
      <c r="W1644" s="378"/>
      <c r="X1644" s="378"/>
      <c r="Y1644" s="378"/>
    </row>
    <row r="1645" spans="1:25">
      <c r="A1645" s="374"/>
      <c r="B1645" s="374"/>
      <c r="C1645" s="406"/>
      <c r="D1645" s="407"/>
      <c r="E1645" s="374"/>
      <c r="F1645" s="374"/>
      <c r="G1645" s="408"/>
      <c r="H1645" s="374"/>
      <c r="I1645" s="409"/>
      <c r="J1645" s="374"/>
      <c r="K1645" s="409"/>
      <c r="L1645" s="378"/>
      <c r="M1645" s="410"/>
      <c r="N1645" s="374"/>
      <c r="O1645" s="411"/>
      <c r="P1645" s="409"/>
      <c r="Q1645" s="409"/>
      <c r="R1645" s="378"/>
      <c r="S1645" s="378"/>
      <c r="T1645" s="378"/>
      <c r="U1645" s="378"/>
      <c r="V1645" s="378"/>
      <c r="W1645" s="378"/>
      <c r="X1645" s="378"/>
      <c r="Y1645" s="378"/>
    </row>
    <row r="1646" spans="1:25">
      <c r="A1646" s="374"/>
      <c r="B1646" s="374"/>
      <c r="C1646" s="406"/>
      <c r="D1646" s="407"/>
      <c r="E1646" s="374"/>
      <c r="F1646" s="374"/>
      <c r="G1646" s="408"/>
      <c r="H1646" s="374"/>
      <c r="I1646" s="409"/>
      <c r="J1646" s="374"/>
      <c r="K1646" s="409"/>
      <c r="L1646" s="378"/>
      <c r="M1646" s="410"/>
      <c r="N1646" s="374"/>
      <c r="O1646" s="411"/>
      <c r="P1646" s="409"/>
      <c r="Q1646" s="409"/>
      <c r="R1646" s="378"/>
      <c r="S1646" s="378"/>
      <c r="T1646" s="378"/>
      <c r="U1646" s="378"/>
      <c r="V1646" s="378"/>
      <c r="W1646" s="378"/>
      <c r="X1646" s="378"/>
      <c r="Y1646" s="378"/>
    </row>
    <row r="1647" spans="1:25">
      <c r="A1647" s="374"/>
      <c r="B1647" s="374"/>
      <c r="C1647" s="406"/>
      <c r="D1647" s="407"/>
      <c r="E1647" s="374"/>
      <c r="F1647" s="374"/>
      <c r="G1647" s="408"/>
      <c r="H1647" s="374"/>
      <c r="I1647" s="409"/>
      <c r="J1647" s="374"/>
      <c r="K1647" s="409"/>
      <c r="L1647" s="378"/>
      <c r="M1647" s="410"/>
      <c r="N1647" s="374"/>
      <c r="O1647" s="411"/>
      <c r="P1647" s="409"/>
      <c r="Q1647" s="409"/>
      <c r="R1647" s="378"/>
      <c r="S1647" s="378"/>
      <c r="T1647" s="378"/>
      <c r="U1647" s="378"/>
      <c r="V1647" s="378"/>
      <c r="W1647" s="378"/>
      <c r="X1647" s="378"/>
      <c r="Y1647" s="378"/>
    </row>
    <row r="1648" spans="1:25">
      <c r="A1648" s="374"/>
      <c r="B1648" s="374"/>
      <c r="C1648" s="406"/>
      <c r="D1648" s="407"/>
      <c r="E1648" s="374"/>
      <c r="F1648" s="374"/>
      <c r="G1648" s="408"/>
      <c r="H1648" s="374"/>
      <c r="I1648" s="409"/>
      <c r="J1648" s="374"/>
      <c r="K1648" s="409"/>
      <c r="L1648" s="378"/>
      <c r="M1648" s="410"/>
      <c r="N1648" s="374"/>
      <c r="O1648" s="411"/>
      <c r="P1648" s="409"/>
      <c r="Q1648" s="409"/>
      <c r="R1648" s="378"/>
      <c r="S1648" s="378"/>
      <c r="T1648" s="378"/>
      <c r="U1648" s="378"/>
      <c r="V1648" s="378"/>
      <c r="W1648" s="378"/>
      <c r="X1648" s="378"/>
      <c r="Y1648" s="378"/>
    </row>
    <row r="1649" spans="1:25">
      <c r="A1649" s="374"/>
      <c r="B1649" s="374"/>
      <c r="C1649" s="406"/>
      <c r="D1649" s="407"/>
      <c r="E1649" s="374"/>
      <c r="F1649" s="374"/>
      <c r="G1649" s="408"/>
      <c r="H1649" s="374"/>
      <c r="I1649" s="409"/>
      <c r="J1649" s="374"/>
      <c r="K1649" s="409"/>
      <c r="L1649" s="378"/>
      <c r="M1649" s="410"/>
      <c r="N1649" s="374"/>
      <c r="O1649" s="411"/>
      <c r="P1649" s="409"/>
      <c r="Q1649" s="409"/>
      <c r="R1649" s="378"/>
      <c r="S1649" s="378"/>
      <c r="T1649" s="378"/>
      <c r="U1649" s="378"/>
      <c r="V1649" s="378"/>
      <c r="W1649" s="378"/>
      <c r="X1649" s="378"/>
      <c r="Y1649" s="378"/>
    </row>
    <row r="1650" spans="1:25">
      <c r="A1650" s="374"/>
      <c r="B1650" s="374"/>
      <c r="C1650" s="406"/>
      <c r="D1650" s="407"/>
      <c r="E1650" s="374"/>
      <c r="F1650" s="374"/>
      <c r="G1650" s="408"/>
      <c r="H1650" s="374"/>
      <c r="I1650" s="409"/>
      <c r="J1650" s="374"/>
      <c r="K1650" s="409"/>
      <c r="L1650" s="378"/>
      <c r="M1650" s="410"/>
      <c r="N1650" s="374"/>
      <c r="O1650" s="411"/>
      <c r="P1650" s="409"/>
      <c r="Q1650" s="409"/>
      <c r="R1650" s="378"/>
      <c r="S1650" s="378"/>
      <c r="T1650" s="378"/>
      <c r="U1650" s="378"/>
      <c r="V1650" s="378"/>
      <c r="W1650" s="378"/>
      <c r="X1650" s="378"/>
      <c r="Y1650" s="378"/>
    </row>
    <row r="1651" spans="1:25">
      <c r="A1651" s="374"/>
      <c r="B1651" s="374"/>
      <c r="C1651" s="406"/>
      <c r="D1651" s="407"/>
      <c r="E1651" s="374"/>
      <c r="F1651" s="374"/>
      <c r="G1651" s="408"/>
      <c r="H1651" s="374"/>
      <c r="I1651" s="409"/>
      <c r="J1651" s="374"/>
      <c r="K1651" s="409"/>
      <c r="L1651" s="378"/>
      <c r="M1651" s="410"/>
      <c r="N1651" s="374"/>
      <c r="O1651" s="411"/>
      <c r="P1651" s="409"/>
      <c r="Q1651" s="409"/>
      <c r="R1651" s="378"/>
      <c r="S1651" s="378"/>
      <c r="T1651" s="378"/>
      <c r="U1651" s="378"/>
      <c r="V1651" s="378"/>
      <c r="W1651" s="378"/>
      <c r="X1651" s="378"/>
      <c r="Y1651" s="378"/>
    </row>
    <row r="1652" spans="1:25">
      <c r="A1652" s="374"/>
      <c r="B1652" s="374"/>
      <c r="C1652" s="406"/>
      <c r="D1652" s="407"/>
      <c r="E1652" s="374"/>
      <c r="F1652" s="374"/>
      <c r="G1652" s="408"/>
      <c r="H1652" s="374"/>
      <c r="I1652" s="409"/>
      <c r="J1652" s="374"/>
      <c r="K1652" s="409"/>
      <c r="L1652" s="378"/>
      <c r="M1652" s="410"/>
      <c r="N1652" s="374"/>
      <c r="O1652" s="411"/>
      <c r="P1652" s="409"/>
      <c r="Q1652" s="409"/>
      <c r="R1652" s="378"/>
      <c r="S1652" s="378"/>
      <c r="T1652" s="378"/>
      <c r="U1652" s="378"/>
      <c r="V1652" s="378"/>
      <c r="W1652" s="378"/>
      <c r="X1652" s="378"/>
      <c r="Y1652" s="378"/>
    </row>
    <row r="1653" spans="1:25">
      <c r="A1653" s="374"/>
      <c r="B1653" s="374"/>
      <c r="C1653" s="406"/>
      <c r="D1653" s="407"/>
      <c r="E1653" s="374"/>
      <c r="F1653" s="374"/>
      <c r="G1653" s="408"/>
      <c r="H1653" s="374"/>
      <c r="I1653" s="409"/>
      <c r="J1653" s="374"/>
      <c r="K1653" s="409"/>
      <c r="L1653" s="378"/>
      <c r="M1653" s="410"/>
      <c r="N1653" s="374"/>
      <c r="O1653" s="411"/>
      <c r="P1653" s="409"/>
      <c r="Q1653" s="409"/>
      <c r="R1653" s="378"/>
      <c r="S1653" s="378"/>
      <c r="T1653" s="378"/>
      <c r="U1653" s="378"/>
      <c r="V1653" s="378"/>
      <c r="W1653" s="378"/>
      <c r="X1653" s="378"/>
      <c r="Y1653" s="378"/>
    </row>
    <row r="1654" spans="1:25">
      <c r="A1654" s="374"/>
      <c r="B1654" s="374"/>
      <c r="C1654" s="406"/>
      <c r="D1654" s="407"/>
      <c r="E1654" s="374"/>
      <c r="F1654" s="374"/>
      <c r="G1654" s="408"/>
      <c r="H1654" s="374"/>
      <c r="I1654" s="409"/>
      <c r="J1654" s="374"/>
      <c r="K1654" s="409"/>
      <c r="L1654" s="378"/>
      <c r="M1654" s="410"/>
      <c r="N1654" s="374"/>
      <c r="O1654" s="411"/>
      <c r="P1654" s="409"/>
      <c r="Q1654" s="409"/>
      <c r="R1654" s="378"/>
      <c r="S1654" s="378"/>
      <c r="T1654" s="378"/>
      <c r="U1654" s="378"/>
      <c r="V1654" s="378"/>
      <c r="W1654" s="378"/>
      <c r="X1654" s="378"/>
      <c r="Y1654" s="378"/>
    </row>
    <row r="1655" spans="1:25">
      <c r="A1655" s="374"/>
      <c r="B1655" s="374"/>
      <c r="C1655" s="406"/>
      <c r="D1655" s="407"/>
      <c r="E1655" s="374"/>
      <c r="F1655" s="374"/>
      <c r="G1655" s="408"/>
      <c r="H1655" s="374"/>
      <c r="I1655" s="409"/>
      <c r="J1655" s="374"/>
      <c r="K1655" s="409"/>
      <c r="L1655" s="378"/>
      <c r="M1655" s="410"/>
      <c r="N1655" s="374"/>
      <c r="O1655" s="411"/>
      <c r="P1655" s="409"/>
      <c r="Q1655" s="409"/>
      <c r="R1655" s="378"/>
      <c r="S1655" s="378"/>
      <c r="T1655" s="378"/>
      <c r="U1655" s="378"/>
      <c r="V1655" s="378"/>
      <c r="W1655" s="378"/>
      <c r="X1655" s="378"/>
      <c r="Y1655" s="378"/>
    </row>
    <row r="1656" spans="1:25">
      <c r="A1656" s="374"/>
      <c r="B1656" s="374"/>
      <c r="C1656" s="406"/>
      <c r="D1656" s="407"/>
      <c r="E1656" s="374"/>
      <c r="F1656" s="374"/>
      <c r="G1656" s="408"/>
      <c r="H1656" s="374"/>
      <c r="I1656" s="409"/>
      <c r="J1656" s="374"/>
      <c r="K1656" s="409"/>
      <c r="L1656" s="378"/>
      <c r="M1656" s="410"/>
      <c r="N1656" s="374"/>
      <c r="O1656" s="411"/>
      <c r="P1656" s="409"/>
      <c r="Q1656" s="409"/>
      <c r="R1656" s="378"/>
      <c r="S1656" s="378"/>
      <c r="T1656" s="378"/>
      <c r="U1656" s="378"/>
      <c r="V1656" s="378"/>
      <c r="W1656" s="378"/>
      <c r="X1656" s="378"/>
      <c r="Y1656" s="378"/>
    </row>
    <row r="1657" spans="1:25">
      <c r="A1657" s="374"/>
      <c r="B1657" s="374"/>
      <c r="C1657" s="406"/>
      <c r="D1657" s="407"/>
      <c r="E1657" s="374"/>
      <c r="F1657" s="374"/>
      <c r="G1657" s="408"/>
      <c r="H1657" s="374"/>
      <c r="I1657" s="409"/>
      <c r="J1657" s="374"/>
      <c r="K1657" s="409"/>
      <c r="L1657" s="378"/>
      <c r="M1657" s="410"/>
      <c r="N1657" s="374"/>
      <c r="O1657" s="411"/>
      <c r="P1657" s="409"/>
      <c r="Q1657" s="409"/>
      <c r="R1657" s="378"/>
      <c r="S1657" s="378"/>
      <c r="T1657" s="378"/>
      <c r="U1657" s="378"/>
      <c r="V1657" s="378"/>
      <c r="W1657" s="378"/>
      <c r="X1657" s="378"/>
      <c r="Y1657" s="378"/>
    </row>
    <row r="1658" spans="1:25">
      <c r="A1658" s="374"/>
      <c r="B1658" s="374"/>
      <c r="C1658" s="406"/>
      <c r="D1658" s="407"/>
      <c r="E1658" s="374"/>
      <c r="F1658" s="374"/>
      <c r="G1658" s="408"/>
      <c r="H1658" s="374"/>
      <c r="I1658" s="409"/>
      <c r="J1658" s="374"/>
      <c r="K1658" s="409"/>
      <c r="L1658" s="378"/>
      <c r="M1658" s="410"/>
      <c r="N1658" s="374"/>
      <c r="O1658" s="411"/>
      <c r="P1658" s="409"/>
      <c r="Q1658" s="409"/>
      <c r="R1658" s="378"/>
      <c r="S1658" s="378"/>
      <c r="T1658" s="378"/>
      <c r="U1658" s="378"/>
      <c r="V1658" s="378"/>
      <c r="W1658" s="378"/>
      <c r="X1658" s="378"/>
      <c r="Y1658" s="378"/>
    </row>
    <row r="1659" spans="1:25">
      <c r="A1659" s="374"/>
      <c r="B1659" s="374"/>
      <c r="C1659" s="406"/>
      <c r="D1659" s="407"/>
      <c r="E1659" s="374"/>
      <c r="F1659" s="374"/>
      <c r="G1659" s="408"/>
      <c r="H1659" s="374"/>
      <c r="I1659" s="409"/>
      <c r="J1659" s="374"/>
      <c r="K1659" s="409"/>
      <c r="L1659" s="378"/>
      <c r="M1659" s="410"/>
      <c r="N1659" s="374"/>
      <c r="O1659" s="411"/>
      <c r="P1659" s="409"/>
      <c r="Q1659" s="409"/>
      <c r="R1659" s="378"/>
      <c r="S1659" s="378"/>
      <c r="T1659" s="378"/>
      <c r="U1659" s="378"/>
      <c r="V1659" s="378"/>
      <c r="W1659" s="378"/>
      <c r="X1659" s="378"/>
      <c r="Y1659" s="378"/>
    </row>
    <row r="1660" spans="1:25">
      <c r="A1660" s="374"/>
      <c r="B1660" s="374"/>
      <c r="C1660" s="406"/>
      <c r="D1660" s="407"/>
      <c r="E1660" s="374"/>
      <c r="F1660" s="374"/>
      <c r="G1660" s="408"/>
      <c r="H1660" s="374"/>
      <c r="I1660" s="409"/>
      <c r="J1660" s="374"/>
      <c r="K1660" s="409"/>
      <c r="L1660" s="378"/>
      <c r="M1660" s="410"/>
      <c r="N1660" s="374"/>
      <c r="O1660" s="411"/>
      <c r="P1660" s="409"/>
      <c r="Q1660" s="409"/>
      <c r="R1660" s="378"/>
      <c r="S1660" s="378"/>
      <c r="T1660" s="378"/>
      <c r="U1660" s="378"/>
      <c r="V1660" s="378"/>
      <c r="W1660" s="378"/>
      <c r="X1660" s="378"/>
      <c r="Y1660" s="378"/>
    </row>
    <row r="1661" spans="1:25">
      <c r="A1661" s="374"/>
      <c r="B1661" s="374"/>
      <c r="C1661" s="406"/>
      <c r="D1661" s="407"/>
      <c r="E1661" s="374"/>
      <c r="F1661" s="374"/>
      <c r="G1661" s="408"/>
      <c r="H1661" s="374"/>
      <c r="I1661" s="409"/>
      <c r="J1661" s="374"/>
      <c r="K1661" s="409"/>
      <c r="L1661" s="378"/>
      <c r="M1661" s="410"/>
      <c r="N1661" s="374"/>
      <c r="O1661" s="411"/>
      <c r="P1661" s="409"/>
      <c r="Q1661" s="409"/>
      <c r="R1661" s="378"/>
      <c r="S1661" s="378"/>
      <c r="T1661" s="378"/>
      <c r="U1661" s="378"/>
      <c r="V1661" s="378"/>
      <c r="W1661" s="378"/>
      <c r="X1661" s="378"/>
      <c r="Y1661" s="378"/>
    </row>
    <row r="1662" spans="1:25">
      <c r="A1662" s="374"/>
      <c r="B1662" s="374"/>
      <c r="C1662" s="406"/>
      <c r="D1662" s="407"/>
      <c r="E1662" s="374"/>
      <c r="F1662" s="374"/>
      <c r="G1662" s="408"/>
      <c r="H1662" s="374"/>
      <c r="I1662" s="409"/>
      <c r="J1662" s="374"/>
      <c r="K1662" s="409"/>
      <c r="L1662" s="378"/>
      <c r="M1662" s="410"/>
      <c r="N1662" s="374"/>
      <c r="O1662" s="411"/>
      <c r="P1662" s="409"/>
      <c r="Q1662" s="409"/>
      <c r="R1662" s="378"/>
      <c r="S1662" s="378"/>
      <c r="T1662" s="378"/>
      <c r="U1662" s="378"/>
      <c r="V1662" s="378"/>
      <c r="W1662" s="378"/>
      <c r="X1662" s="378"/>
      <c r="Y1662" s="378"/>
    </row>
    <row r="1663" spans="1:25">
      <c r="A1663" s="374"/>
      <c r="B1663" s="374"/>
      <c r="C1663" s="406"/>
      <c r="D1663" s="407"/>
      <c r="E1663" s="374"/>
      <c r="F1663" s="374"/>
      <c r="G1663" s="408"/>
      <c r="H1663" s="374"/>
      <c r="I1663" s="409"/>
      <c r="J1663" s="374"/>
      <c r="K1663" s="409"/>
      <c r="L1663" s="378"/>
      <c r="M1663" s="410"/>
      <c r="N1663" s="374"/>
      <c r="O1663" s="411"/>
      <c r="P1663" s="409"/>
      <c r="Q1663" s="409"/>
      <c r="R1663" s="378"/>
      <c r="S1663" s="378"/>
      <c r="T1663" s="378"/>
      <c r="U1663" s="378"/>
      <c r="V1663" s="378"/>
      <c r="W1663" s="378"/>
      <c r="X1663" s="378"/>
      <c r="Y1663" s="378"/>
    </row>
    <row r="1664" spans="1:25">
      <c r="A1664" s="374"/>
      <c r="B1664" s="374"/>
      <c r="C1664" s="406"/>
      <c r="D1664" s="407"/>
      <c r="E1664" s="374"/>
      <c r="F1664" s="374"/>
      <c r="G1664" s="408"/>
      <c r="H1664" s="374"/>
      <c r="I1664" s="409"/>
      <c r="J1664" s="374"/>
      <c r="K1664" s="409"/>
      <c r="L1664" s="378"/>
      <c r="M1664" s="410"/>
      <c r="N1664" s="374"/>
      <c r="O1664" s="411"/>
      <c r="P1664" s="409"/>
      <c r="Q1664" s="409"/>
      <c r="R1664" s="378"/>
      <c r="S1664" s="378"/>
      <c r="T1664" s="378"/>
      <c r="U1664" s="378"/>
      <c r="V1664" s="378"/>
      <c r="W1664" s="378"/>
      <c r="X1664" s="378"/>
      <c r="Y1664" s="378"/>
    </row>
    <row r="1665" spans="1:25">
      <c r="A1665" s="374"/>
      <c r="B1665" s="374"/>
      <c r="C1665" s="406"/>
      <c r="D1665" s="407"/>
      <c r="E1665" s="374"/>
      <c r="F1665" s="374"/>
      <c r="G1665" s="408"/>
      <c r="H1665" s="374"/>
      <c r="I1665" s="409"/>
      <c r="J1665" s="374"/>
      <c r="K1665" s="409"/>
      <c r="L1665" s="378"/>
      <c r="M1665" s="410"/>
      <c r="N1665" s="374"/>
      <c r="O1665" s="411"/>
      <c r="P1665" s="409"/>
      <c r="Q1665" s="409"/>
      <c r="R1665" s="378"/>
      <c r="S1665" s="378"/>
      <c r="T1665" s="378"/>
      <c r="U1665" s="378"/>
      <c r="V1665" s="378"/>
      <c r="W1665" s="378"/>
      <c r="X1665" s="378"/>
      <c r="Y1665" s="378"/>
    </row>
    <row r="1666" spans="1:25">
      <c r="A1666" s="374"/>
      <c r="B1666" s="374"/>
      <c r="C1666" s="406"/>
      <c r="D1666" s="407"/>
      <c r="E1666" s="374"/>
      <c r="F1666" s="374"/>
      <c r="G1666" s="408"/>
      <c r="H1666" s="374"/>
      <c r="I1666" s="409"/>
      <c r="J1666" s="374"/>
      <c r="K1666" s="409"/>
      <c r="L1666" s="378"/>
      <c r="M1666" s="410"/>
      <c r="N1666" s="374"/>
      <c r="O1666" s="411"/>
      <c r="P1666" s="409"/>
      <c r="Q1666" s="409"/>
      <c r="R1666" s="378"/>
      <c r="S1666" s="378"/>
      <c r="T1666" s="378"/>
      <c r="U1666" s="378"/>
      <c r="V1666" s="378"/>
      <c r="W1666" s="378"/>
      <c r="X1666" s="378"/>
      <c r="Y1666" s="378"/>
    </row>
    <row r="1667" spans="1:25">
      <c r="A1667" s="374"/>
      <c r="B1667" s="374"/>
      <c r="C1667" s="406"/>
      <c r="D1667" s="407"/>
      <c r="E1667" s="374"/>
      <c r="F1667" s="374"/>
      <c r="G1667" s="408"/>
      <c r="H1667" s="374"/>
      <c r="I1667" s="409"/>
      <c r="J1667" s="374"/>
      <c r="K1667" s="409"/>
      <c r="L1667" s="378"/>
      <c r="M1667" s="410"/>
      <c r="N1667" s="374"/>
      <c r="O1667" s="411"/>
      <c r="P1667" s="409"/>
      <c r="Q1667" s="409"/>
      <c r="R1667" s="378"/>
      <c r="S1667" s="378"/>
      <c r="T1667" s="378"/>
      <c r="U1667" s="378"/>
      <c r="V1667" s="378"/>
      <c r="W1667" s="378"/>
      <c r="X1667" s="378"/>
      <c r="Y1667" s="378"/>
    </row>
    <row r="1668" spans="1:25">
      <c r="A1668" s="374"/>
      <c r="B1668" s="374"/>
      <c r="C1668" s="406"/>
      <c r="D1668" s="407"/>
      <c r="E1668" s="374"/>
      <c r="F1668" s="374"/>
      <c r="G1668" s="408"/>
      <c r="H1668" s="374"/>
      <c r="I1668" s="409"/>
      <c r="J1668" s="374"/>
      <c r="K1668" s="409"/>
      <c r="L1668" s="378"/>
      <c r="M1668" s="410"/>
      <c r="N1668" s="374"/>
      <c r="O1668" s="411"/>
      <c r="P1668" s="409"/>
      <c r="Q1668" s="409"/>
      <c r="R1668" s="378"/>
      <c r="S1668" s="378"/>
      <c r="T1668" s="378"/>
      <c r="U1668" s="378"/>
      <c r="V1668" s="378"/>
      <c r="W1668" s="378"/>
      <c r="X1668" s="378"/>
      <c r="Y1668" s="378"/>
    </row>
    <row r="1669" spans="1:25">
      <c r="A1669" s="374"/>
      <c r="B1669" s="374"/>
      <c r="C1669" s="406"/>
      <c r="D1669" s="407"/>
      <c r="E1669" s="374"/>
      <c r="F1669" s="374"/>
      <c r="G1669" s="408"/>
      <c r="H1669" s="374"/>
      <c r="I1669" s="409"/>
      <c r="J1669" s="374"/>
      <c r="K1669" s="409"/>
      <c r="L1669" s="378"/>
      <c r="M1669" s="410"/>
      <c r="N1669" s="374"/>
      <c r="O1669" s="411"/>
      <c r="P1669" s="409"/>
      <c r="Q1669" s="409"/>
      <c r="R1669" s="378"/>
      <c r="S1669" s="378"/>
      <c r="T1669" s="378"/>
      <c r="U1669" s="378"/>
      <c r="V1669" s="378"/>
      <c r="W1669" s="378"/>
      <c r="X1669" s="378"/>
      <c r="Y1669" s="378"/>
    </row>
    <row r="1670" spans="1:25">
      <c r="A1670" s="374"/>
      <c r="B1670" s="374"/>
      <c r="C1670" s="406"/>
      <c r="D1670" s="407"/>
      <c r="E1670" s="374"/>
      <c r="F1670" s="374"/>
      <c r="G1670" s="408"/>
      <c r="H1670" s="374"/>
      <c r="I1670" s="409"/>
      <c r="J1670" s="374"/>
      <c r="K1670" s="409"/>
      <c r="L1670" s="378"/>
      <c r="M1670" s="410"/>
      <c r="N1670" s="374"/>
      <c r="O1670" s="411"/>
      <c r="P1670" s="409"/>
      <c r="Q1670" s="409"/>
      <c r="R1670" s="378"/>
      <c r="S1670" s="378"/>
      <c r="T1670" s="378"/>
      <c r="U1670" s="378"/>
      <c r="V1670" s="378"/>
      <c r="W1670" s="378"/>
      <c r="X1670" s="378"/>
      <c r="Y1670" s="378"/>
    </row>
    <row r="1671" spans="1:25">
      <c r="A1671" s="374"/>
      <c r="B1671" s="374"/>
      <c r="C1671" s="406"/>
      <c r="D1671" s="407"/>
      <c r="E1671" s="374"/>
      <c r="F1671" s="374"/>
      <c r="G1671" s="408"/>
      <c r="H1671" s="374"/>
      <c r="I1671" s="409"/>
      <c r="J1671" s="374"/>
      <c r="K1671" s="409"/>
      <c r="L1671" s="378"/>
      <c r="M1671" s="410"/>
      <c r="N1671" s="374"/>
      <c r="O1671" s="411"/>
      <c r="P1671" s="409"/>
      <c r="Q1671" s="409"/>
      <c r="R1671" s="378"/>
      <c r="S1671" s="378"/>
      <c r="T1671" s="378"/>
      <c r="U1671" s="378"/>
      <c r="V1671" s="378"/>
      <c r="W1671" s="378"/>
      <c r="X1671" s="378"/>
      <c r="Y1671" s="378"/>
    </row>
    <row r="1672" spans="1:25">
      <c r="A1672" s="374"/>
      <c r="B1672" s="374"/>
      <c r="C1672" s="406"/>
      <c r="D1672" s="407"/>
      <c r="E1672" s="374"/>
      <c r="F1672" s="374"/>
      <c r="G1672" s="408"/>
      <c r="H1672" s="374"/>
      <c r="I1672" s="409"/>
      <c r="J1672" s="374"/>
      <c r="K1672" s="409"/>
      <c r="L1672" s="378"/>
      <c r="M1672" s="410"/>
      <c r="N1672" s="374"/>
      <c r="O1672" s="411"/>
      <c r="P1672" s="409"/>
      <c r="Q1672" s="409"/>
      <c r="R1672" s="378"/>
      <c r="S1672" s="378"/>
      <c r="T1672" s="378"/>
      <c r="U1672" s="378"/>
      <c r="V1672" s="378"/>
      <c r="W1672" s="378"/>
      <c r="X1672" s="378"/>
      <c r="Y1672" s="378"/>
    </row>
    <row r="1673" spans="1:25">
      <c r="A1673" s="374"/>
      <c r="B1673" s="374"/>
      <c r="C1673" s="406"/>
      <c r="D1673" s="407"/>
      <c r="E1673" s="374"/>
      <c r="F1673" s="374"/>
      <c r="G1673" s="408"/>
      <c r="H1673" s="374"/>
      <c r="I1673" s="409"/>
      <c r="J1673" s="374"/>
      <c r="K1673" s="409"/>
      <c r="L1673" s="378"/>
      <c r="M1673" s="410"/>
      <c r="N1673" s="374"/>
      <c r="O1673" s="411"/>
      <c r="P1673" s="409"/>
      <c r="Q1673" s="409"/>
      <c r="R1673" s="378"/>
      <c r="S1673" s="378"/>
      <c r="T1673" s="378"/>
      <c r="U1673" s="378"/>
      <c r="V1673" s="378"/>
      <c r="W1673" s="378"/>
      <c r="X1673" s="378"/>
      <c r="Y1673" s="378"/>
    </row>
    <row r="1674" spans="1:25">
      <c r="A1674" s="374"/>
      <c r="B1674" s="374"/>
      <c r="C1674" s="406"/>
      <c r="D1674" s="407"/>
      <c r="E1674" s="374"/>
      <c r="F1674" s="374"/>
      <c r="G1674" s="408"/>
      <c r="H1674" s="374"/>
      <c r="I1674" s="409"/>
      <c r="J1674" s="374"/>
      <c r="K1674" s="409"/>
      <c r="L1674" s="378"/>
      <c r="M1674" s="410"/>
      <c r="N1674" s="374"/>
      <c r="O1674" s="411"/>
      <c r="P1674" s="409"/>
      <c r="Q1674" s="409"/>
      <c r="R1674" s="378"/>
      <c r="S1674" s="378"/>
      <c r="T1674" s="378"/>
      <c r="U1674" s="378"/>
      <c r="V1674" s="378"/>
      <c r="W1674" s="378"/>
      <c r="X1674" s="378"/>
      <c r="Y1674" s="378"/>
    </row>
    <row r="1675" spans="1:25">
      <c r="A1675" s="374"/>
      <c r="B1675" s="374"/>
      <c r="C1675" s="406"/>
      <c r="D1675" s="407"/>
      <c r="E1675" s="374"/>
      <c r="F1675" s="374"/>
      <c r="G1675" s="408"/>
      <c r="H1675" s="374"/>
      <c r="I1675" s="409"/>
      <c r="J1675" s="374"/>
      <c r="K1675" s="409"/>
      <c r="L1675" s="378"/>
      <c r="M1675" s="410"/>
      <c r="N1675" s="374"/>
      <c r="O1675" s="411"/>
      <c r="P1675" s="409"/>
      <c r="Q1675" s="409"/>
      <c r="R1675" s="378"/>
      <c r="S1675" s="378"/>
      <c r="T1675" s="378"/>
      <c r="U1675" s="378"/>
      <c r="V1675" s="378"/>
      <c r="W1675" s="378"/>
      <c r="X1675" s="378"/>
      <c r="Y1675" s="378"/>
    </row>
    <row r="1676" spans="1:25">
      <c r="A1676" s="374"/>
      <c r="B1676" s="374"/>
      <c r="C1676" s="406"/>
      <c r="D1676" s="407"/>
      <c r="E1676" s="374"/>
      <c r="F1676" s="374"/>
      <c r="G1676" s="408"/>
      <c r="H1676" s="374"/>
      <c r="I1676" s="409"/>
      <c r="J1676" s="374"/>
      <c r="K1676" s="409"/>
      <c r="L1676" s="378"/>
      <c r="M1676" s="410"/>
      <c r="N1676" s="374"/>
      <c r="O1676" s="411"/>
      <c r="P1676" s="409"/>
      <c r="Q1676" s="409"/>
      <c r="R1676" s="378"/>
      <c r="S1676" s="378"/>
      <c r="T1676" s="378"/>
      <c r="U1676" s="378"/>
      <c r="V1676" s="378"/>
      <c r="W1676" s="378"/>
      <c r="X1676" s="378"/>
      <c r="Y1676" s="378"/>
    </row>
    <row r="1677" spans="1:25">
      <c r="A1677" s="374"/>
      <c r="B1677" s="374"/>
      <c r="C1677" s="406"/>
      <c r="D1677" s="407"/>
      <c r="E1677" s="374"/>
      <c r="F1677" s="374"/>
      <c r="G1677" s="408"/>
      <c r="H1677" s="374"/>
      <c r="I1677" s="409"/>
      <c r="J1677" s="374"/>
      <c r="K1677" s="409"/>
      <c r="L1677" s="378"/>
      <c r="M1677" s="410"/>
      <c r="N1677" s="374"/>
      <c r="O1677" s="411"/>
      <c r="P1677" s="409"/>
      <c r="Q1677" s="409"/>
      <c r="R1677" s="378"/>
      <c r="S1677" s="378"/>
      <c r="T1677" s="378"/>
      <c r="U1677" s="378"/>
      <c r="V1677" s="378"/>
      <c r="W1677" s="378"/>
      <c r="X1677" s="378"/>
      <c r="Y1677" s="378"/>
    </row>
    <row r="1678" spans="1:25">
      <c r="A1678" s="374"/>
      <c r="B1678" s="374"/>
      <c r="C1678" s="406"/>
      <c r="D1678" s="407"/>
      <c r="E1678" s="374"/>
      <c r="F1678" s="374"/>
      <c r="G1678" s="408"/>
      <c r="H1678" s="374"/>
      <c r="I1678" s="409"/>
      <c r="J1678" s="374"/>
      <c r="K1678" s="409"/>
      <c r="L1678" s="378"/>
      <c r="M1678" s="410"/>
      <c r="N1678" s="374"/>
      <c r="O1678" s="411"/>
      <c r="P1678" s="409"/>
      <c r="Q1678" s="409"/>
      <c r="R1678" s="378"/>
      <c r="S1678" s="378"/>
      <c r="T1678" s="378"/>
      <c r="U1678" s="378"/>
      <c r="V1678" s="378"/>
      <c r="W1678" s="378"/>
      <c r="X1678" s="378"/>
      <c r="Y1678" s="378"/>
    </row>
    <row r="1679" spans="1:25">
      <c r="A1679" s="374"/>
      <c r="B1679" s="374"/>
      <c r="C1679" s="406"/>
      <c r="D1679" s="407"/>
      <c r="E1679" s="374"/>
      <c r="F1679" s="374"/>
      <c r="G1679" s="408"/>
      <c r="H1679" s="374"/>
      <c r="I1679" s="409"/>
      <c r="J1679" s="374"/>
      <c r="K1679" s="409"/>
      <c r="L1679" s="378"/>
      <c r="M1679" s="410"/>
      <c r="N1679" s="374"/>
      <c r="O1679" s="411"/>
      <c r="P1679" s="409"/>
      <c r="Q1679" s="409"/>
      <c r="R1679" s="378"/>
      <c r="S1679" s="378"/>
      <c r="T1679" s="378"/>
      <c r="U1679" s="378"/>
      <c r="V1679" s="378"/>
      <c r="W1679" s="378"/>
      <c r="X1679" s="378"/>
      <c r="Y1679" s="378"/>
    </row>
    <row r="1680" spans="1:25">
      <c r="A1680" s="374"/>
      <c r="B1680" s="374"/>
      <c r="C1680" s="406"/>
      <c r="D1680" s="407"/>
      <c r="E1680" s="374"/>
      <c r="F1680" s="374"/>
      <c r="G1680" s="408"/>
      <c r="H1680" s="374"/>
      <c r="I1680" s="409"/>
      <c r="J1680" s="374"/>
      <c r="K1680" s="409"/>
      <c r="L1680" s="378"/>
      <c r="M1680" s="410"/>
      <c r="N1680" s="374"/>
      <c r="O1680" s="411"/>
      <c r="P1680" s="409"/>
      <c r="Q1680" s="409"/>
      <c r="R1680" s="378"/>
      <c r="S1680" s="378"/>
      <c r="T1680" s="378"/>
      <c r="U1680" s="378"/>
      <c r="V1680" s="378"/>
      <c r="W1680" s="378"/>
      <c r="X1680" s="378"/>
      <c r="Y1680" s="378"/>
    </row>
    <row r="1681" spans="1:25">
      <c r="A1681" s="374"/>
      <c r="B1681" s="374"/>
      <c r="C1681" s="406"/>
      <c r="D1681" s="407"/>
      <c r="E1681" s="374"/>
      <c r="F1681" s="374"/>
      <c r="G1681" s="408"/>
      <c r="H1681" s="374"/>
      <c r="I1681" s="409"/>
      <c r="J1681" s="374"/>
      <c r="K1681" s="409"/>
      <c r="L1681" s="378"/>
      <c r="M1681" s="410"/>
      <c r="N1681" s="374"/>
      <c r="O1681" s="411"/>
      <c r="P1681" s="409"/>
      <c r="Q1681" s="409"/>
      <c r="R1681" s="378"/>
      <c r="S1681" s="378"/>
      <c r="T1681" s="378"/>
      <c r="U1681" s="378"/>
      <c r="V1681" s="378"/>
      <c r="W1681" s="378"/>
      <c r="X1681" s="378"/>
      <c r="Y1681" s="378"/>
    </row>
    <row r="1682" spans="1:25">
      <c r="A1682" s="374"/>
      <c r="B1682" s="374"/>
      <c r="C1682" s="406"/>
      <c r="D1682" s="407"/>
      <c r="E1682" s="374"/>
      <c r="F1682" s="374"/>
      <c r="G1682" s="408"/>
      <c r="H1682" s="374"/>
      <c r="I1682" s="409"/>
      <c r="J1682" s="374"/>
      <c r="K1682" s="409"/>
      <c r="L1682" s="378"/>
      <c r="M1682" s="410"/>
      <c r="N1682" s="374"/>
      <c r="O1682" s="411"/>
      <c r="P1682" s="409"/>
      <c r="Q1682" s="409"/>
      <c r="R1682" s="378"/>
      <c r="S1682" s="378"/>
      <c r="T1682" s="378"/>
      <c r="U1682" s="378"/>
      <c r="V1682" s="378"/>
      <c r="W1682" s="378"/>
      <c r="X1682" s="378"/>
      <c r="Y1682" s="378"/>
    </row>
    <row r="1683" spans="1:25">
      <c r="A1683" s="374"/>
      <c r="B1683" s="374"/>
      <c r="C1683" s="406"/>
      <c r="D1683" s="407"/>
      <c r="E1683" s="374"/>
      <c r="F1683" s="374"/>
      <c r="G1683" s="408"/>
      <c r="H1683" s="374"/>
      <c r="I1683" s="409"/>
      <c r="J1683" s="374"/>
      <c r="K1683" s="409"/>
      <c r="L1683" s="378"/>
      <c r="M1683" s="410"/>
      <c r="N1683" s="374"/>
      <c r="O1683" s="411"/>
      <c r="P1683" s="409"/>
      <c r="Q1683" s="409"/>
      <c r="R1683" s="378"/>
      <c r="S1683" s="378"/>
      <c r="T1683" s="378"/>
      <c r="U1683" s="378"/>
      <c r="V1683" s="378"/>
      <c r="W1683" s="378"/>
      <c r="X1683" s="378"/>
      <c r="Y1683" s="378"/>
    </row>
    <row r="1684" spans="1:25">
      <c r="A1684" s="374"/>
      <c r="B1684" s="374"/>
      <c r="C1684" s="406"/>
      <c r="D1684" s="407"/>
      <c r="E1684" s="374"/>
      <c r="F1684" s="374"/>
      <c r="G1684" s="408"/>
      <c r="H1684" s="374"/>
      <c r="I1684" s="409"/>
      <c r="J1684" s="374"/>
      <c r="K1684" s="409"/>
      <c r="L1684" s="378"/>
      <c r="M1684" s="410"/>
      <c r="N1684" s="374"/>
      <c r="O1684" s="411"/>
      <c r="P1684" s="409"/>
      <c r="Q1684" s="409"/>
      <c r="R1684" s="378"/>
      <c r="S1684" s="378"/>
      <c r="T1684" s="378"/>
      <c r="U1684" s="378"/>
      <c r="V1684" s="378"/>
      <c r="W1684" s="378"/>
      <c r="X1684" s="378"/>
      <c r="Y1684" s="378"/>
    </row>
    <row r="1685" spans="1:25">
      <c r="A1685" s="374"/>
      <c r="B1685" s="374"/>
      <c r="C1685" s="406"/>
      <c r="D1685" s="407"/>
      <c r="E1685" s="374"/>
      <c r="F1685" s="374"/>
      <c r="G1685" s="408"/>
      <c r="H1685" s="374"/>
      <c r="I1685" s="409"/>
      <c r="J1685" s="374"/>
      <c r="K1685" s="409"/>
      <c r="L1685" s="378"/>
      <c r="M1685" s="410"/>
      <c r="N1685" s="374"/>
      <c r="O1685" s="411"/>
      <c r="P1685" s="409"/>
      <c r="Q1685" s="409"/>
      <c r="R1685" s="378"/>
      <c r="S1685" s="378"/>
      <c r="T1685" s="378"/>
      <c r="U1685" s="378"/>
      <c r="V1685" s="378"/>
      <c r="W1685" s="378"/>
      <c r="X1685" s="378"/>
      <c r="Y1685" s="378"/>
    </row>
    <row r="1686" spans="1:25">
      <c r="A1686" s="374"/>
      <c r="B1686" s="374"/>
      <c r="C1686" s="406"/>
      <c r="D1686" s="407"/>
      <c r="E1686" s="374"/>
      <c r="F1686" s="374"/>
      <c r="G1686" s="408"/>
      <c r="H1686" s="374"/>
      <c r="I1686" s="409"/>
      <c r="J1686" s="374"/>
      <c r="K1686" s="409"/>
      <c r="L1686" s="378"/>
      <c r="M1686" s="410"/>
      <c r="N1686" s="374"/>
      <c r="O1686" s="411"/>
      <c r="P1686" s="409"/>
      <c r="Q1686" s="409"/>
      <c r="R1686" s="378"/>
      <c r="S1686" s="378"/>
      <c r="T1686" s="378"/>
      <c r="U1686" s="378"/>
      <c r="V1686" s="378"/>
      <c r="W1686" s="378"/>
      <c r="X1686" s="378"/>
      <c r="Y1686" s="378"/>
    </row>
    <row r="1687" spans="1:25">
      <c r="A1687" s="374"/>
      <c r="B1687" s="374"/>
      <c r="C1687" s="406"/>
      <c r="D1687" s="407"/>
      <c r="E1687" s="374"/>
      <c r="F1687" s="374"/>
      <c r="G1687" s="408"/>
      <c r="H1687" s="374"/>
      <c r="I1687" s="409"/>
      <c r="J1687" s="374"/>
      <c r="K1687" s="409"/>
      <c r="L1687" s="378"/>
      <c r="M1687" s="410"/>
      <c r="N1687" s="374"/>
      <c r="O1687" s="411"/>
      <c r="P1687" s="409"/>
      <c r="Q1687" s="409"/>
      <c r="R1687" s="378"/>
      <c r="S1687" s="378"/>
      <c r="T1687" s="378"/>
      <c r="U1687" s="378"/>
      <c r="V1687" s="378"/>
      <c r="W1687" s="378"/>
      <c r="X1687" s="378"/>
      <c r="Y1687" s="378"/>
    </row>
    <row r="1688" spans="1:25">
      <c r="A1688" s="374"/>
      <c r="B1688" s="374"/>
      <c r="C1688" s="406"/>
      <c r="D1688" s="407"/>
      <c r="E1688" s="374"/>
      <c r="F1688" s="374"/>
      <c r="G1688" s="408"/>
      <c r="H1688" s="374"/>
      <c r="I1688" s="409"/>
      <c r="J1688" s="374"/>
      <c r="K1688" s="409"/>
      <c r="L1688" s="378"/>
      <c r="M1688" s="410"/>
      <c r="N1688" s="374"/>
      <c r="O1688" s="411"/>
      <c r="P1688" s="409"/>
      <c r="Q1688" s="409"/>
      <c r="R1688" s="378"/>
      <c r="S1688" s="378"/>
      <c r="T1688" s="378"/>
      <c r="U1688" s="378"/>
      <c r="V1688" s="378"/>
      <c r="W1688" s="378"/>
      <c r="X1688" s="378"/>
      <c r="Y1688" s="378"/>
    </row>
    <row r="1689" spans="1:25">
      <c r="A1689" s="374"/>
      <c r="B1689" s="374"/>
      <c r="C1689" s="406"/>
      <c r="D1689" s="407"/>
      <c r="E1689" s="374"/>
      <c r="F1689" s="374"/>
      <c r="G1689" s="408"/>
      <c r="H1689" s="374"/>
      <c r="I1689" s="409"/>
      <c r="J1689" s="374"/>
      <c r="K1689" s="409"/>
      <c r="L1689" s="378"/>
      <c r="M1689" s="410"/>
      <c r="N1689" s="374"/>
      <c r="O1689" s="411"/>
      <c r="P1689" s="409"/>
      <c r="Q1689" s="409"/>
      <c r="R1689" s="378"/>
      <c r="S1689" s="378"/>
      <c r="T1689" s="378"/>
      <c r="U1689" s="378"/>
      <c r="V1689" s="378"/>
      <c r="W1689" s="378"/>
      <c r="X1689" s="378"/>
      <c r="Y1689" s="378"/>
    </row>
    <row r="1690" spans="1:25">
      <c r="A1690" s="374"/>
      <c r="B1690" s="374"/>
      <c r="C1690" s="406"/>
      <c r="D1690" s="407"/>
      <c r="E1690" s="374"/>
      <c r="F1690" s="374"/>
      <c r="G1690" s="408"/>
      <c r="H1690" s="374"/>
      <c r="I1690" s="409"/>
      <c r="J1690" s="374"/>
      <c r="K1690" s="409"/>
      <c r="L1690" s="378"/>
      <c r="M1690" s="410"/>
      <c r="N1690" s="374"/>
      <c r="O1690" s="411"/>
      <c r="P1690" s="409"/>
      <c r="Q1690" s="409"/>
      <c r="R1690" s="378"/>
      <c r="S1690" s="378"/>
      <c r="T1690" s="378"/>
      <c r="U1690" s="378"/>
      <c r="V1690" s="378"/>
      <c r="W1690" s="378"/>
      <c r="X1690" s="378"/>
      <c r="Y1690" s="378"/>
    </row>
    <row r="1691" spans="1:25">
      <c r="A1691" s="374"/>
      <c r="B1691" s="374"/>
      <c r="C1691" s="406"/>
      <c r="D1691" s="407"/>
      <c r="E1691" s="374"/>
      <c r="F1691" s="374"/>
      <c r="G1691" s="408"/>
      <c r="H1691" s="374"/>
      <c r="I1691" s="409"/>
      <c r="J1691" s="374"/>
      <c r="K1691" s="409"/>
      <c r="L1691" s="378"/>
      <c r="M1691" s="410"/>
      <c r="N1691" s="374"/>
      <c r="O1691" s="411"/>
      <c r="P1691" s="409"/>
      <c r="Q1691" s="409"/>
      <c r="R1691" s="378"/>
      <c r="S1691" s="378"/>
      <c r="T1691" s="378"/>
      <c r="U1691" s="378"/>
      <c r="V1691" s="378"/>
      <c r="W1691" s="378"/>
      <c r="X1691" s="378"/>
      <c r="Y1691" s="378"/>
    </row>
    <row r="1692" spans="1:25">
      <c r="A1692" s="374"/>
      <c r="B1692" s="374"/>
      <c r="C1692" s="406"/>
      <c r="D1692" s="407"/>
      <c r="E1692" s="374"/>
      <c r="F1692" s="374"/>
      <c r="G1692" s="408"/>
      <c r="H1692" s="374"/>
      <c r="I1692" s="409"/>
      <c r="J1692" s="374"/>
      <c r="K1692" s="409"/>
      <c r="L1692" s="378"/>
      <c r="M1692" s="410"/>
      <c r="N1692" s="374"/>
      <c r="O1692" s="411"/>
      <c r="P1692" s="409"/>
      <c r="Q1692" s="409"/>
      <c r="R1692" s="378"/>
      <c r="S1692" s="378"/>
      <c r="T1692" s="378"/>
      <c r="U1692" s="378"/>
      <c r="V1692" s="378"/>
      <c r="W1692" s="378"/>
      <c r="X1692" s="378"/>
      <c r="Y1692" s="378"/>
    </row>
    <row r="1693" spans="1:25">
      <c r="A1693" s="374"/>
      <c r="B1693" s="374"/>
      <c r="C1693" s="406"/>
      <c r="D1693" s="407"/>
      <c r="E1693" s="374"/>
      <c r="F1693" s="374"/>
      <c r="G1693" s="408"/>
      <c r="H1693" s="374"/>
      <c r="I1693" s="409"/>
      <c r="J1693" s="374"/>
      <c r="K1693" s="409"/>
      <c r="L1693" s="378"/>
      <c r="M1693" s="410"/>
      <c r="N1693" s="374"/>
      <c r="O1693" s="411"/>
      <c r="P1693" s="409"/>
      <c r="Q1693" s="409"/>
      <c r="R1693" s="378"/>
      <c r="S1693" s="378"/>
      <c r="T1693" s="378"/>
      <c r="U1693" s="378"/>
      <c r="V1693" s="378"/>
      <c r="W1693" s="378"/>
      <c r="X1693" s="378"/>
      <c r="Y1693" s="378"/>
    </row>
    <row r="1694" spans="1:25">
      <c r="A1694" s="374"/>
      <c r="B1694" s="374"/>
      <c r="C1694" s="406"/>
      <c r="D1694" s="407"/>
      <c r="E1694" s="374"/>
      <c r="F1694" s="374"/>
      <c r="G1694" s="408"/>
      <c r="H1694" s="374"/>
      <c r="I1694" s="409"/>
      <c r="J1694" s="374"/>
      <c r="K1694" s="409"/>
      <c r="L1694" s="378"/>
      <c r="M1694" s="410"/>
      <c r="N1694" s="374"/>
      <c r="O1694" s="411"/>
      <c r="P1694" s="409"/>
      <c r="Q1694" s="409"/>
      <c r="R1694" s="378"/>
      <c r="S1694" s="378"/>
      <c r="T1694" s="378"/>
      <c r="U1694" s="378"/>
      <c r="V1694" s="378"/>
      <c r="W1694" s="378"/>
      <c r="X1694" s="378"/>
      <c r="Y1694" s="378"/>
    </row>
    <row r="1695" spans="1:25">
      <c r="A1695" s="374"/>
      <c r="B1695" s="374"/>
      <c r="C1695" s="406"/>
      <c r="D1695" s="407"/>
      <c r="E1695" s="374"/>
      <c r="F1695" s="374"/>
      <c r="G1695" s="408"/>
      <c r="H1695" s="374"/>
      <c r="I1695" s="409"/>
      <c r="J1695" s="374"/>
      <c r="K1695" s="409"/>
      <c r="L1695" s="378"/>
      <c r="M1695" s="410"/>
      <c r="N1695" s="374"/>
      <c r="O1695" s="411"/>
      <c r="P1695" s="409"/>
      <c r="Q1695" s="409"/>
      <c r="R1695" s="378"/>
      <c r="S1695" s="378"/>
      <c r="T1695" s="378"/>
      <c r="U1695" s="378"/>
      <c r="V1695" s="378"/>
      <c r="W1695" s="378"/>
      <c r="X1695" s="378"/>
      <c r="Y1695" s="378"/>
    </row>
    <row r="1696" spans="1:25">
      <c r="A1696" s="374"/>
      <c r="B1696" s="374"/>
      <c r="C1696" s="406"/>
      <c r="D1696" s="407"/>
      <c r="E1696" s="374"/>
      <c r="F1696" s="374"/>
      <c r="G1696" s="408"/>
      <c r="H1696" s="374"/>
      <c r="I1696" s="409"/>
      <c r="J1696" s="374"/>
      <c r="K1696" s="409"/>
      <c r="L1696" s="378"/>
      <c r="M1696" s="410"/>
      <c r="N1696" s="374"/>
      <c r="O1696" s="411"/>
      <c r="P1696" s="409"/>
      <c r="Q1696" s="409"/>
      <c r="R1696" s="378"/>
      <c r="S1696" s="378"/>
      <c r="T1696" s="378"/>
      <c r="U1696" s="378"/>
      <c r="V1696" s="378"/>
      <c r="W1696" s="378"/>
      <c r="X1696" s="378"/>
      <c r="Y1696" s="378"/>
    </row>
    <row r="1697" spans="1:25">
      <c r="A1697" s="374"/>
      <c r="B1697" s="374"/>
      <c r="C1697" s="406"/>
      <c r="D1697" s="407"/>
      <c r="E1697" s="374"/>
      <c r="F1697" s="374"/>
      <c r="G1697" s="408"/>
      <c r="H1697" s="374"/>
      <c r="I1697" s="409"/>
      <c r="J1697" s="374"/>
      <c r="K1697" s="409"/>
      <c r="L1697" s="378"/>
      <c r="M1697" s="410"/>
      <c r="N1697" s="374"/>
      <c r="O1697" s="411"/>
      <c r="P1697" s="409"/>
      <c r="Q1697" s="409"/>
      <c r="R1697" s="378"/>
      <c r="S1697" s="378"/>
      <c r="T1697" s="378"/>
      <c r="U1697" s="378"/>
      <c r="V1697" s="378"/>
      <c r="W1697" s="378"/>
      <c r="X1697" s="378"/>
      <c r="Y1697" s="378"/>
    </row>
    <row r="1698" spans="1:25">
      <c r="A1698" s="374"/>
      <c r="B1698" s="374"/>
      <c r="C1698" s="406"/>
      <c r="D1698" s="407"/>
      <c r="E1698" s="374"/>
      <c r="F1698" s="374"/>
      <c r="G1698" s="408"/>
      <c r="H1698" s="374"/>
      <c r="I1698" s="409"/>
      <c r="J1698" s="374"/>
      <c r="K1698" s="409"/>
      <c r="L1698" s="378"/>
      <c r="M1698" s="410"/>
      <c r="N1698" s="374"/>
      <c r="O1698" s="411"/>
      <c r="P1698" s="409"/>
      <c r="Q1698" s="409"/>
      <c r="R1698" s="378"/>
      <c r="S1698" s="378"/>
      <c r="T1698" s="378"/>
      <c r="U1698" s="378"/>
      <c r="V1698" s="378"/>
      <c r="W1698" s="378"/>
      <c r="X1698" s="378"/>
      <c r="Y1698" s="378"/>
    </row>
    <row r="1699" spans="1:25">
      <c r="A1699" s="374"/>
      <c r="B1699" s="374"/>
      <c r="C1699" s="406"/>
      <c r="D1699" s="407"/>
      <c r="E1699" s="374"/>
      <c r="F1699" s="374"/>
      <c r="G1699" s="408"/>
      <c r="H1699" s="374"/>
      <c r="I1699" s="409"/>
      <c r="J1699" s="374"/>
      <c r="K1699" s="409"/>
      <c r="L1699" s="378"/>
      <c r="M1699" s="410"/>
      <c r="N1699" s="374"/>
      <c r="O1699" s="411"/>
      <c r="P1699" s="409"/>
      <c r="Q1699" s="409"/>
      <c r="R1699" s="378"/>
      <c r="S1699" s="378"/>
      <c r="T1699" s="378"/>
      <c r="U1699" s="378"/>
      <c r="V1699" s="378"/>
      <c r="W1699" s="378"/>
      <c r="X1699" s="378"/>
      <c r="Y1699" s="378"/>
    </row>
    <row r="1700" spans="1:25">
      <c r="A1700" s="374"/>
      <c r="B1700" s="374"/>
      <c r="C1700" s="406"/>
      <c r="D1700" s="407"/>
      <c r="E1700" s="374"/>
      <c r="F1700" s="374"/>
      <c r="G1700" s="408"/>
      <c r="H1700" s="374"/>
      <c r="I1700" s="409"/>
      <c r="J1700" s="374"/>
      <c r="K1700" s="409"/>
      <c r="L1700" s="378"/>
      <c r="M1700" s="410"/>
      <c r="N1700" s="374"/>
      <c r="O1700" s="411"/>
      <c r="P1700" s="409"/>
      <c r="Q1700" s="409"/>
      <c r="R1700" s="378"/>
      <c r="S1700" s="378"/>
      <c r="T1700" s="378"/>
      <c r="U1700" s="378"/>
      <c r="V1700" s="378"/>
      <c r="W1700" s="378"/>
      <c r="X1700" s="378"/>
      <c r="Y1700" s="378"/>
    </row>
    <row r="1701" spans="1:25">
      <c r="A1701" s="374"/>
      <c r="B1701" s="374"/>
      <c r="C1701" s="406"/>
      <c r="D1701" s="407"/>
      <c r="E1701" s="374"/>
      <c r="F1701" s="374"/>
      <c r="G1701" s="408"/>
      <c r="H1701" s="374"/>
      <c r="I1701" s="409"/>
      <c r="J1701" s="374"/>
      <c r="K1701" s="409"/>
      <c r="L1701" s="378"/>
      <c r="M1701" s="410"/>
      <c r="N1701" s="374"/>
      <c r="O1701" s="411"/>
      <c r="P1701" s="409"/>
      <c r="Q1701" s="409"/>
      <c r="R1701" s="378"/>
      <c r="S1701" s="378"/>
      <c r="T1701" s="378"/>
      <c r="U1701" s="378"/>
      <c r="V1701" s="378"/>
      <c r="W1701" s="378"/>
      <c r="X1701" s="378"/>
      <c r="Y1701" s="378"/>
    </row>
    <row r="1702" spans="1:25">
      <c r="A1702" s="374"/>
      <c r="B1702" s="374"/>
      <c r="C1702" s="406"/>
      <c r="D1702" s="407"/>
      <c r="E1702" s="374"/>
      <c r="F1702" s="374"/>
      <c r="G1702" s="408"/>
      <c r="H1702" s="374"/>
      <c r="I1702" s="409"/>
      <c r="J1702" s="374"/>
      <c r="K1702" s="409"/>
      <c r="L1702" s="378"/>
      <c r="M1702" s="410"/>
      <c r="N1702" s="374"/>
      <c r="O1702" s="411"/>
      <c r="P1702" s="409"/>
      <c r="Q1702" s="409"/>
      <c r="R1702" s="378"/>
      <c r="S1702" s="378"/>
      <c r="T1702" s="378"/>
      <c r="U1702" s="378"/>
      <c r="V1702" s="378"/>
      <c r="W1702" s="378"/>
      <c r="X1702" s="378"/>
      <c r="Y1702" s="378"/>
    </row>
    <row r="1703" spans="1:25">
      <c r="A1703" s="374"/>
      <c r="B1703" s="374"/>
      <c r="C1703" s="406"/>
      <c r="D1703" s="407"/>
      <c r="E1703" s="374"/>
      <c r="F1703" s="374"/>
      <c r="G1703" s="408"/>
      <c r="H1703" s="374"/>
      <c r="I1703" s="409"/>
      <c r="J1703" s="374"/>
      <c r="K1703" s="409"/>
      <c r="L1703" s="378"/>
      <c r="M1703" s="410"/>
      <c r="N1703" s="374"/>
      <c r="O1703" s="411"/>
      <c r="P1703" s="409"/>
      <c r="Q1703" s="409"/>
      <c r="R1703" s="378"/>
      <c r="S1703" s="378"/>
      <c r="T1703" s="378"/>
      <c r="U1703" s="378"/>
      <c r="V1703" s="378"/>
      <c r="W1703" s="378"/>
      <c r="X1703" s="378"/>
      <c r="Y1703" s="378"/>
    </row>
    <row r="1704" spans="1:25">
      <c r="A1704" s="374"/>
      <c r="B1704" s="374"/>
      <c r="C1704" s="406"/>
      <c r="D1704" s="407"/>
      <c r="E1704" s="374"/>
      <c r="F1704" s="374"/>
      <c r="G1704" s="408"/>
      <c r="H1704" s="374"/>
      <c r="I1704" s="409"/>
      <c r="J1704" s="374"/>
      <c r="K1704" s="409"/>
      <c r="L1704" s="378"/>
      <c r="M1704" s="410"/>
      <c r="N1704" s="374"/>
      <c r="O1704" s="411"/>
      <c r="P1704" s="409"/>
      <c r="Q1704" s="409"/>
      <c r="R1704" s="378"/>
      <c r="S1704" s="378"/>
      <c r="T1704" s="378"/>
      <c r="U1704" s="378"/>
      <c r="V1704" s="378"/>
      <c r="W1704" s="378"/>
      <c r="X1704" s="378"/>
      <c r="Y1704" s="378"/>
    </row>
    <row r="1705" spans="1:25">
      <c r="A1705" s="374"/>
      <c r="B1705" s="374"/>
      <c r="C1705" s="406"/>
      <c r="D1705" s="407"/>
      <c r="E1705" s="374"/>
      <c r="F1705" s="374"/>
      <c r="G1705" s="408"/>
      <c r="H1705" s="374"/>
      <c r="I1705" s="409"/>
      <c r="J1705" s="374"/>
      <c r="K1705" s="409"/>
      <c r="L1705" s="378"/>
      <c r="M1705" s="410"/>
      <c r="N1705" s="374"/>
      <c r="O1705" s="411"/>
      <c r="P1705" s="409"/>
      <c r="Q1705" s="409"/>
      <c r="R1705" s="378"/>
      <c r="S1705" s="378"/>
      <c r="T1705" s="378"/>
      <c r="U1705" s="378"/>
      <c r="V1705" s="378"/>
      <c r="W1705" s="378"/>
      <c r="X1705" s="378"/>
      <c r="Y1705" s="378"/>
    </row>
    <row r="1706" spans="1:25">
      <c r="A1706" s="374"/>
      <c r="B1706" s="374"/>
      <c r="C1706" s="406"/>
      <c r="D1706" s="407"/>
      <c r="E1706" s="374"/>
      <c r="F1706" s="374"/>
      <c r="G1706" s="408"/>
      <c r="H1706" s="374"/>
      <c r="I1706" s="409"/>
      <c r="J1706" s="374"/>
      <c r="K1706" s="409"/>
      <c r="L1706" s="378"/>
      <c r="M1706" s="410"/>
      <c r="N1706" s="374"/>
      <c r="O1706" s="411"/>
      <c r="P1706" s="409"/>
      <c r="Q1706" s="409"/>
      <c r="R1706" s="378"/>
      <c r="S1706" s="378"/>
      <c r="T1706" s="378"/>
      <c r="U1706" s="378"/>
      <c r="V1706" s="378"/>
      <c r="W1706" s="378"/>
      <c r="X1706" s="378"/>
      <c r="Y1706" s="378"/>
    </row>
    <row r="1707" spans="1:25">
      <c r="A1707" s="374"/>
      <c r="B1707" s="374"/>
      <c r="C1707" s="406"/>
      <c r="D1707" s="407"/>
      <c r="E1707" s="374"/>
      <c r="F1707" s="374"/>
      <c r="G1707" s="408"/>
      <c r="H1707" s="374"/>
      <c r="I1707" s="409"/>
      <c r="J1707" s="374"/>
      <c r="K1707" s="409"/>
      <c r="L1707" s="378"/>
      <c r="M1707" s="410"/>
      <c r="N1707" s="374"/>
      <c r="O1707" s="411"/>
      <c r="P1707" s="409"/>
      <c r="Q1707" s="409"/>
      <c r="R1707" s="378"/>
      <c r="S1707" s="378"/>
      <c r="T1707" s="378"/>
      <c r="U1707" s="378"/>
      <c r="V1707" s="378"/>
      <c r="W1707" s="378"/>
      <c r="X1707" s="378"/>
      <c r="Y1707" s="378"/>
    </row>
    <row r="1708" spans="1:25">
      <c r="A1708" s="374"/>
      <c r="B1708" s="374"/>
      <c r="C1708" s="406"/>
      <c r="D1708" s="407"/>
      <c r="E1708" s="374"/>
      <c r="F1708" s="374"/>
      <c r="G1708" s="408"/>
      <c r="H1708" s="374"/>
      <c r="I1708" s="409"/>
      <c r="J1708" s="374"/>
      <c r="K1708" s="409"/>
      <c r="L1708" s="378"/>
      <c r="M1708" s="410"/>
      <c r="N1708" s="374"/>
      <c r="O1708" s="411"/>
      <c r="P1708" s="409"/>
      <c r="Q1708" s="409"/>
      <c r="R1708" s="378"/>
      <c r="S1708" s="378"/>
      <c r="T1708" s="378"/>
      <c r="U1708" s="378"/>
      <c r="V1708" s="378"/>
      <c r="W1708" s="378"/>
      <c r="X1708" s="378"/>
      <c r="Y1708" s="378"/>
    </row>
    <row r="1709" spans="1:25">
      <c r="A1709" s="374"/>
      <c r="B1709" s="374"/>
      <c r="C1709" s="406"/>
      <c r="D1709" s="407"/>
      <c r="E1709" s="374"/>
      <c r="F1709" s="374"/>
      <c r="G1709" s="408"/>
      <c r="H1709" s="374"/>
      <c r="I1709" s="409"/>
      <c r="J1709" s="374"/>
      <c r="K1709" s="409"/>
      <c r="L1709" s="378"/>
      <c r="M1709" s="410"/>
      <c r="N1709" s="374"/>
      <c r="O1709" s="411"/>
      <c r="P1709" s="409"/>
      <c r="Q1709" s="409"/>
      <c r="R1709" s="378"/>
      <c r="S1709" s="378"/>
      <c r="T1709" s="378"/>
      <c r="U1709" s="378"/>
      <c r="V1709" s="378"/>
      <c r="W1709" s="378"/>
      <c r="X1709" s="378"/>
      <c r="Y1709" s="378"/>
    </row>
    <row r="1710" spans="1:25">
      <c r="A1710" s="374"/>
      <c r="B1710" s="374"/>
      <c r="C1710" s="406"/>
      <c r="D1710" s="407"/>
      <c r="E1710" s="374"/>
      <c r="F1710" s="374"/>
      <c r="G1710" s="408"/>
      <c r="H1710" s="374"/>
      <c r="I1710" s="409"/>
      <c r="J1710" s="374"/>
      <c r="K1710" s="409"/>
      <c r="L1710" s="378"/>
      <c r="M1710" s="410"/>
      <c r="N1710" s="374"/>
      <c r="O1710" s="411"/>
      <c r="P1710" s="409"/>
      <c r="Q1710" s="409"/>
      <c r="R1710" s="378"/>
      <c r="S1710" s="378"/>
      <c r="T1710" s="378"/>
      <c r="U1710" s="378"/>
      <c r="V1710" s="378"/>
      <c r="W1710" s="378"/>
      <c r="X1710" s="378"/>
      <c r="Y1710" s="378"/>
    </row>
    <row r="1711" spans="1:25">
      <c r="A1711" s="374"/>
      <c r="B1711" s="374"/>
      <c r="C1711" s="406"/>
      <c r="D1711" s="407"/>
      <c r="E1711" s="374"/>
      <c r="F1711" s="374"/>
      <c r="G1711" s="408"/>
      <c r="H1711" s="374"/>
      <c r="I1711" s="409"/>
      <c r="J1711" s="374"/>
      <c r="K1711" s="409"/>
      <c r="L1711" s="378"/>
      <c r="M1711" s="410"/>
      <c r="N1711" s="374"/>
      <c r="O1711" s="411"/>
      <c r="P1711" s="409"/>
      <c r="Q1711" s="409"/>
      <c r="R1711" s="378"/>
      <c r="S1711" s="378"/>
      <c r="T1711" s="378"/>
      <c r="U1711" s="378"/>
      <c r="V1711" s="378"/>
      <c r="W1711" s="378"/>
      <c r="X1711" s="378"/>
      <c r="Y1711" s="378"/>
    </row>
    <row r="1712" spans="1:25">
      <c r="A1712" s="374"/>
      <c r="B1712" s="374"/>
      <c r="C1712" s="406"/>
      <c r="D1712" s="407"/>
      <c r="E1712" s="374"/>
      <c r="F1712" s="374"/>
      <c r="G1712" s="408"/>
      <c r="H1712" s="374"/>
      <c r="I1712" s="409"/>
      <c r="J1712" s="374"/>
      <c r="K1712" s="409"/>
      <c r="L1712" s="378"/>
      <c r="M1712" s="410"/>
      <c r="N1712" s="374"/>
      <c r="O1712" s="411"/>
      <c r="P1712" s="409"/>
      <c r="Q1712" s="409"/>
      <c r="R1712" s="378"/>
      <c r="S1712" s="378"/>
      <c r="T1712" s="378"/>
      <c r="U1712" s="378"/>
      <c r="V1712" s="378"/>
      <c r="W1712" s="378"/>
      <c r="X1712" s="378"/>
      <c r="Y1712" s="378"/>
    </row>
    <row r="1713" spans="1:25">
      <c r="A1713" s="374"/>
      <c r="B1713" s="374"/>
      <c r="C1713" s="406"/>
      <c r="D1713" s="407"/>
      <c r="E1713" s="374"/>
      <c r="F1713" s="374"/>
      <c r="G1713" s="408"/>
      <c r="H1713" s="374"/>
      <c r="I1713" s="409"/>
      <c r="J1713" s="374"/>
      <c r="K1713" s="409"/>
      <c r="L1713" s="378"/>
      <c r="M1713" s="410"/>
      <c r="N1713" s="374"/>
      <c r="O1713" s="411"/>
      <c r="P1713" s="409"/>
      <c r="Q1713" s="409"/>
      <c r="R1713" s="378"/>
      <c r="S1713" s="378"/>
      <c r="T1713" s="378"/>
      <c r="U1713" s="378"/>
      <c r="V1713" s="378"/>
      <c r="W1713" s="378"/>
      <c r="X1713" s="378"/>
      <c r="Y1713" s="378"/>
    </row>
    <row r="1714" spans="1:25">
      <c r="A1714" s="374"/>
      <c r="B1714" s="374"/>
      <c r="C1714" s="406"/>
      <c r="D1714" s="407"/>
      <c r="E1714" s="374"/>
      <c r="F1714" s="374"/>
      <c r="G1714" s="408"/>
      <c r="H1714" s="374"/>
      <c r="I1714" s="409"/>
      <c r="J1714" s="374"/>
      <c r="K1714" s="409"/>
      <c r="L1714" s="378"/>
      <c r="M1714" s="410"/>
      <c r="N1714" s="374"/>
      <c r="O1714" s="411"/>
      <c r="P1714" s="409"/>
      <c r="Q1714" s="409"/>
      <c r="R1714" s="378"/>
      <c r="S1714" s="378"/>
      <c r="T1714" s="378"/>
      <c r="U1714" s="378"/>
      <c r="V1714" s="378"/>
      <c r="W1714" s="378"/>
      <c r="X1714" s="378"/>
      <c r="Y1714" s="378"/>
    </row>
    <row r="1715" spans="1:25">
      <c r="A1715" s="374"/>
      <c r="B1715" s="374"/>
      <c r="C1715" s="406"/>
      <c r="D1715" s="407"/>
      <c r="E1715" s="374"/>
      <c r="F1715" s="374"/>
      <c r="G1715" s="408"/>
      <c r="H1715" s="374"/>
      <c r="I1715" s="409"/>
      <c r="J1715" s="374"/>
      <c r="K1715" s="409"/>
      <c r="L1715" s="378"/>
      <c r="M1715" s="410"/>
      <c r="N1715" s="374"/>
      <c r="O1715" s="411"/>
      <c r="P1715" s="409"/>
      <c r="Q1715" s="409"/>
      <c r="R1715" s="378"/>
      <c r="S1715" s="378"/>
      <c r="T1715" s="378"/>
      <c r="U1715" s="378"/>
      <c r="V1715" s="378"/>
      <c r="W1715" s="378"/>
      <c r="X1715" s="378"/>
      <c r="Y1715" s="378"/>
    </row>
    <row r="1716" spans="1:25">
      <c r="A1716" s="374"/>
      <c r="B1716" s="374"/>
      <c r="C1716" s="406"/>
      <c r="D1716" s="407"/>
      <c r="E1716" s="374"/>
      <c r="F1716" s="374"/>
      <c r="G1716" s="408"/>
      <c r="H1716" s="374"/>
      <c r="I1716" s="409"/>
      <c r="J1716" s="374"/>
      <c r="K1716" s="409"/>
      <c r="L1716" s="378"/>
      <c r="M1716" s="410"/>
      <c r="N1716" s="374"/>
      <c r="O1716" s="411"/>
      <c r="P1716" s="409"/>
      <c r="Q1716" s="409"/>
      <c r="R1716" s="378"/>
      <c r="S1716" s="378"/>
      <c r="T1716" s="378"/>
      <c r="U1716" s="378"/>
      <c r="V1716" s="378"/>
      <c r="W1716" s="378"/>
      <c r="X1716" s="378"/>
      <c r="Y1716" s="378"/>
    </row>
    <row r="1717" spans="1:25">
      <c r="A1717" s="374"/>
      <c r="B1717" s="374"/>
      <c r="C1717" s="406"/>
      <c r="D1717" s="407"/>
      <c r="E1717" s="374"/>
      <c r="F1717" s="374"/>
      <c r="G1717" s="408"/>
      <c r="H1717" s="374"/>
      <c r="I1717" s="409"/>
      <c r="J1717" s="374"/>
      <c r="K1717" s="409"/>
      <c r="L1717" s="378"/>
      <c r="M1717" s="410"/>
      <c r="N1717" s="374"/>
      <c r="O1717" s="411"/>
      <c r="P1717" s="409"/>
      <c r="Q1717" s="409"/>
      <c r="R1717" s="378"/>
      <c r="S1717" s="378"/>
      <c r="T1717" s="378"/>
      <c r="U1717" s="378"/>
      <c r="V1717" s="378"/>
      <c r="W1717" s="378"/>
      <c r="X1717" s="378"/>
      <c r="Y1717" s="378"/>
    </row>
    <row r="1718" spans="1:25">
      <c r="A1718" s="374"/>
      <c r="B1718" s="374"/>
      <c r="C1718" s="406"/>
      <c r="D1718" s="407"/>
      <c r="E1718" s="374"/>
      <c r="F1718" s="374"/>
      <c r="G1718" s="408"/>
      <c r="H1718" s="374"/>
      <c r="I1718" s="409"/>
      <c r="J1718" s="374"/>
      <c r="K1718" s="409"/>
      <c r="L1718" s="378"/>
      <c r="M1718" s="410"/>
      <c r="N1718" s="374"/>
      <c r="O1718" s="411"/>
      <c r="P1718" s="409"/>
      <c r="Q1718" s="409"/>
      <c r="R1718" s="378"/>
      <c r="S1718" s="378"/>
      <c r="T1718" s="378"/>
      <c r="U1718" s="378"/>
      <c r="V1718" s="378"/>
      <c r="W1718" s="378"/>
      <c r="X1718" s="378"/>
      <c r="Y1718" s="378"/>
    </row>
    <row r="1719" spans="1:25">
      <c r="A1719" s="374"/>
      <c r="B1719" s="374"/>
      <c r="C1719" s="406"/>
      <c r="D1719" s="407"/>
      <c r="E1719" s="374"/>
      <c r="F1719" s="374"/>
      <c r="G1719" s="408"/>
      <c r="H1719" s="374"/>
      <c r="I1719" s="409"/>
      <c r="J1719" s="374"/>
      <c r="K1719" s="409"/>
      <c r="L1719" s="378"/>
      <c r="M1719" s="410"/>
      <c r="N1719" s="374"/>
      <c r="O1719" s="411"/>
      <c r="P1719" s="409"/>
      <c r="Q1719" s="409"/>
      <c r="R1719" s="378"/>
      <c r="S1719" s="378"/>
      <c r="T1719" s="378"/>
      <c r="U1719" s="378"/>
      <c r="V1719" s="378"/>
      <c r="W1719" s="378"/>
      <c r="X1719" s="378"/>
      <c r="Y1719" s="378"/>
    </row>
    <row r="1720" spans="1:25">
      <c r="A1720" s="374"/>
      <c r="B1720" s="374"/>
      <c r="C1720" s="406"/>
      <c r="D1720" s="407"/>
      <c r="E1720" s="374"/>
      <c r="F1720" s="374"/>
      <c r="G1720" s="408"/>
      <c r="H1720" s="374"/>
      <c r="I1720" s="409"/>
      <c r="J1720" s="374"/>
      <c r="K1720" s="409"/>
      <c r="L1720" s="378"/>
      <c r="M1720" s="410"/>
      <c r="N1720" s="374"/>
      <c r="O1720" s="411"/>
      <c r="P1720" s="409"/>
      <c r="Q1720" s="409"/>
      <c r="R1720" s="378"/>
      <c r="S1720" s="378"/>
      <c r="T1720" s="378"/>
      <c r="U1720" s="378"/>
      <c r="V1720" s="378"/>
      <c r="W1720" s="378"/>
      <c r="X1720" s="378"/>
      <c r="Y1720" s="378"/>
    </row>
    <row r="1721" spans="1:25">
      <c r="A1721" s="374"/>
      <c r="B1721" s="374"/>
      <c r="C1721" s="406"/>
      <c r="D1721" s="407"/>
      <c r="E1721" s="374"/>
      <c r="F1721" s="374"/>
      <c r="G1721" s="408"/>
      <c r="H1721" s="374"/>
      <c r="I1721" s="409"/>
      <c r="J1721" s="374"/>
      <c r="K1721" s="409"/>
      <c r="L1721" s="378"/>
      <c r="M1721" s="410"/>
      <c r="N1721" s="374"/>
      <c r="O1721" s="411"/>
      <c r="P1721" s="409"/>
      <c r="Q1721" s="409"/>
      <c r="R1721" s="378"/>
      <c r="S1721" s="378"/>
      <c r="T1721" s="378"/>
      <c r="U1721" s="378"/>
      <c r="V1721" s="378"/>
      <c r="W1721" s="378"/>
      <c r="X1721" s="378"/>
      <c r="Y1721" s="378"/>
    </row>
    <row r="1722" spans="1:25">
      <c r="A1722" s="374"/>
      <c r="B1722" s="374"/>
      <c r="C1722" s="406"/>
      <c r="D1722" s="407"/>
      <c r="E1722" s="374"/>
      <c r="F1722" s="374"/>
      <c r="G1722" s="408"/>
      <c r="H1722" s="374"/>
      <c r="I1722" s="409"/>
      <c r="J1722" s="374"/>
      <c r="K1722" s="409"/>
      <c r="L1722" s="378"/>
      <c r="M1722" s="410"/>
      <c r="N1722" s="374"/>
      <c r="O1722" s="411"/>
      <c r="P1722" s="409"/>
      <c r="Q1722" s="409"/>
      <c r="R1722" s="378"/>
      <c r="S1722" s="378"/>
      <c r="T1722" s="378"/>
      <c r="U1722" s="378"/>
      <c r="V1722" s="378"/>
      <c r="W1722" s="378"/>
      <c r="X1722" s="378"/>
      <c r="Y1722" s="378"/>
    </row>
    <row r="1723" spans="1:25">
      <c r="A1723" s="374"/>
      <c r="B1723" s="374"/>
      <c r="C1723" s="406"/>
      <c r="D1723" s="407"/>
      <c r="E1723" s="374"/>
      <c r="F1723" s="374"/>
      <c r="G1723" s="408"/>
      <c r="H1723" s="374"/>
      <c r="I1723" s="409"/>
      <c r="J1723" s="374"/>
      <c r="K1723" s="409"/>
      <c r="L1723" s="378"/>
      <c r="M1723" s="410"/>
      <c r="N1723" s="374"/>
      <c r="O1723" s="411"/>
      <c r="P1723" s="409"/>
      <c r="Q1723" s="409"/>
      <c r="R1723" s="378"/>
      <c r="S1723" s="378"/>
      <c r="T1723" s="378"/>
      <c r="U1723" s="378"/>
      <c r="V1723" s="378"/>
      <c r="W1723" s="378"/>
      <c r="X1723" s="378"/>
      <c r="Y1723" s="378"/>
    </row>
    <row r="1724" spans="1:25">
      <c r="A1724" s="374"/>
      <c r="B1724" s="374"/>
      <c r="C1724" s="406"/>
      <c r="D1724" s="407"/>
      <c r="E1724" s="374"/>
      <c r="F1724" s="374"/>
      <c r="G1724" s="408"/>
      <c r="H1724" s="374"/>
      <c r="I1724" s="409"/>
      <c r="J1724" s="374"/>
      <c r="K1724" s="409"/>
      <c r="L1724" s="378"/>
      <c r="M1724" s="410"/>
      <c r="N1724" s="374"/>
      <c r="O1724" s="411"/>
      <c r="P1724" s="409"/>
      <c r="Q1724" s="409"/>
      <c r="R1724" s="378"/>
      <c r="S1724" s="378"/>
      <c r="T1724" s="378"/>
      <c r="U1724" s="378"/>
      <c r="V1724" s="378"/>
      <c r="W1724" s="378"/>
      <c r="X1724" s="378"/>
      <c r="Y1724" s="378"/>
    </row>
    <row r="1725" spans="1:25">
      <c r="A1725" s="374"/>
      <c r="B1725" s="374"/>
      <c r="C1725" s="406"/>
      <c r="D1725" s="407"/>
      <c r="E1725" s="374"/>
      <c r="F1725" s="374"/>
      <c r="G1725" s="408"/>
      <c r="H1725" s="374"/>
      <c r="I1725" s="409"/>
      <c r="J1725" s="374"/>
      <c r="K1725" s="409"/>
      <c r="L1725" s="378"/>
      <c r="M1725" s="410"/>
      <c r="N1725" s="374"/>
      <c r="O1725" s="411"/>
      <c r="P1725" s="409"/>
      <c r="Q1725" s="409"/>
      <c r="R1725" s="378"/>
      <c r="S1725" s="378"/>
      <c r="T1725" s="378"/>
      <c r="U1725" s="378"/>
      <c r="V1725" s="378"/>
      <c r="W1725" s="378"/>
      <c r="X1725" s="378"/>
      <c r="Y1725" s="378"/>
    </row>
    <row r="1726" spans="1:25">
      <c r="A1726" s="374"/>
      <c r="B1726" s="374"/>
      <c r="C1726" s="406"/>
      <c r="D1726" s="407"/>
      <c r="E1726" s="374"/>
      <c r="F1726" s="374"/>
      <c r="G1726" s="408"/>
      <c r="H1726" s="374"/>
      <c r="I1726" s="409"/>
      <c r="J1726" s="374"/>
      <c r="K1726" s="409"/>
      <c r="L1726" s="378"/>
      <c r="M1726" s="410"/>
      <c r="N1726" s="374"/>
      <c r="O1726" s="411"/>
      <c r="P1726" s="409"/>
      <c r="Q1726" s="409"/>
      <c r="R1726" s="378"/>
      <c r="S1726" s="378"/>
      <c r="T1726" s="378"/>
      <c r="U1726" s="378"/>
      <c r="V1726" s="378"/>
      <c r="W1726" s="378"/>
      <c r="X1726" s="378"/>
      <c r="Y1726" s="378"/>
    </row>
    <row r="1727" spans="1:25">
      <c r="A1727" s="374"/>
      <c r="B1727" s="374"/>
      <c r="C1727" s="406"/>
      <c r="D1727" s="407"/>
      <c r="E1727" s="374"/>
      <c r="F1727" s="374"/>
      <c r="G1727" s="408"/>
      <c r="H1727" s="374"/>
      <c r="I1727" s="409"/>
      <c r="J1727" s="374"/>
      <c r="K1727" s="409"/>
      <c r="L1727" s="378"/>
      <c r="M1727" s="410"/>
      <c r="N1727" s="374"/>
      <c r="O1727" s="411"/>
      <c r="P1727" s="409"/>
      <c r="Q1727" s="409"/>
      <c r="R1727" s="378"/>
      <c r="S1727" s="378"/>
      <c r="T1727" s="378"/>
      <c r="U1727" s="378"/>
      <c r="V1727" s="378"/>
      <c r="W1727" s="378"/>
      <c r="X1727" s="378"/>
      <c r="Y1727" s="378"/>
    </row>
    <row r="1728" spans="1:25">
      <c r="A1728" s="374"/>
      <c r="B1728" s="374"/>
      <c r="C1728" s="406"/>
      <c r="D1728" s="407"/>
      <c r="E1728" s="374"/>
      <c r="F1728" s="374"/>
      <c r="G1728" s="408"/>
      <c r="H1728" s="374"/>
      <c r="I1728" s="409"/>
      <c r="J1728" s="374"/>
      <c r="K1728" s="409"/>
      <c r="L1728" s="378"/>
      <c r="M1728" s="410"/>
      <c r="N1728" s="374"/>
      <c r="O1728" s="411"/>
      <c r="P1728" s="409"/>
      <c r="Q1728" s="409"/>
      <c r="R1728" s="378"/>
      <c r="S1728" s="378"/>
      <c r="T1728" s="378"/>
      <c r="U1728" s="378"/>
      <c r="V1728" s="378"/>
      <c r="W1728" s="378"/>
      <c r="X1728" s="378"/>
      <c r="Y1728" s="378"/>
    </row>
    <row r="1729" spans="1:25">
      <c r="A1729" s="374"/>
      <c r="B1729" s="374"/>
      <c r="C1729" s="406"/>
      <c r="D1729" s="407"/>
      <c r="E1729" s="374"/>
      <c r="F1729" s="374"/>
      <c r="G1729" s="408"/>
      <c r="H1729" s="374"/>
      <c r="I1729" s="409"/>
      <c r="J1729" s="374"/>
      <c r="K1729" s="409"/>
      <c r="L1729" s="378"/>
      <c r="M1729" s="410"/>
      <c r="N1729" s="374"/>
      <c r="O1729" s="411"/>
      <c r="P1729" s="409"/>
      <c r="Q1729" s="409"/>
      <c r="R1729" s="378"/>
      <c r="S1729" s="378"/>
      <c r="T1729" s="378"/>
      <c r="U1729" s="378"/>
      <c r="V1729" s="378"/>
      <c r="W1729" s="378"/>
      <c r="X1729" s="378"/>
      <c r="Y1729" s="378"/>
    </row>
    <row r="1730" spans="1:25">
      <c r="A1730" s="374"/>
      <c r="B1730" s="374"/>
      <c r="C1730" s="406"/>
      <c r="D1730" s="407"/>
      <c r="E1730" s="374"/>
      <c r="F1730" s="374"/>
      <c r="G1730" s="408"/>
      <c r="H1730" s="374"/>
      <c r="I1730" s="409"/>
      <c r="J1730" s="374"/>
      <c r="K1730" s="409"/>
      <c r="L1730" s="378"/>
      <c r="M1730" s="410"/>
      <c r="N1730" s="374"/>
      <c r="O1730" s="411"/>
      <c r="P1730" s="409"/>
      <c r="Q1730" s="409"/>
      <c r="R1730" s="378"/>
      <c r="S1730" s="378"/>
      <c r="T1730" s="378"/>
      <c r="U1730" s="378"/>
      <c r="V1730" s="378"/>
      <c r="W1730" s="378"/>
      <c r="X1730" s="378"/>
      <c r="Y1730" s="378"/>
    </row>
    <row r="1731" spans="1:25">
      <c r="A1731" s="374"/>
      <c r="B1731" s="374"/>
      <c r="C1731" s="406"/>
      <c r="D1731" s="407"/>
      <c r="E1731" s="374"/>
      <c r="F1731" s="374"/>
      <c r="G1731" s="408"/>
      <c r="H1731" s="374"/>
      <c r="I1731" s="409"/>
      <c r="J1731" s="374"/>
      <c r="K1731" s="409"/>
      <c r="L1731" s="378"/>
      <c r="M1731" s="410"/>
      <c r="N1731" s="374"/>
      <c r="O1731" s="411"/>
      <c r="P1731" s="409"/>
      <c r="Q1731" s="409"/>
      <c r="R1731" s="378"/>
      <c r="S1731" s="378"/>
      <c r="T1731" s="378"/>
      <c r="U1731" s="378"/>
      <c r="V1731" s="378"/>
      <c r="W1731" s="378"/>
      <c r="X1731" s="378"/>
      <c r="Y1731" s="378"/>
    </row>
    <row r="1732" spans="1:25">
      <c r="A1732" s="374"/>
      <c r="B1732" s="374"/>
      <c r="C1732" s="406"/>
      <c r="D1732" s="407"/>
      <c r="E1732" s="374"/>
      <c r="F1732" s="374"/>
      <c r="G1732" s="408"/>
      <c r="H1732" s="374"/>
      <c r="I1732" s="409"/>
      <c r="J1732" s="374"/>
      <c r="K1732" s="409"/>
      <c r="L1732" s="378"/>
      <c r="M1732" s="410"/>
      <c r="N1732" s="374"/>
      <c r="O1732" s="411"/>
      <c r="P1732" s="409"/>
      <c r="Q1732" s="409"/>
      <c r="R1732" s="378"/>
      <c r="S1732" s="378"/>
      <c r="T1732" s="378"/>
      <c r="U1732" s="378"/>
      <c r="V1732" s="378"/>
      <c r="W1732" s="378"/>
      <c r="X1732" s="378"/>
      <c r="Y1732" s="378"/>
    </row>
    <row r="1733" spans="1:25">
      <c r="A1733" s="374"/>
      <c r="B1733" s="374"/>
      <c r="C1733" s="406"/>
      <c r="D1733" s="407"/>
      <c r="E1733" s="374"/>
      <c r="F1733" s="374"/>
      <c r="G1733" s="408"/>
      <c r="H1733" s="374"/>
      <c r="I1733" s="409"/>
      <c r="J1733" s="374"/>
      <c r="K1733" s="409"/>
      <c r="L1733" s="378"/>
      <c r="M1733" s="410"/>
      <c r="N1733" s="374"/>
      <c r="O1733" s="411"/>
      <c r="P1733" s="409"/>
      <c r="Q1733" s="409"/>
      <c r="R1733" s="378"/>
      <c r="S1733" s="378"/>
      <c r="T1733" s="378"/>
      <c r="U1733" s="378"/>
      <c r="V1733" s="378"/>
      <c r="W1733" s="378"/>
      <c r="X1733" s="378"/>
      <c r="Y1733" s="378"/>
    </row>
    <row r="1734" spans="1:25">
      <c r="A1734" s="374"/>
      <c r="B1734" s="374"/>
      <c r="C1734" s="406"/>
      <c r="D1734" s="407"/>
      <c r="E1734" s="374"/>
      <c r="F1734" s="374"/>
      <c r="G1734" s="408"/>
      <c r="H1734" s="374"/>
      <c r="I1734" s="409"/>
      <c r="J1734" s="374"/>
      <c r="K1734" s="409"/>
      <c r="L1734" s="378"/>
      <c r="M1734" s="410"/>
      <c r="N1734" s="374"/>
      <c r="O1734" s="411"/>
      <c r="P1734" s="409"/>
      <c r="Q1734" s="409"/>
      <c r="R1734" s="378"/>
      <c r="S1734" s="378"/>
      <c r="T1734" s="378"/>
      <c r="U1734" s="378"/>
      <c r="V1734" s="378"/>
      <c r="W1734" s="378"/>
      <c r="X1734" s="378"/>
      <c r="Y1734" s="378"/>
    </row>
    <row r="1735" spans="1:25">
      <c r="A1735" s="374"/>
      <c r="B1735" s="374"/>
      <c r="C1735" s="406"/>
      <c r="D1735" s="407"/>
      <c r="E1735" s="374"/>
      <c r="F1735" s="374"/>
      <c r="G1735" s="408"/>
      <c r="H1735" s="374"/>
      <c r="I1735" s="409"/>
      <c r="J1735" s="374"/>
      <c r="K1735" s="409"/>
      <c r="L1735" s="378"/>
      <c r="M1735" s="410"/>
      <c r="N1735" s="374"/>
      <c r="O1735" s="411"/>
      <c r="P1735" s="409"/>
      <c r="Q1735" s="409"/>
      <c r="R1735" s="378"/>
      <c r="S1735" s="378"/>
      <c r="T1735" s="378"/>
      <c r="U1735" s="378"/>
      <c r="V1735" s="378"/>
      <c r="W1735" s="378"/>
      <c r="X1735" s="378"/>
      <c r="Y1735" s="378"/>
    </row>
    <row r="1736" spans="1:25">
      <c r="A1736" s="374"/>
      <c r="B1736" s="374"/>
      <c r="C1736" s="406"/>
      <c r="D1736" s="407"/>
      <c r="E1736" s="374"/>
      <c r="F1736" s="374"/>
      <c r="G1736" s="408"/>
      <c r="H1736" s="374"/>
      <c r="I1736" s="409"/>
      <c r="J1736" s="374"/>
      <c r="K1736" s="409"/>
      <c r="L1736" s="378"/>
      <c r="M1736" s="410"/>
      <c r="N1736" s="374"/>
      <c r="O1736" s="411"/>
      <c r="P1736" s="409"/>
      <c r="Q1736" s="409"/>
      <c r="R1736" s="378"/>
      <c r="S1736" s="378"/>
      <c r="T1736" s="378"/>
      <c r="U1736" s="378"/>
      <c r="V1736" s="378"/>
      <c r="W1736" s="378"/>
      <c r="X1736" s="378"/>
      <c r="Y1736" s="378"/>
    </row>
    <row r="1737" spans="1:25">
      <c r="A1737" s="374"/>
      <c r="B1737" s="374"/>
      <c r="C1737" s="406"/>
      <c r="D1737" s="407"/>
      <c r="E1737" s="374"/>
      <c r="F1737" s="374"/>
      <c r="G1737" s="408"/>
      <c r="H1737" s="374"/>
      <c r="I1737" s="409"/>
      <c r="J1737" s="374"/>
      <c r="K1737" s="409"/>
      <c r="L1737" s="378"/>
      <c r="M1737" s="410"/>
      <c r="N1737" s="374"/>
      <c r="O1737" s="411"/>
      <c r="P1737" s="409"/>
      <c r="Q1737" s="409"/>
      <c r="R1737" s="378"/>
      <c r="S1737" s="378"/>
      <c r="T1737" s="378"/>
      <c r="U1737" s="378"/>
      <c r="V1737" s="378"/>
      <c r="W1737" s="378"/>
      <c r="X1737" s="378"/>
      <c r="Y1737" s="378"/>
    </row>
    <row r="1738" spans="1:25">
      <c r="A1738" s="374"/>
      <c r="B1738" s="374"/>
      <c r="C1738" s="406"/>
      <c r="D1738" s="407"/>
      <c r="E1738" s="374"/>
      <c r="F1738" s="374"/>
      <c r="G1738" s="408"/>
      <c r="H1738" s="374"/>
      <c r="I1738" s="409"/>
      <c r="J1738" s="374"/>
      <c r="K1738" s="409"/>
      <c r="L1738" s="378"/>
      <c r="M1738" s="410"/>
      <c r="N1738" s="374"/>
      <c r="O1738" s="411"/>
      <c r="P1738" s="409"/>
      <c r="Q1738" s="409"/>
      <c r="R1738" s="378"/>
      <c r="S1738" s="378"/>
      <c r="T1738" s="378"/>
      <c r="U1738" s="378"/>
      <c r="V1738" s="378"/>
      <c r="W1738" s="378"/>
      <c r="X1738" s="378"/>
      <c r="Y1738" s="378"/>
    </row>
    <row r="1739" spans="1:25">
      <c r="A1739" s="374"/>
      <c r="B1739" s="374"/>
      <c r="C1739" s="406"/>
      <c r="D1739" s="407"/>
      <c r="E1739" s="374"/>
      <c r="F1739" s="374"/>
      <c r="G1739" s="408"/>
      <c r="H1739" s="374"/>
      <c r="I1739" s="409"/>
      <c r="J1739" s="374"/>
      <c r="K1739" s="409"/>
      <c r="L1739" s="378"/>
      <c r="M1739" s="410"/>
      <c r="N1739" s="374"/>
      <c r="O1739" s="411"/>
      <c r="P1739" s="409"/>
      <c r="Q1739" s="409"/>
      <c r="R1739" s="378"/>
      <c r="S1739" s="378"/>
      <c r="T1739" s="378"/>
      <c r="U1739" s="378"/>
      <c r="V1739" s="378"/>
      <c r="W1739" s="378"/>
      <c r="X1739" s="378"/>
      <c r="Y1739" s="378"/>
    </row>
    <row r="1740" spans="1:25">
      <c r="A1740" s="374"/>
      <c r="B1740" s="374"/>
      <c r="C1740" s="406"/>
      <c r="D1740" s="407"/>
      <c r="E1740" s="374"/>
      <c r="F1740" s="374"/>
      <c r="G1740" s="408"/>
      <c r="H1740" s="374"/>
      <c r="I1740" s="409"/>
      <c r="J1740" s="374"/>
      <c r="K1740" s="409"/>
      <c r="L1740" s="378"/>
      <c r="M1740" s="410"/>
      <c r="N1740" s="374"/>
      <c r="O1740" s="411"/>
      <c r="P1740" s="409"/>
      <c r="Q1740" s="409"/>
      <c r="R1740" s="378"/>
      <c r="S1740" s="378"/>
      <c r="T1740" s="378"/>
      <c r="U1740" s="378"/>
      <c r="V1740" s="378"/>
      <c r="W1740" s="378"/>
      <c r="X1740" s="378"/>
      <c r="Y1740" s="378"/>
    </row>
    <row r="1741" spans="1:25">
      <c r="A1741" s="374"/>
      <c r="B1741" s="374"/>
      <c r="C1741" s="406"/>
      <c r="D1741" s="407"/>
      <c r="E1741" s="374"/>
      <c r="F1741" s="374"/>
      <c r="G1741" s="408"/>
      <c r="H1741" s="374"/>
      <c r="I1741" s="409"/>
      <c r="J1741" s="374"/>
      <c r="K1741" s="409"/>
      <c r="L1741" s="378"/>
      <c r="M1741" s="410"/>
      <c r="N1741" s="374"/>
      <c r="O1741" s="411"/>
      <c r="P1741" s="409"/>
      <c r="Q1741" s="409"/>
      <c r="R1741" s="378"/>
      <c r="S1741" s="378"/>
      <c r="T1741" s="378"/>
      <c r="U1741" s="378"/>
      <c r="V1741" s="378"/>
      <c r="W1741" s="378"/>
      <c r="X1741" s="378"/>
      <c r="Y1741" s="378"/>
    </row>
    <row r="1742" spans="1:25">
      <c r="A1742" s="374"/>
      <c r="B1742" s="374"/>
      <c r="C1742" s="406"/>
      <c r="D1742" s="407"/>
      <c r="E1742" s="374"/>
      <c r="F1742" s="374"/>
      <c r="G1742" s="408"/>
      <c r="H1742" s="374"/>
      <c r="I1742" s="409"/>
      <c r="J1742" s="374"/>
      <c r="K1742" s="409"/>
      <c r="L1742" s="378"/>
      <c r="M1742" s="410"/>
      <c r="N1742" s="374"/>
      <c r="O1742" s="411"/>
      <c r="P1742" s="409"/>
      <c r="Q1742" s="409"/>
      <c r="R1742" s="378"/>
      <c r="S1742" s="378"/>
      <c r="T1742" s="378"/>
      <c r="U1742" s="378"/>
      <c r="V1742" s="378"/>
      <c r="W1742" s="378"/>
      <c r="X1742" s="378"/>
      <c r="Y1742" s="378"/>
    </row>
    <row r="1743" spans="1:25">
      <c r="A1743" s="374"/>
      <c r="B1743" s="374"/>
      <c r="C1743" s="406"/>
      <c r="D1743" s="407"/>
      <c r="E1743" s="374"/>
      <c r="F1743" s="374"/>
      <c r="G1743" s="408"/>
      <c r="H1743" s="374"/>
      <c r="I1743" s="409"/>
      <c r="J1743" s="374"/>
      <c r="K1743" s="409"/>
      <c r="L1743" s="378"/>
      <c r="M1743" s="410"/>
      <c r="N1743" s="374"/>
      <c r="O1743" s="411"/>
      <c r="P1743" s="409"/>
      <c r="Q1743" s="409"/>
      <c r="R1743" s="378"/>
      <c r="S1743" s="378"/>
      <c r="T1743" s="378"/>
      <c r="U1743" s="378"/>
      <c r="V1743" s="378"/>
      <c r="W1743" s="378"/>
      <c r="X1743" s="378"/>
      <c r="Y1743" s="378"/>
    </row>
    <row r="1744" spans="1:25">
      <c r="A1744" s="374"/>
      <c r="B1744" s="374"/>
      <c r="C1744" s="406"/>
      <c r="D1744" s="407"/>
      <c r="E1744" s="374"/>
      <c r="F1744" s="374"/>
      <c r="G1744" s="408"/>
      <c r="H1744" s="374"/>
      <c r="I1744" s="409"/>
      <c r="J1744" s="374"/>
      <c r="K1744" s="409"/>
      <c r="L1744" s="378"/>
      <c r="M1744" s="410"/>
      <c r="N1744" s="374"/>
      <c r="O1744" s="411"/>
      <c r="P1744" s="409"/>
      <c r="Q1744" s="409"/>
      <c r="R1744" s="378"/>
      <c r="S1744" s="378"/>
      <c r="T1744" s="378"/>
      <c r="U1744" s="378"/>
      <c r="V1744" s="378"/>
      <c r="W1744" s="378"/>
      <c r="X1744" s="378"/>
      <c r="Y1744" s="378"/>
    </row>
    <row r="1745" spans="1:25">
      <c r="A1745" s="374"/>
      <c r="B1745" s="374"/>
      <c r="C1745" s="406"/>
      <c r="D1745" s="407"/>
      <c r="E1745" s="374"/>
      <c r="F1745" s="374"/>
      <c r="G1745" s="408"/>
      <c r="H1745" s="374"/>
      <c r="I1745" s="409"/>
      <c r="J1745" s="374"/>
      <c r="K1745" s="409"/>
      <c r="L1745" s="378"/>
      <c r="M1745" s="410"/>
      <c r="N1745" s="374"/>
      <c r="O1745" s="411"/>
      <c r="P1745" s="409"/>
      <c r="Q1745" s="409"/>
      <c r="R1745" s="378"/>
      <c r="S1745" s="378"/>
      <c r="T1745" s="378"/>
      <c r="U1745" s="378"/>
      <c r="V1745" s="378"/>
      <c r="W1745" s="378"/>
      <c r="X1745" s="378"/>
      <c r="Y1745" s="378"/>
    </row>
    <row r="1746" spans="1:25">
      <c r="A1746" s="374"/>
      <c r="B1746" s="374"/>
      <c r="C1746" s="406"/>
      <c r="D1746" s="407"/>
      <c r="E1746" s="374"/>
      <c r="F1746" s="374"/>
      <c r="G1746" s="408"/>
      <c r="H1746" s="374"/>
      <c r="I1746" s="409"/>
      <c r="J1746" s="374"/>
      <c r="K1746" s="409"/>
      <c r="L1746" s="378"/>
      <c r="M1746" s="410"/>
      <c r="N1746" s="374"/>
      <c r="O1746" s="411"/>
      <c r="P1746" s="409"/>
      <c r="Q1746" s="409"/>
      <c r="R1746" s="378"/>
      <c r="S1746" s="378"/>
      <c r="T1746" s="378"/>
      <c r="U1746" s="378"/>
      <c r="V1746" s="378"/>
      <c r="W1746" s="378"/>
      <c r="X1746" s="378"/>
      <c r="Y1746" s="378"/>
    </row>
    <row r="1747" spans="1:25">
      <c r="A1747" s="374"/>
      <c r="B1747" s="374"/>
      <c r="C1747" s="406"/>
      <c r="D1747" s="407"/>
      <c r="E1747" s="374"/>
      <c r="F1747" s="374"/>
      <c r="G1747" s="408"/>
      <c r="H1747" s="374"/>
      <c r="I1747" s="409"/>
      <c r="J1747" s="374"/>
      <c r="K1747" s="409"/>
      <c r="L1747" s="378"/>
      <c r="M1747" s="410"/>
      <c r="N1747" s="374"/>
      <c r="O1747" s="411"/>
      <c r="P1747" s="409"/>
      <c r="Q1747" s="409"/>
      <c r="R1747" s="378"/>
      <c r="S1747" s="378"/>
      <c r="T1747" s="378"/>
      <c r="U1747" s="378"/>
      <c r="V1747" s="378"/>
      <c r="W1747" s="378"/>
      <c r="X1747" s="378"/>
      <c r="Y1747" s="378"/>
    </row>
    <row r="1748" spans="1:25">
      <c r="A1748" s="374"/>
      <c r="B1748" s="374"/>
      <c r="C1748" s="406"/>
      <c r="D1748" s="407"/>
      <c r="E1748" s="374"/>
      <c r="F1748" s="374"/>
      <c r="G1748" s="408"/>
      <c r="H1748" s="374"/>
      <c r="I1748" s="409"/>
      <c r="J1748" s="374"/>
      <c r="K1748" s="409"/>
      <c r="L1748" s="378"/>
      <c r="M1748" s="410"/>
      <c r="N1748" s="374"/>
      <c r="O1748" s="411"/>
      <c r="P1748" s="409"/>
      <c r="Q1748" s="409"/>
      <c r="R1748" s="378"/>
      <c r="S1748" s="378"/>
      <c r="T1748" s="378"/>
      <c r="U1748" s="378"/>
      <c r="V1748" s="378"/>
      <c r="W1748" s="378"/>
      <c r="X1748" s="378"/>
      <c r="Y1748" s="378"/>
    </row>
    <row r="1749" spans="1:25">
      <c r="A1749" s="374"/>
      <c r="B1749" s="374"/>
      <c r="C1749" s="406"/>
      <c r="D1749" s="407"/>
      <c r="E1749" s="374"/>
      <c r="F1749" s="374"/>
      <c r="G1749" s="408"/>
      <c r="H1749" s="374"/>
      <c r="I1749" s="409"/>
      <c r="J1749" s="374"/>
      <c r="K1749" s="409"/>
      <c r="L1749" s="378"/>
      <c r="M1749" s="410"/>
      <c r="N1749" s="374"/>
      <c r="O1749" s="411"/>
      <c r="P1749" s="409"/>
      <c r="Q1749" s="409"/>
      <c r="R1749" s="378"/>
      <c r="S1749" s="378"/>
      <c r="T1749" s="378"/>
      <c r="U1749" s="378"/>
      <c r="V1749" s="378"/>
      <c r="W1749" s="378"/>
      <c r="X1749" s="378"/>
      <c r="Y1749" s="378"/>
    </row>
    <row r="1750" spans="1:25">
      <c r="A1750" s="374"/>
      <c r="B1750" s="374"/>
      <c r="C1750" s="406"/>
      <c r="D1750" s="407"/>
      <c r="E1750" s="374"/>
      <c r="F1750" s="374"/>
      <c r="G1750" s="408"/>
      <c r="H1750" s="374"/>
      <c r="I1750" s="409"/>
      <c r="J1750" s="374"/>
      <c r="K1750" s="409"/>
      <c r="L1750" s="378"/>
      <c r="M1750" s="410"/>
      <c r="N1750" s="374"/>
      <c r="O1750" s="411"/>
      <c r="P1750" s="409"/>
      <c r="Q1750" s="409"/>
      <c r="R1750" s="378"/>
      <c r="S1750" s="378"/>
      <c r="T1750" s="378"/>
      <c r="U1750" s="378"/>
      <c r="V1750" s="378"/>
      <c r="W1750" s="378"/>
      <c r="X1750" s="378"/>
      <c r="Y1750" s="378"/>
    </row>
    <row r="1751" spans="1:25">
      <c r="A1751" s="374"/>
      <c r="B1751" s="374"/>
      <c r="C1751" s="406"/>
      <c r="D1751" s="407"/>
      <c r="E1751" s="374"/>
      <c r="F1751" s="374"/>
      <c r="G1751" s="408"/>
      <c r="H1751" s="374"/>
      <c r="I1751" s="409"/>
      <c r="J1751" s="374"/>
      <c r="K1751" s="409"/>
      <c r="L1751" s="378"/>
      <c r="M1751" s="410"/>
      <c r="N1751" s="374"/>
      <c r="O1751" s="411"/>
      <c r="P1751" s="409"/>
      <c r="Q1751" s="409"/>
      <c r="R1751" s="378"/>
      <c r="S1751" s="378"/>
      <c r="T1751" s="378"/>
      <c r="U1751" s="378"/>
      <c r="V1751" s="378"/>
      <c r="W1751" s="378"/>
      <c r="X1751" s="378"/>
      <c r="Y1751" s="378"/>
    </row>
    <row r="1752" spans="1:25">
      <c r="A1752" s="374"/>
      <c r="B1752" s="374"/>
      <c r="C1752" s="406"/>
      <c r="D1752" s="407"/>
      <c r="E1752" s="374"/>
      <c r="F1752" s="374"/>
      <c r="G1752" s="408"/>
      <c r="H1752" s="374"/>
      <c r="I1752" s="409"/>
      <c r="J1752" s="374"/>
      <c r="K1752" s="409"/>
      <c r="L1752" s="378"/>
      <c r="M1752" s="410"/>
      <c r="N1752" s="374"/>
      <c r="O1752" s="411"/>
      <c r="P1752" s="409"/>
      <c r="Q1752" s="409"/>
      <c r="R1752" s="378"/>
      <c r="S1752" s="378"/>
      <c r="T1752" s="378"/>
      <c r="U1752" s="378"/>
      <c r="V1752" s="378"/>
      <c r="W1752" s="378"/>
      <c r="X1752" s="378"/>
      <c r="Y1752" s="378"/>
    </row>
    <row r="1753" spans="1:25">
      <c r="A1753" s="374"/>
      <c r="B1753" s="374"/>
      <c r="C1753" s="406"/>
      <c r="D1753" s="407"/>
      <c r="E1753" s="374"/>
      <c r="F1753" s="374"/>
      <c r="G1753" s="408"/>
      <c r="H1753" s="374"/>
      <c r="I1753" s="409"/>
      <c r="J1753" s="374"/>
      <c r="K1753" s="409"/>
      <c r="L1753" s="378"/>
      <c r="M1753" s="410"/>
      <c r="N1753" s="374"/>
      <c r="O1753" s="411"/>
      <c r="P1753" s="409"/>
      <c r="Q1753" s="409"/>
      <c r="R1753" s="378"/>
      <c r="S1753" s="378"/>
      <c r="T1753" s="378"/>
      <c r="U1753" s="378"/>
      <c r="V1753" s="378"/>
      <c r="W1753" s="378"/>
      <c r="X1753" s="378"/>
      <c r="Y1753" s="378"/>
    </row>
    <row r="1754" spans="1:25">
      <c r="A1754" s="374"/>
      <c r="B1754" s="374"/>
      <c r="C1754" s="406"/>
      <c r="D1754" s="407"/>
      <c r="E1754" s="374"/>
      <c r="F1754" s="374"/>
      <c r="G1754" s="408"/>
      <c r="H1754" s="374"/>
      <c r="I1754" s="409"/>
      <c r="J1754" s="374"/>
      <c r="K1754" s="409"/>
      <c r="L1754" s="378"/>
      <c r="M1754" s="410"/>
      <c r="N1754" s="374"/>
      <c r="O1754" s="411"/>
      <c r="P1754" s="409"/>
      <c r="Q1754" s="409"/>
      <c r="R1754" s="378"/>
      <c r="S1754" s="378"/>
      <c r="T1754" s="378"/>
      <c r="U1754" s="378"/>
      <c r="V1754" s="378"/>
      <c r="W1754" s="378"/>
      <c r="X1754" s="378"/>
      <c r="Y1754" s="378"/>
    </row>
    <row r="1755" spans="1:25">
      <c r="A1755" s="374"/>
      <c r="B1755" s="374"/>
      <c r="C1755" s="406"/>
      <c r="D1755" s="407"/>
      <c r="E1755" s="374"/>
      <c r="F1755" s="374"/>
      <c r="G1755" s="408"/>
      <c r="H1755" s="374"/>
      <c r="I1755" s="409"/>
      <c r="J1755" s="374"/>
      <c r="K1755" s="409"/>
      <c r="L1755" s="378"/>
      <c r="M1755" s="410"/>
      <c r="N1755" s="374"/>
      <c r="O1755" s="411"/>
      <c r="P1755" s="409"/>
      <c r="Q1755" s="409"/>
      <c r="R1755" s="378"/>
      <c r="S1755" s="378"/>
      <c r="T1755" s="378"/>
      <c r="U1755" s="378"/>
      <c r="V1755" s="378"/>
      <c r="W1755" s="378"/>
      <c r="X1755" s="378"/>
      <c r="Y1755" s="378"/>
    </row>
    <row r="1756" spans="1:25">
      <c r="A1756" s="374"/>
      <c r="B1756" s="374"/>
      <c r="C1756" s="406"/>
      <c r="D1756" s="407"/>
      <c r="E1756" s="374"/>
      <c r="F1756" s="374"/>
      <c r="G1756" s="408"/>
      <c r="H1756" s="374"/>
      <c r="I1756" s="409"/>
      <c r="J1756" s="374"/>
      <c r="K1756" s="409"/>
      <c r="L1756" s="378"/>
      <c r="M1756" s="410"/>
      <c r="N1756" s="374"/>
      <c r="O1756" s="411"/>
      <c r="P1756" s="409"/>
      <c r="Q1756" s="409"/>
      <c r="R1756" s="378"/>
      <c r="S1756" s="378"/>
      <c r="T1756" s="378"/>
      <c r="U1756" s="378"/>
      <c r="V1756" s="378"/>
      <c r="W1756" s="378"/>
      <c r="X1756" s="378"/>
      <c r="Y1756" s="378"/>
    </row>
    <row r="1757" spans="1:25">
      <c r="A1757" s="374"/>
      <c r="B1757" s="374"/>
      <c r="C1757" s="406"/>
      <c r="D1757" s="407"/>
      <c r="E1757" s="374"/>
      <c r="F1757" s="374"/>
      <c r="G1757" s="408"/>
      <c r="H1757" s="374"/>
      <c r="I1757" s="409"/>
      <c r="J1757" s="374"/>
      <c r="K1757" s="409"/>
      <c r="L1757" s="378"/>
      <c r="M1757" s="410"/>
      <c r="N1757" s="374"/>
      <c r="O1757" s="411"/>
      <c r="P1757" s="409"/>
      <c r="Q1757" s="409"/>
      <c r="R1757" s="378"/>
      <c r="S1757" s="378"/>
      <c r="T1757" s="378"/>
      <c r="U1757" s="378"/>
      <c r="V1757" s="378"/>
      <c r="W1757" s="378"/>
      <c r="X1757" s="378"/>
      <c r="Y1757" s="378"/>
    </row>
    <row r="1758" spans="1:25">
      <c r="A1758" s="374"/>
      <c r="B1758" s="374"/>
      <c r="C1758" s="406"/>
      <c r="D1758" s="407"/>
      <c r="E1758" s="374"/>
      <c r="F1758" s="374"/>
      <c r="G1758" s="408"/>
      <c r="H1758" s="374"/>
      <c r="I1758" s="409"/>
      <c r="J1758" s="374"/>
      <c r="K1758" s="409"/>
      <c r="L1758" s="378"/>
      <c r="M1758" s="410"/>
      <c r="N1758" s="374"/>
      <c r="O1758" s="411"/>
      <c r="P1758" s="409"/>
      <c r="Q1758" s="409"/>
      <c r="R1758" s="378"/>
      <c r="S1758" s="378"/>
      <c r="T1758" s="378"/>
      <c r="U1758" s="378"/>
      <c r="V1758" s="378"/>
      <c r="W1758" s="378"/>
      <c r="X1758" s="378"/>
      <c r="Y1758" s="378"/>
    </row>
    <row r="1759" spans="1:25">
      <c r="A1759" s="374"/>
      <c r="B1759" s="374"/>
      <c r="C1759" s="406"/>
      <c r="D1759" s="407"/>
      <c r="E1759" s="374"/>
      <c r="F1759" s="374"/>
      <c r="G1759" s="408"/>
      <c r="H1759" s="374"/>
      <c r="I1759" s="409"/>
      <c r="J1759" s="374"/>
      <c r="K1759" s="409"/>
      <c r="L1759" s="378"/>
      <c r="M1759" s="410"/>
      <c r="N1759" s="374"/>
      <c r="O1759" s="411"/>
      <c r="P1759" s="409"/>
      <c r="Q1759" s="409"/>
      <c r="R1759" s="378"/>
      <c r="S1759" s="378"/>
      <c r="T1759" s="378"/>
      <c r="U1759" s="378"/>
      <c r="V1759" s="378"/>
      <c r="W1759" s="378"/>
      <c r="X1759" s="378"/>
      <c r="Y1759" s="378"/>
    </row>
    <row r="1760" spans="1:25">
      <c r="A1760" s="374"/>
      <c r="B1760" s="374"/>
      <c r="C1760" s="406"/>
      <c r="D1760" s="407"/>
      <c r="E1760" s="374"/>
      <c r="F1760" s="374"/>
      <c r="G1760" s="408"/>
      <c r="H1760" s="374"/>
      <c r="I1760" s="409"/>
      <c r="J1760" s="374"/>
      <c r="K1760" s="409"/>
      <c r="L1760" s="378"/>
      <c r="M1760" s="410"/>
      <c r="N1760" s="374"/>
      <c r="O1760" s="411"/>
      <c r="P1760" s="409"/>
      <c r="Q1760" s="409"/>
      <c r="R1760" s="378"/>
      <c r="S1760" s="378"/>
      <c r="T1760" s="378"/>
      <c r="U1760" s="378"/>
      <c r="V1760" s="378"/>
      <c r="W1760" s="378"/>
      <c r="X1760" s="378"/>
      <c r="Y1760" s="378"/>
    </row>
    <row r="1761" spans="1:25">
      <c r="A1761" s="374"/>
      <c r="B1761" s="374"/>
      <c r="C1761" s="406"/>
      <c r="D1761" s="407"/>
      <c r="E1761" s="374"/>
      <c r="F1761" s="374"/>
      <c r="G1761" s="408"/>
      <c r="H1761" s="374"/>
      <c r="I1761" s="409"/>
      <c r="J1761" s="374"/>
      <c r="K1761" s="409"/>
      <c r="L1761" s="378"/>
      <c r="M1761" s="410"/>
      <c r="N1761" s="374"/>
      <c r="O1761" s="411"/>
      <c r="P1761" s="409"/>
      <c r="Q1761" s="409"/>
      <c r="R1761" s="378"/>
      <c r="S1761" s="378"/>
      <c r="T1761" s="378"/>
      <c r="U1761" s="378"/>
      <c r="V1761" s="378"/>
      <c r="W1761" s="378"/>
      <c r="X1761" s="378"/>
      <c r="Y1761" s="378"/>
    </row>
    <row r="1762" spans="1:25">
      <c r="A1762" s="374"/>
      <c r="B1762" s="374"/>
      <c r="C1762" s="406"/>
      <c r="D1762" s="407"/>
      <c r="E1762" s="374"/>
      <c r="F1762" s="374"/>
      <c r="G1762" s="408"/>
      <c r="H1762" s="374"/>
      <c r="I1762" s="409"/>
      <c r="J1762" s="374"/>
      <c r="K1762" s="409"/>
      <c r="L1762" s="378"/>
      <c r="M1762" s="410"/>
      <c r="N1762" s="374"/>
      <c r="O1762" s="411"/>
      <c r="P1762" s="409"/>
      <c r="Q1762" s="409"/>
      <c r="R1762" s="378"/>
      <c r="S1762" s="378"/>
      <c r="T1762" s="378"/>
      <c r="U1762" s="378"/>
      <c r="V1762" s="378"/>
      <c r="W1762" s="378"/>
      <c r="X1762" s="378"/>
      <c r="Y1762" s="378"/>
    </row>
    <row r="1763" spans="1:25">
      <c r="A1763" s="374"/>
      <c r="B1763" s="374"/>
      <c r="C1763" s="406"/>
      <c r="D1763" s="407"/>
      <c r="E1763" s="374"/>
      <c r="F1763" s="374"/>
      <c r="G1763" s="408"/>
      <c r="H1763" s="374"/>
      <c r="I1763" s="409"/>
      <c r="J1763" s="374"/>
      <c r="K1763" s="409"/>
      <c r="L1763" s="378"/>
      <c r="M1763" s="410"/>
      <c r="N1763" s="374"/>
      <c r="O1763" s="411"/>
      <c r="P1763" s="409"/>
      <c r="Q1763" s="409"/>
      <c r="R1763" s="378"/>
      <c r="S1763" s="378"/>
      <c r="T1763" s="378"/>
      <c r="U1763" s="378"/>
      <c r="V1763" s="378"/>
      <c r="W1763" s="378"/>
      <c r="X1763" s="378"/>
      <c r="Y1763" s="378"/>
    </row>
    <row r="1764" spans="1:25">
      <c r="A1764" s="374"/>
      <c r="B1764" s="374"/>
      <c r="C1764" s="406"/>
      <c r="D1764" s="407"/>
      <c r="E1764" s="374"/>
      <c r="F1764" s="374"/>
      <c r="G1764" s="408"/>
      <c r="H1764" s="374"/>
      <c r="I1764" s="409"/>
      <c r="J1764" s="374"/>
      <c r="K1764" s="409"/>
      <c r="L1764" s="378"/>
      <c r="M1764" s="410"/>
      <c r="N1764" s="374"/>
      <c r="O1764" s="411"/>
      <c r="P1764" s="409"/>
      <c r="Q1764" s="409"/>
      <c r="R1764" s="378"/>
      <c r="S1764" s="378"/>
      <c r="T1764" s="378"/>
      <c r="U1764" s="378"/>
      <c r="V1764" s="378"/>
      <c r="W1764" s="378"/>
      <c r="X1764" s="378"/>
      <c r="Y1764" s="378"/>
    </row>
    <row r="1765" spans="1:25">
      <c r="A1765" s="374"/>
      <c r="B1765" s="374"/>
      <c r="C1765" s="406"/>
      <c r="D1765" s="407"/>
      <c r="E1765" s="374"/>
      <c r="F1765" s="374"/>
      <c r="G1765" s="408"/>
      <c r="H1765" s="374"/>
      <c r="I1765" s="409"/>
      <c r="J1765" s="374"/>
      <c r="K1765" s="409"/>
      <c r="L1765" s="378"/>
      <c r="M1765" s="410"/>
      <c r="N1765" s="374"/>
      <c r="O1765" s="411"/>
      <c r="P1765" s="409"/>
      <c r="Q1765" s="409"/>
      <c r="R1765" s="378"/>
      <c r="S1765" s="378"/>
      <c r="T1765" s="378"/>
      <c r="U1765" s="378"/>
      <c r="V1765" s="378"/>
      <c r="W1765" s="378"/>
      <c r="X1765" s="378"/>
      <c r="Y1765" s="378"/>
    </row>
    <row r="1766" spans="1:25">
      <c r="A1766" s="374"/>
      <c r="B1766" s="374"/>
      <c r="C1766" s="406"/>
      <c r="D1766" s="407"/>
      <c r="E1766" s="374"/>
      <c r="F1766" s="374"/>
      <c r="G1766" s="408"/>
      <c r="H1766" s="374"/>
      <c r="I1766" s="409"/>
      <c r="J1766" s="374"/>
      <c r="K1766" s="409"/>
      <c r="L1766" s="378"/>
      <c r="M1766" s="410"/>
      <c r="N1766" s="374"/>
      <c r="O1766" s="411"/>
      <c r="P1766" s="409"/>
      <c r="Q1766" s="409"/>
      <c r="R1766" s="378"/>
      <c r="S1766" s="378"/>
      <c r="T1766" s="378"/>
      <c r="U1766" s="378"/>
      <c r="V1766" s="378"/>
      <c r="W1766" s="378"/>
      <c r="X1766" s="378"/>
      <c r="Y1766" s="378"/>
    </row>
    <row r="1767" spans="1:25">
      <c r="A1767" s="374"/>
      <c r="B1767" s="374"/>
      <c r="C1767" s="406"/>
      <c r="D1767" s="407"/>
      <c r="E1767" s="374"/>
      <c r="F1767" s="374"/>
      <c r="G1767" s="408"/>
      <c r="H1767" s="374"/>
      <c r="I1767" s="409"/>
      <c r="J1767" s="374"/>
      <c r="K1767" s="409"/>
      <c r="L1767" s="378"/>
      <c r="M1767" s="410"/>
      <c r="N1767" s="374"/>
      <c r="O1767" s="411"/>
      <c r="P1767" s="409"/>
      <c r="Q1767" s="409"/>
      <c r="R1767" s="378"/>
      <c r="S1767" s="378"/>
      <c r="T1767" s="378"/>
      <c r="U1767" s="378"/>
      <c r="V1767" s="378"/>
      <c r="W1767" s="378"/>
      <c r="X1767" s="378"/>
      <c r="Y1767" s="378"/>
    </row>
    <row r="1768" spans="1:25">
      <c r="A1768" s="374"/>
      <c r="B1768" s="374"/>
      <c r="C1768" s="406"/>
      <c r="D1768" s="407"/>
      <c r="E1768" s="374"/>
      <c r="F1768" s="374"/>
      <c r="G1768" s="408"/>
      <c r="H1768" s="374"/>
      <c r="I1768" s="409"/>
      <c r="J1768" s="374"/>
      <c r="K1768" s="409"/>
      <c r="L1768" s="378"/>
      <c r="M1768" s="410"/>
      <c r="N1768" s="374"/>
      <c r="O1768" s="411"/>
      <c r="P1768" s="409"/>
      <c r="Q1768" s="409"/>
      <c r="R1768" s="378"/>
      <c r="S1768" s="378"/>
      <c r="T1768" s="378"/>
      <c r="U1768" s="378"/>
      <c r="V1768" s="378"/>
      <c r="W1768" s="378"/>
      <c r="X1768" s="378"/>
      <c r="Y1768" s="378"/>
    </row>
    <row r="1769" spans="1:25">
      <c r="A1769" s="374"/>
      <c r="B1769" s="374"/>
      <c r="C1769" s="406"/>
      <c r="D1769" s="407"/>
      <c r="E1769" s="374"/>
      <c r="F1769" s="374"/>
      <c r="G1769" s="408"/>
      <c r="H1769" s="374"/>
      <c r="I1769" s="409"/>
      <c r="J1769" s="374"/>
      <c r="K1769" s="409"/>
      <c r="L1769" s="378"/>
      <c r="M1769" s="410"/>
      <c r="N1769" s="374"/>
      <c r="O1769" s="411"/>
      <c r="P1769" s="409"/>
      <c r="Q1769" s="409"/>
      <c r="R1769" s="378"/>
      <c r="S1769" s="378"/>
      <c r="T1769" s="378"/>
      <c r="U1769" s="378"/>
      <c r="V1769" s="378"/>
      <c r="W1769" s="378"/>
      <c r="X1769" s="378"/>
      <c r="Y1769" s="378"/>
    </row>
    <row r="1770" spans="1:25">
      <c r="A1770" s="374"/>
      <c r="B1770" s="374"/>
      <c r="C1770" s="406"/>
      <c r="D1770" s="407"/>
      <c r="E1770" s="374"/>
      <c r="F1770" s="374"/>
      <c r="G1770" s="408"/>
      <c r="H1770" s="374"/>
      <c r="I1770" s="409"/>
      <c r="J1770" s="374"/>
      <c r="K1770" s="409"/>
      <c r="L1770" s="378"/>
      <c r="M1770" s="410"/>
      <c r="N1770" s="374"/>
      <c r="O1770" s="411"/>
      <c r="P1770" s="409"/>
      <c r="Q1770" s="409"/>
      <c r="R1770" s="378"/>
      <c r="S1770" s="378"/>
      <c r="T1770" s="378"/>
      <c r="U1770" s="378"/>
      <c r="V1770" s="378"/>
      <c r="W1770" s="378"/>
      <c r="X1770" s="378"/>
      <c r="Y1770" s="378"/>
    </row>
    <row r="1771" spans="1:25">
      <c r="A1771" s="374"/>
      <c r="B1771" s="374"/>
      <c r="C1771" s="406"/>
      <c r="D1771" s="407"/>
      <c r="E1771" s="374"/>
      <c r="F1771" s="374"/>
      <c r="G1771" s="408"/>
      <c r="H1771" s="374"/>
      <c r="I1771" s="409"/>
      <c r="J1771" s="374"/>
      <c r="K1771" s="409"/>
      <c r="L1771" s="378"/>
      <c r="M1771" s="410"/>
      <c r="N1771" s="374"/>
      <c r="O1771" s="411"/>
      <c r="P1771" s="409"/>
      <c r="Q1771" s="409"/>
      <c r="R1771" s="378"/>
      <c r="S1771" s="378"/>
      <c r="T1771" s="378"/>
      <c r="U1771" s="378"/>
      <c r="V1771" s="378"/>
      <c r="W1771" s="378"/>
      <c r="X1771" s="378"/>
      <c r="Y1771" s="378"/>
    </row>
    <row r="1772" spans="1:25">
      <c r="A1772" s="374"/>
      <c r="B1772" s="374"/>
      <c r="C1772" s="406"/>
      <c r="D1772" s="407"/>
      <c r="E1772" s="374"/>
      <c r="F1772" s="374"/>
      <c r="G1772" s="408"/>
      <c r="H1772" s="374"/>
      <c r="I1772" s="409"/>
      <c r="J1772" s="374"/>
      <c r="K1772" s="409"/>
      <c r="L1772" s="378"/>
      <c r="M1772" s="410"/>
      <c r="N1772" s="374"/>
      <c r="O1772" s="411"/>
      <c r="P1772" s="409"/>
      <c r="Q1772" s="409"/>
      <c r="R1772" s="378"/>
      <c r="S1772" s="378"/>
      <c r="T1772" s="378"/>
      <c r="U1772" s="378"/>
      <c r="V1772" s="378"/>
      <c r="W1772" s="378"/>
      <c r="X1772" s="378"/>
      <c r="Y1772" s="378"/>
    </row>
    <row r="1773" spans="1:25">
      <c r="A1773" s="374"/>
      <c r="B1773" s="374"/>
      <c r="C1773" s="406"/>
      <c r="D1773" s="407"/>
      <c r="E1773" s="374"/>
      <c r="F1773" s="374"/>
      <c r="G1773" s="408"/>
      <c r="H1773" s="374"/>
      <c r="I1773" s="409"/>
      <c r="J1773" s="374"/>
      <c r="K1773" s="409"/>
      <c r="L1773" s="378"/>
      <c r="M1773" s="410"/>
      <c r="N1773" s="374"/>
      <c r="O1773" s="411"/>
      <c r="P1773" s="409"/>
      <c r="Q1773" s="409"/>
      <c r="R1773" s="378"/>
      <c r="S1773" s="378"/>
      <c r="T1773" s="378"/>
      <c r="U1773" s="378"/>
      <c r="V1773" s="378"/>
      <c r="W1773" s="378"/>
      <c r="X1773" s="378"/>
      <c r="Y1773" s="378"/>
    </row>
    <row r="1774" spans="1:25">
      <c r="A1774" s="374"/>
      <c r="B1774" s="374"/>
      <c r="C1774" s="406"/>
      <c r="D1774" s="407"/>
      <c r="E1774" s="374"/>
      <c r="F1774" s="374"/>
      <c r="G1774" s="408"/>
      <c r="H1774" s="374"/>
      <c r="I1774" s="409"/>
      <c r="J1774" s="374"/>
      <c r="K1774" s="409"/>
      <c r="L1774" s="378"/>
      <c r="M1774" s="410"/>
      <c r="N1774" s="374"/>
      <c r="O1774" s="411"/>
      <c r="P1774" s="409"/>
      <c r="Q1774" s="409"/>
      <c r="R1774" s="378"/>
      <c r="S1774" s="378"/>
      <c r="T1774" s="378"/>
      <c r="U1774" s="378"/>
      <c r="V1774" s="378"/>
      <c r="W1774" s="378"/>
      <c r="X1774" s="378"/>
      <c r="Y1774" s="378"/>
    </row>
    <row r="1775" spans="1:25">
      <c r="A1775" s="374"/>
      <c r="B1775" s="374"/>
      <c r="C1775" s="406"/>
      <c r="D1775" s="407"/>
      <c r="E1775" s="374"/>
      <c r="F1775" s="374"/>
      <c r="G1775" s="408"/>
      <c r="H1775" s="374"/>
      <c r="I1775" s="409"/>
      <c r="J1775" s="374"/>
      <c r="K1775" s="409"/>
      <c r="L1775" s="378"/>
      <c r="M1775" s="410"/>
      <c r="N1775" s="374"/>
      <c r="O1775" s="411"/>
      <c r="P1775" s="409"/>
      <c r="Q1775" s="409"/>
      <c r="R1775" s="378"/>
      <c r="S1775" s="378"/>
      <c r="T1775" s="378"/>
      <c r="U1775" s="378"/>
      <c r="V1775" s="378"/>
      <c r="W1775" s="378"/>
      <c r="X1775" s="378"/>
      <c r="Y1775" s="378"/>
    </row>
    <row r="1776" spans="1:25">
      <c r="A1776" s="374"/>
      <c r="B1776" s="374"/>
      <c r="C1776" s="406"/>
      <c r="D1776" s="407"/>
      <c r="E1776" s="374"/>
      <c r="F1776" s="374"/>
      <c r="G1776" s="408"/>
      <c r="H1776" s="374"/>
      <c r="I1776" s="409"/>
      <c r="J1776" s="374"/>
      <c r="K1776" s="409"/>
      <c r="L1776" s="378"/>
      <c r="M1776" s="410"/>
      <c r="N1776" s="374"/>
      <c r="O1776" s="411"/>
      <c r="P1776" s="409"/>
      <c r="Q1776" s="409"/>
      <c r="R1776" s="378"/>
      <c r="S1776" s="378"/>
      <c r="T1776" s="378"/>
      <c r="U1776" s="378"/>
      <c r="V1776" s="378"/>
      <c r="W1776" s="378"/>
      <c r="X1776" s="378"/>
      <c r="Y1776" s="378"/>
    </row>
    <row r="1777" spans="1:25">
      <c r="A1777" s="374"/>
      <c r="B1777" s="374"/>
      <c r="C1777" s="406"/>
      <c r="D1777" s="407"/>
      <c r="E1777" s="374"/>
      <c r="F1777" s="374"/>
      <c r="G1777" s="408"/>
      <c r="H1777" s="374"/>
      <c r="I1777" s="409"/>
      <c r="J1777" s="374"/>
      <c r="K1777" s="409"/>
      <c r="L1777" s="378"/>
      <c r="M1777" s="410"/>
      <c r="N1777" s="374"/>
      <c r="O1777" s="411"/>
      <c r="P1777" s="409"/>
      <c r="Q1777" s="409"/>
      <c r="R1777" s="378"/>
      <c r="S1777" s="378"/>
      <c r="T1777" s="378"/>
      <c r="U1777" s="378"/>
      <c r="V1777" s="378"/>
      <c r="W1777" s="378"/>
      <c r="X1777" s="378"/>
      <c r="Y1777" s="378"/>
    </row>
    <row r="1778" spans="1:25">
      <c r="A1778" s="374"/>
      <c r="B1778" s="374"/>
      <c r="C1778" s="406"/>
      <c r="D1778" s="407"/>
      <c r="E1778" s="374"/>
      <c r="F1778" s="374"/>
      <c r="G1778" s="408"/>
      <c r="H1778" s="374"/>
      <c r="I1778" s="409"/>
      <c r="J1778" s="374"/>
      <c r="K1778" s="409"/>
      <c r="L1778" s="378"/>
      <c r="M1778" s="410"/>
      <c r="N1778" s="374"/>
      <c r="O1778" s="411"/>
      <c r="P1778" s="409"/>
      <c r="Q1778" s="409"/>
      <c r="R1778" s="378"/>
      <c r="S1778" s="378"/>
      <c r="T1778" s="378"/>
      <c r="U1778" s="378"/>
      <c r="V1778" s="378"/>
      <c r="W1778" s="378"/>
      <c r="X1778" s="378"/>
      <c r="Y1778" s="378"/>
    </row>
    <row r="1779" spans="1:25">
      <c r="A1779" s="374"/>
      <c r="B1779" s="374"/>
      <c r="C1779" s="406"/>
      <c r="D1779" s="407"/>
      <c r="E1779" s="374"/>
      <c r="F1779" s="374"/>
      <c r="G1779" s="408"/>
      <c r="H1779" s="374"/>
      <c r="I1779" s="409"/>
      <c r="J1779" s="374"/>
      <c r="K1779" s="409"/>
      <c r="L1779" s="378"/>
      <c r="M1779" s="410"/>
      <c r="N1779" s="374"/>
      <c r="O1779" s="411"/>
      <c r="P1779" s="409"/>
      <c r="Q1779" s="409"/>
      <c r="R1779" s="378"/>
      <c r="S1779" s="378"/>
      <c r="T1779" s="378"/>
      <c r="U1779" s="378"/>
      <c r="V1779" s="378"/>
      <c r="W1779" s="378"/>
      <c r="X1779" s="378"/>
      <c r="Y1779" s="378"/>
    </row>
    <row r="1780" spans="1:25">
      <c r="A1780" s="374"/>
      <c r="B1780" s="374"/>
      <c r="C1780" s="406"/>
      <c r="D1780" s="407"/>
      <c r="E1780" s="374"/>
      <c r="F1780" s="374"/>
      <c r="G1780" s="408"/>
      <c r="H1780" s="374"/>
      <c r="I1780" s="409"/>
      <c r="J1780" s="374"/>
      <c r="K1780" s="409"/>
      <c r="L1780" s="378"/>
      <c r="M1780" s="410"/>
      <c r="N1780" s="374"/>
      <c r="O1780" s="411"/>
      <c r="P1780" s="409"/>
      <c r="Q1780" s="409"/>
      <c r="R1780" s="378"/>
      <c r="S1780" s="378"/>
      <c r="T1780" s="378"/>
      <c r="U1780" s="378"/>
      <c r="V1780" s="378"/>
      <c r="W1780" s="378"/>
      <c r="X1780" s="378"/>
      <c r="Y1780" s="378"/>
    </row>
    <row r="1781" spans="1:25">
      <c r="A1781" s="374"/>
      <c r="B1781" s="374"/>
      <c r="C1781" s="406"/>
      <c r="D1781" s="407"/>
      <c r="E1781" s="374"/>
      <c r="F1781" s="374"/>
      <c r="G1781" s="408"/>
      <c r="H1781" s="374"/>
      <c r="I1781" s="409"/>
      <c r="J1781" s="374"/>
      <c r="K1781" s="409"/>
      <c r="L1781" s="378"/>
      <c r="M1781" s="410"/>
      <c r="N1781" s="374"/>
      <c r="O1781" s="411"/>
      <c r="P1781" s="409"/>
      <c r="Q1781" s="409"/>
      <c r="R1781" s="378"/>
      <c r="S1781" s="378"/>
      <c r="T1781" s="378"/>
      <c r="U1781" s="378"/>
      <c r="V1781" s="378"/>
      <c r="W1781" s="378"/>
      <c r="X1781" s="378"/>
      <c r="Y1781" s="378"/>
    </row>
    <row r="1782" spans="1:25">
      <c r="A1782" s="374"/>
      <c r="B1782" s="374"/>
      <c r="C1782" s="406"/>
      <c r="D1782" s="407"/>
      <c r="E1782" s="374"/>
      <c r="F1782" s="374"/>
      <c r="G1782" s="408"/>
      <c r="H1782" s="374"/>
      <c r="I1782" s="409"/>
      <c r="J1782" s="374"/>
      <c r="K1782" s="409"/>
      <c r="L1782" s="378"/>
      <c r="M1782" s="410"/>
      <c r="N1782" s="374"/>
      <c r="O1782" s="411"/>
      <c r="P1782" s="409"/>
      <c r="Q1782" s="409"/>
      <c r="R1782" s="378"/>
      <c r="S1782" s="378"/>
      <c r="T1782" s="378"/>
      <c r="U1782" s="378"/>
      <c r="V1782" s="378"/>
      <c r="W1782" s="378"/>
      <c r="X1782" s="378"/>
      <c r="Y1782" s="378"/>
    </row>
    <row r="1783" spans="1:25">
      <c r="A1783" s="374"/>
      <c r="B1783" s="374"/>
      <c r="C1783" s="406"/>
      <c r="D1783" s="407"/>
      <c r="E1783" s="374"/>
      <c r="F1783" s="374"/>
      <c r="G1783" s="408"/>
      <c r="H1783" s="374"/>
      <c r="I1783" s="409"/>
      <c r="J1783" s="374"/>
      <c r="K1783" s="409"/>
      <c r="L1783" s="378"/>
      <c r="M1783" s="410"/>
      <c r="N1783" s="374"/>
      <c r="O1783" s="411"/>
      <c r="P1783" s="409"/>
      <c r="Q1783" s="409"/>
      <c r="R1783" s="378"/>
      <c r="S1783" s="378"/>
      <c r="T1783" s="378"/>
      <c r="U1783" s="378"/>
      <c r="V1783" s="378"/>
      <c r="W1783" s="378"/>
      <c r="X1783" s="378"/>
      <c r="Y1783" s="378"/>
    </row>
    <row r="1784" spans="1:25">
      <c r="A1784" s="374"/>
      <c r="B1784" s="374"/>
      <c r="C1784" s="406"/>
      <c r="D1784" s="407"/>
      <c r="E1784" s="374"/>
      <c r="F1784" s="374"/>
      <c r="G1784" s="408"/>
      <c r="H1784" s="374"/>
      <c r="I1784" s="409"/>
      <c r="J1784" s="374"/>
      <c r="K1784" s="409"/>
      <c r="L1784" s="378"/>
      <c r="M1784" s="410"/>
      <c r="N1784" s="374"/>
      <c r="O1784" s="411"/>
      <c r="P1784" s="409"/>
      <c r="Q1784" s="409"/>
      <c r="R1784" s="378"/>
      <c r="S1784" s="378"/>
      <c r="T1784" s="378"/>
      <c r="U1784" s="378"/>
      <c r="V1784" s="378"/>
      <c r="W1784" s="378"/>
      <c r="X1784" s="378"/>
      <c r="Y1784" s="378"/>
    </row>
    <row r="1785" spans="1:25">
      <c r="A1785" s="374"/>
      <c r="B1785" s="374"/>
      <c r="C1785" s="406"/>
      <c r="D1785" s="407"/>
      <c r="E1785" s="374"/>
      <c r="F1785" s="374"/>
      <c r="G1785" s="408"/>
      <c r="H1785" s="374"/>
      <c r="I1785" s="409"/>
      <c r="J1785" s="374"/>
      <c r="K1785" s="409"/>
      <c r="L1785" s="378"/>
      <c r="M1785" s="410"/>
      <c r="N1785" s="374"/>
      <c r="O1785" s="411"/>
      <c r="P1785" s="409"/>
      <c r="Q1785" s="409"/>
      <c r="R1785" s="378"/>
      <c r="S1785" s="378"/>
      <c r="T1785" s="378"/>
      <c r="U1785" s="378"/>
      <c r="V1785" s="378"/>
      <c r="W1785" s="378"/>
      <c r="X1785" s="378"/>
      <c r="Y1785" s="378"/>
    </row>
    <row r="1786" spans="1:25">
      <c r="A1786" s="374"/>
      <c r="B1786" s="374"/>
      <c r="C1786" s="406"/>
      <c r="D1786" s="407"/>
      <c r="E1786" s="374"/>
      <c r="F1786" s="374"/>
      <c r="G1786" s="408"/>
      <c r="H1786" s="374"/>
      <c r="I1786" s="409"/>
      <c r="J1786" s="374"/>
      <c r="K1786" s="409"/>
      <c r="L1786" s="378"/>
      <c r="M1786" s="410"/>
      <c r="N1786" s="374"/>
      <c r="O1786" s="411"/>
      <c r="P1786" s="409"/>
      <c r="Q1786" s="409"/>
      <c r="R1786" s="378"/>
      <c r="S1786" s="378"/>
      <c r="T1786" s="378"/>
      <c r="U1786" s="378"/>
      <c r="V1786" s="378"/>
      <c r="W1786" s="378"/>
      <c r="X1786" s="378"/>
      <c r="Y1786" s="378"/>
    </row>
    <row r="1787" spans="1:25">
      <c r="A1787" s="374"/>
      <c r="B1787" s="374"/>
      <c r="C1787" s="406"/>
      <c r="D1787" s="407"/>
      <c r="E1787" s="374"/>
      <c r="F1787" s="374"/>
      <c r="G1787" s="408"/>
      <c r="H1787" s="374"/>
      <c r="I1787" s="409"/>
      <c r="J1787" s="374"/>
      <c r="K1787" s="409"/>
      <c r="L1787" s="378"/>
      <c r="M1787" s="410"/>
      <c r="N1787" s="374"/>
      <c r="O1787" s="411"/>
      <c r="P1787" s="409"/>
      <c r="Q1787" s="409"/>
      <c r="R1787" s="378"/>
      <c r="S1787" s="378"/>
      <c r="T1787" s="378"/>
      <c r="U1787" s="378"/>
      <c r="V1787" s="378"/>
      <c r="W1787" s="378"/>
      <c r="X1787" s="378"/>
      <c r="Y1787" s="378"/>
    </row>
    <row r="1788" spans="1:25">
      <c r="A1788" s="374"/>
      <c r="B1788" s="374"/>
      <c r="C1788" s="406"/>
      <c r="D1788" s="407"/>
      <c r="E1788" s="374"/>
      <c r="F1788" s="374"/>
      <c r="G1788" s="408"/>
      <c r="H1788" s="374"/>
      <c r="I1788" s="409"/>
      <c r="J1788" s="374"/>
      <c r="K1788" s="409"/>
      <c r="L1788" s="378"/>
      <c r="M1788" s="410"/>
      <c r="N1788" s="374"/>
      <c r="O1788" s="411"/>
      <c r="P1788" s="409"/>
      <c r="Q1788" s="409"/>
      <c r="R1788" s="378"/>
      <c r="S1788" s="378"/>
      <c r="T1788" s="378"/>
      <c r="U1788" s="378"/>
      <c r="V1788" s="378"/>
      <c r="W1788" s="378"/>
      <c r="X1788" s="378"/>
      <c r="Y1788" s="378"/>
    </row>
    <row r="1789" spans="1:25">
      <c r="A1789" s="374"/>
      <c r="B1789" s="374"/>
      <c r="C1789" s="406"/>
      <c r="D1789" s="407"/>
      <c r="E1789" s="374"/>
      <c r="F1789" s="374"/>
      <c r="G1789" s="408"/>
      <c r="H1789" s="374"/>
      <c r="I1789" s="409"/>
      <c r="J1789" s="374"/>
      <c r="K1789" s="409"/>
      <c r="L1789" s="378"/>
      <c r="M1789" s="410"/>
      <c r="N1789" s="374"/>
      <c r="O1789" s="411"/>
      <c r="P1789" s="409"/>
      <c r="Q1789" s="409"/>
      <c r="R1789" s="378"/>
      <c r="S1789" s="378"/>
      <c r="T1789" s="378"/>
      <c r="U1789" s="378"/>
      <c r="V1789" s="378"/>
      <c r="W1789" s="378"/>
      <c r="X1789" s="378"/>
      <c r="Y1789" s="378"/>
    </row>
    <row r="1790" spans="1:25">
      <c r="A1790" s="374"/>
      <c r="B1790" s="374"/>
      <c r="C1790" s="406"/>
      <c r="D1790" s="407"/>
      <c r="E1790" s="374"/>
      <c r="F1790" s="374"/>
      <c r="G1790" s="408"/>
      <c r="H1790" s="374"/>
      <c r="I1790" s="409"/>
      <c r="J1790" s="374"/>
      <c r="K1790" s="409"/>
      <c r="L1790" s="378"/>
      <c r="M1790" s="410"/>
      <c r="N1790" s="374"/>
      <c r="O1790" s="411"/>
      <c r="P1790" s="409"/>
      <c r="Q1790" s="409"/>
      <c r="R1790" s="378"/>
      <c r="S1790" s="378"/>
      <c r="T1790" s="378"/>
      <c r="U1790" s="378"/>
      <c r="V1790" s="378"/>
      <c r="W1790" s="378"/>
      <c r="X1790" s="378"/>
      <c r="Y1790" s="378"/>
    </row>
    <row r="1791" spans="1:25">
      <c r="A1791" s="374"/>
      <c r="B1791" s="374"/>
      <c r="C1791" s="406"/>
      <c r="D1791" s="407"/>
      <c r="E1791" s="374"/>
      <c r="F1791" s="374"/>
      <c r="G1791" s="408"/>
      <c r="H1791" s="374"/>
      <c r="I1791" s="409"/>
      <c r="J1791" s="374"/>
      <c r="K1791" s="409"/>
      <c r="L1791" s="378"/>
      <c r="M1791" s="410"/>
      <c r="N1791" s="374"/>
      <c r="O1791" s="411"/>
      <c r="P1791" s="409"/>
      <c r="Q1791" s="409"/>
      <c r="R1791" s="378"/>
      <c r="S1791" s="378"/>
      <c r="T1791" s="378"/>
      <c r="U1791" s="378"/>
      <c r="V1791" s="378"/>
      <c r="W1791" s="378"/>
      <c r="X1791" s="378"/>
      <c r="Y1791" s="378"/>
    </row>
    <row r="1792" spans="1:25">
      <c r="A1792" s="374"/>
      <c r="B1792" s="374"/>
      <c r="C1792" s="406"/>
      <c r="D1792" s="407"/>
      <c r="E1792" s="374"/>
      <c r="F1792" s="374"/>
      <c r="G1792" s="408"/>
      <c r="H1792" s="374"/>
      <c r="I1792" s="409"/>
      <c r="J1792" s="374"/>
      <c r="K1792" s="409"/>
      <c r="L1792" s="378"/>
      <c r="M1792" s="410"/>
      <c r="N1792" s="374"/>
      <c r="O1792" s="411"/>
      <c r="P1792" s="409"/>
      <c r="Q1792" s="409"/>
      <c r="R1792" s="378"/>
      <c r="S1792" s="378"/>
      <c r="T1792" s="378"/>
      <c r="U1792" s="378"/>
      <c r="V1792" s="378"/>
      <c r="W1792" s="378"/>
      <c r="X1792" s="378"/>
      <c r="Y1792" s="378"/>
    </row>
    <row r="1793" spans="1:25">
      <c r="A1793" s="374"/>
      <c r="B1793" s="374"/>
      <c r="C1793" s="406"/>
      <c r="D1793" s="407"/>
      <c r="E1793" s="374"/>
      <c r="F1793" s="374"/>
      <c r="G1793" s="408"/>
      <c r="H1793" s="374"/>
      <c r="I1793" s="409"/>
      <c r="J1793" s="374"/>
      <c r="K1793" s="409"/>
      <c r="L1793" s="378"/>
      <c r="M1793" s="410"/>
      <c r="N1793" s="374"/>
      <c r="O1793" s="411"/>
      <c r="P1793" s="409"/>
      <c r="Q1793" s="409"/>
      <c r="R1793" s="378"/>
      <c r="S1793" s="378"/>
      <c r="T1793" s="378"/>
      <c r="U1793" s="378"/>
      <c r="V1793" s="378"/>
      <c r="W1793" s="378"/>
      <c r="X1793" s="378"/>
      <c r="Y1793" s="378"/>
    </row>
    <row r="1794" spans="1:25">
      <c r="A1794" s="374"/>
      <c r="B1794" s="374"/>
      <c r="C1794" s="406"/>
      <c r="D1794" s="407"/>
      <c r="E1794" s="374"/>
      <c r="F1794" s="374"/>
      <c r="G1794" s="408"/>
      <c r="H1794" s="374"/>
      <c r="I1794" s="409"/>
      <c r="J1794" s="374"/>
      <c r="K1794" s="409"/>
      <c r="L1794" s="378"/>
      <c r="M1794" s="410"/>
      <c r="N1794" s="374"/>
      <c r="O1794" s="411"/>
      <c r="P1794" s="409"/>
      <c r="Q1794" s="409"/>
      <c r="R1794" s="378"/>
      <c r="S1794" s="378"/>
      <c r="T1794" s="378"/>
      <c r="U1794" s="378"/>
      <c r="V1794" s="378"/>
      <c r="W1794" s="378"/>
      <c r="X1794" s="378"/>
      <c r="Y1794" s="378"/>
    </row>
    <row r="1795" spans="1:25">
      <c r="A1795" s="374"/>
      <c r="B1795" s="374"/>
      <c r="C1795" s="406"/>
      <c r="D1795" s="407"/>
      <c r="E1795" s="374"/>
      <c r="F1795" s="374"/>
      <c r="G1795" s="408"/>
      <c r="H1795" s="374"/>
      <c r="I1795" s="409"/>
      <c r="J1795" s="374"/>
      <c r="K1795" s="409"/>
      <c r="L1795" s="378"/>
      <c r="M1795" s="410"/>
      <c r="N1795" s="374"/>
      <c r="O1795" s="411"/>
      <c r="P1795" s="409"/>
      <c r="Q1795" s="409"/>
      <c r="R1795" s="378"/>
      <c r="S1795" s="378"/>
      <c r="T1795" s="378"/>
      <c r="U1795" s="378"/>
      <c r="V1795" s="378"/>
      <c r="W1795" s="378"/>
      <c r="X1795" s="378"/>
      <c r="Y1795" s="378"/>
    </row>
    <row r="1796" spans="1:25">
      <c r="A1796" s="374"/>
      <c r="B1796" s="374"/>
      <c r="C1796" s="406"/>
      <c r="D1796" s="407"/>
      <c r="E1796" s="374"/>
      <c r="F1796" s="374"/>
      <c r="G1796" s="408"/>
      <c r="H1796" s="374"/>
      <c r="I1796" s="409"/>
      <c r="J1796" s="374"/>
      <c r="K1796" s="409"/>
      <c r="L1796" s="378"/>
      <c r="M1796" s="410"/>
      <c r="N1796" s="374"/>
      <c r="O1796" s="411"/>
      <c r="P1796" s="409"/>
      <c r="Q1796" s="409"/>
      <c r="R1796" s="378"/>
      <c r="S1796" s="378"/>
      <c r="T1796" s="378"/>
      <c r="U1796" s="378"/>
      <c r="V1796" s="378"/>
      <c r="W1796" s="378"/>
      <c r="X1796" s="378"/>
      <c r="Y1796" s="378"/>
    </row>
    <row r="1797" spans="1:25">
      <c r="A1797" s="374"/>
      <c r="B1797" s="374"/>
      <c r="C1797" s="406"/>
      <c r="D1797" s="407"/>
      <c r="E1797" s="374"/>
      <c r="F1797" s="374"/>
      <c r="G1797" s="408"/>
      <c r="H1797" s="374"/>
      <c r="I1797" s="409"/>
      <c r="J1797" s="374"/>
      <c r="K1797" s="409"/>
      <c r="L1797" s="378"/>
      <c r="M1797" s="410"/>
      <c r="N1797" s="374"/>
      <c r="O1797" s="411"/>
      <c r="P1797" s="409"/>
      <c r="Q1797" s="409"/>
      <c r="R1797" s="378"/>
      <c r="S1797" s="378"/>
      <c r="T1797" s="378"/>
      <c r="U1797" s="378"/>
      <c r="V1797" s="378"/>
      <c r="W1797" s="378"/>
      <c r="X1797" s="378"/>
      <c r="Y1797" s="378"/>
    </row>
    <row r="1798" spans="1:25">
      <c r="A1798" s="374"/>
      <c r="B1798" s="374"/>
      <c r="C1798" s="406"/>
      <c r="D1798" s="407"/>
      <c r="E1798" s="374"/>
      <c r="F1798" s="374"/>
      <c r="G1798" s="408"/>
      <c r="H1798" s="374"/>
      <c r="I1798" s="409"/>
      <c r="J1798" s="374"/>
      <c r="K1798" s="409"/>
      <c r="L1798" s="378"/>
      <c r="M1798" s="410"/>
      <c r="N1798" s="374"/>
      <c r="O1798" s="411"/>
      <c r="P1798" s="409"/>
      <c r="Q1798" s="409"/>
      <c r="R1798" s="378"/>
      <c r="S1798" s="378"/>
      <c r="T1798" s="378"/>
      <c r="U1798" s="378"/>
      <c r="V1798" s="378"/>
      <c r="W1798" s="378"/>
      <c r="X1798" s="378"/>
      <c r="Y1798" s="378"/>
    </row>
    <row r="1799" spans="1:25">
      <c r="A1799" s="374"/>
      <c r="B1799" s="374"/>
      <c r="C1799" s="406"/>
      <c r="D1799" s="407"/>
      <c r="E1799" s="374"/>
      <c r="F1799" s="374"/>
      <c r="G1799" s="408"/>
      <c r="H1799" s="374"/>
      <c r="I1799" s="409"/>
      <c r="J1799" s="374"/>
      <c r="K1799" s="409"/>
      <c r="L1799" s="378"/>
      <c r="M1799" s="410"/>
      <c r="N1799" s="374"/>
      <c r="O1799" s="411"/>
      <c r="P1799" s="409"/>
      <c r="Q1799" s="409"/>
      <c r="R1799" s="378"/>
      <c r="S1799" s="378"/>
      <c r="T1799" s="378"/>
      <c r="U1799" s="378"/>
      <c r="V1799" s="378"/>
      <c r="W1799" s="378"/>
      <c r="X1799" s="378"/>
      <c r="Y1799" s="378"/>
    </row>
    <row r="1800" spans="1:25">
      <c r="A1800" s="374"/>
      <c r="B1800" s="374"/>
      <c r="C1800" s="406"/>
      <c r="D1800" s="407"/>
      <c r="E1800" s="374"/>
      <c r="F1800" s="374"/>
      <c r="G1800" s="408"/>
      <c r="H1800" s="374"/>
      <c r="I1800" s="409"/>
      <c r="J1800" s="374"/>
      <c r="K1800" s="409"/>
      <c r="L1800" s="378"/>
      <c r="M1800" s="410"/>
      <c r="N1800" s="374"/>
      <c r="O1800" s="411"/>
      <c r="P1800" s="409"/>
      <c r="Q1800" s="409"/>
      <c r="R1800" s="378"/>
      <c r="S1800" s="378"/>
      <c r="T1800" s="378"/>
      <c r="U1800" s="378"/>
      <c r="V1800" s="378"/>
      <c r="W1800" s="378"/>
      <c r="X1800" s="378"/>
      <c r="Y1800" s="378"/>
    </row>
    <row r="1801" spans="1:25">
      <c r="A1801" s="374"/>
      <c r="B1801" s="374"/>
      <c r="C1801" s="406"/>
      <c r="D1801" s="407"/>
      <c r="E1801" s="374"/>
      <c r="F1801" s="374"/>
      <c r="G1801" s="408"/>
      <c r="H1801" s="374"/>
      <c r="I1801" s="409"/>
      <c r="J1801" s="374"/>
      <c r="K1801" s="409"/>
      <c r="L1801" s="378"/>
      <c r="M1801" s="410"/>
      <c r="N1801" s="374"/>
      <c r="O1801" s="411"/>
      <c r="P1801" s="409"/>
      <c r="Q1801" s="409"/>
      <c r="R1801" s="378"/>
      <c r="S1801" s="378"/>
      <c r="T1801" s="378"/>
      <c r="U1801" s="378"/>
      <c r="V1801" s="378"/>
      <c r="W1801" s="378"/>
      <c r="X1801" s="378"/>
      <c r="Y1801" s="378"/>
    </row>
    <row r="1802" spans="1:25">
      <c r="A1802" s="374"/>
      <c r="B1802" s="374"/>
      <c r="C1802" s="406"/>
      <c r="D1802" s="407"/>
      <c r="E1802" s="374"/>
      <c r="F1802" s="374"/>
      <c r="G1802" s="408"/>
      <c r="H1802" s="374"/>
      <c r="I1802" s="409"/>
      <c r="J1802" s="374"/>
      <c r="K1802" s="409"/>
      <c r="L1802" s="378"/>
      <c r="M1802" s="410"/>
      <c r="N1802" s="374"/>
      <c r="O1802" s="411"/>
      <c r="P1802" s="409"/>
      <c r="Q1802" s="409"/>
      <c r="R1802" s="378"/>
      <c r="S1802" s="378"/>
      <c r="T1802" s="378"/>
      <c r="U1802" s="378"/>
      <c r="V1802" s="378"/>
      <c r="W1802" s="378"/>
      <c r="X1802" s="378"/>
      <c r="Y1802" s="378"/>
    </row>
    <row r="1803" spans="1:25">
      <c r="A1803" s="374"/>
      <c r="B1803" s="374"/>
      <c r="C1803" s="406"/>
      <c r="D1803" s="407"/>
      <c r="E1803" s="374"/>
      <c r="F1803" s="374"/>
      <c r="G1803" s="408"/>
      <c r="H1803" s="374"/>
      <c r="I1803" s="409"/>
      <c r="J1803" s="374"/>
      <c r="K1803" s="409"/>
      <c r="L1803" s="378"/>
      <c r="M1803" s="410"/>
      <c r="N1803" s="374"/>
      <c r="O1803" s="411"/>
      <c r="P1803" s="409"/>
      <c r="Q1803" s="409"/>
      <c r="R1803" s="378"/>
      <c r="S1803" s="378"/>
      <c r="T1803" s="378"/>
      <c r="U1803" s="378"/>
      <c r="V1803" s="378"/>
      <c r="W1803" s="378"/>
      <c r="X1803" s="378"/>
      <c r="Y1803" s="378"/>
    </row>
    <row r="1804" spans="1:25">
      <c r="A1804" s="374"/>
      <c r="B1804" s="374"/>
      <c r="C1804" s="406"/>
      <c r="D1804" s="407"/>
      <c r="E1804" s="374"/>
      <c r="F1804" s="374"/>
      <c r="G1804" s="408"/>
      <c r="H1804" s="374"/>
      <c r="I1804" s="409"/>
      <c r="J1804" s="374"/>
      <c r="K1804" s="409"/>
      <c r="L1804" s="378"/>
      <c r="M1804" s="410"/>
      <c r="N1804" s="374"/>
      <c r="O1804" s="411"/>
      <c r="P1804" s="409"/>
      <c r="Q1804" s="409"/>
      <c r="R1804" s="378"/>
      <c r="S1804" s="378"/>
      <c r="T1804" s="378"/>
      <c r="U1804" s="378"/>
      <c r="V1804" s="378"/>
      <c r="W1804" s="378"/>
      <c r="X1804" s="378"/>
      <c r="Y1804" s="378"/>
    </row>
    <row r="1805" spans="1:25">
      <c r="A1805" s="374"/>
      <c r="B1805" s="374"/>
      <c r="C1805" s="406"/>
      <c r="D1805" s="407"/>
      <c r="E1805" s="374"/>
      <c r="F1805" s="374"/>
      <c r="G1805" s="408"/>
      <c r="H1805" s="374"/>
      <c r="I1805" s="409"/>
      <c r="J1805" s="374"/>
      <c r="K1805" s="409"/>
      <c r="L1805" s="378"/>
      <c r="M1805" s="410"/>
      <c r="N1805" s="374"/>
      <c r="O1805" s="411"/>
      <c r="P1805" s="409"/>
      <c r="Q1805" s="409"/>
      <c r="R1805" s="378"/>
      <c r="S1805" s="378"/>
      <c r="T1805" s="378"/>
      <c r="U1805" s="378"/>
      <c r="V1805" s="378"/>
      <c r="W1805" s="378"/>
      <c r="X1805" s="378"/>
      <c r="Y1805" s="378"/>
    </row>
    <row r="1806" spans="1:25">
      <c r="A1806" s="374"/>
      <c r="B1806" s="374"/>
      <c r="C1806" s="406"/>
      <c r="D1806" s="407"/>
      <c r="E1806" s="374"/>
      <c r="F1806" s="374"/>
      <c r="G1806" s="408"/>
      <c r="H1806" s="374"/>
      <c r="I1806" s="409"/>
      <c r="J1806" s="374"/>
      <c r="K1806" s="409"/>
      <c r="L1806" s="378"/>
      <c r="M1806" s="410"/>
      <c r="N1806" s="374"/>
      <c r="O1806" s="411"/>
      <c r="P1806" s="409"/>
      <c r="Q1806" s="409"/>
      <c r="R1806" s="378"/>
      <c r="S1806" s="378"/>
      <c r="T1806" s="378"/>
      <c r="U1806" s="378"/>
      <c r="V1806" s="378"/>
      <c r="W1806" s="378"/>
      <c r="X1806" s="378"/>
      <c r="Y1806" s="378"/>
    </row>
    <row r="1807" spans="1:25">
      <c r="A1807" s="374"/>
      <c r="B1807" s="374"/>
      <c r="C1807" s="406"/>
      <c r="D1807" s="407"/>
      <c r="E1807" s="374"/>
      <c r="F1807" s="374"/>
      <c r="G1807" s="408"/>
      <c r="H1807" s="374"/>
      <c r="I1807" s="409"/>
      <c r="J1807" s="374"/>
      <c r="K1807" s="409"/>
      <c r="L1807" s="378"/>
      <c r="M1807" s="410"/>
      <c r="N1807" s="374"/>
      <c r="O1807" s="411"/>
      <c r="P1807" s="409"/>
      <c r="Q1807" s="409"/>
      <c r="R1807" s="378"/>
      <c r="S1807" s="378"/>
      <c r="T1807" s="378"/>
      <c r="U1807" s="378"/>
      <c r="V1807" s="378"/>
      <c r="W1807" s="378"/>
      <c r="X1807" s="378"/>
      <c r="Y1807" s="378"/>
    </row>
    <row r="1808" spans="1:25">
      <c r="A1808" s="374"/>
      <c r="B1808" s="374"/>
      <c r="C1808" s="406"/>
      <c r="D1808" s="407"/>
      <c r="E1808" s="374"/>
      <c r="F1808" s="374"/>
      <c r="G1808" s="408"/>
      <c r="H1808" s="374"/>
      <c r="I1808" s="409"/>
      <c r="J1808" s="374"/>
      <c r="K1808" s="409"/>
      <c r="L1808" s="378"/>
      <c r="M1808" s="410"/>
      <c r="N1808" s="374"/>
      <c r="O1808" s="411"/>
      <c r="P1808" s="409"/>
      <c r="Q1808" s="409"/>
      <c r="R1808" s="378"/>
      <c r="S1808" s="378"/>
      <c r="T1808" s="378"/>
      <c r="U1808" s="378"/>
      <c r="V1808" s="378"/>
      <c r="W1808" s="378"/>
      <c r="X1808" s="378"/>
      <c r="Y1808" s="378"/>
    </row>
    <row r="1809" spans="1:25">
      <c r="A1809" s="374"/>
      <c r="B1809" s="374"/>
      <c r="C1809" s="406"/>
      <c r="D1809" s="407"/>
      <c r="E1809" s="374"/>
      <c r="F1809" s="374"/>
      <c r="G1809" s="408"/>
      <c r="H1809" s="374"/>
      <c r="I1809" s="409"/>
      <c r="J1809" s="374"/>
      <c r="K1809" s="409"/>
      <c r="L1809" s="378"/>
      <c r="M1809" s="410"/>
      <c r="N1809" s="374"/>
      <c r="O1809" s="411"/>
      <c r="P1809" s="409"/>
      <c r="Q1809" s="409"/>
      <c r="R1809" s="378"/>
      <c r="S1809" s="378"/>
      <c r="T1809" s="378"/>
      <c r="U1809" s="378"/>
      <c r="V1809" s="378"/>
      <c r="W1809" s="378"/>
      <c r="X1809" s="378"/>
      <c r="Y1809" s="378"/>
    </row>
    <row r="1810" spans="1:25">
      <c r="A1810" s="374"/>
      <c r="B1810" s="374"/>
      <c r="C1810" s="406"/>
      <c r="D1810" s="407"/>
      <c r="E1810" s="374"/>
      <c r="F1810" s="374"/>
      <c r="G1810" s="408"/>
      <c r="H1810" s="374"/>
      <c r="I1810" s="409"/>
      <c r="J1810" s="374"/>
      <c r="K1810" s="409"/>
      <c r="L1810" s="378"/>
      <c r="M1810" s="410"/>
      <c r="N1810" s="374"/>
      <c r="O1810" s="411"/>
      <c r="P1810" s="409"/>
      <c r="Q1810" s="409"/>
      <c r="R1810" s="378"/>
      <c r="S1810" s="378"/>
      <c r="T1810" s="378"/>
      <c r="U1810" s="378"/>
      <c r="V1810" s="378"/>
      <c r="W1810" s="378"/>
      <c r="X1810" s="378"/>
      <c r="Y1810" s="378"/>
    </row>
    <row r="1811" spans="1:25">
      <c r="A1811" s="374"/>
      <c r="B1811" s="374"/>
      <c r="C1811" s="406"/>
      <c r="D1811" s="407"/>
      <c r="E1811" s="374"/>
      <c r="F1811" s="374"/>
      <c r="G1811" s="408"/>
      <c r="H1811" s="374"/>
      <c r="I1811" s="409"/>
      <c r="J1811" s="374"/>
      <c r="K1811" s="409"/>
      <c r="L1811" s="378"/>
      <c r="M1811" s="410"/>
      <c r="N1811" s="374"/>
      <c r="O1811" s="411"/>
      <c r="P1811" s="409"/>
      <c r="Q1811" s="409"/>
      <c r="R1811" s="378"/>
      <c r="S1811" s="378"/>
      <c r="T1811" s="378"/>
      <c r="U1811" s="378"/>
      <c r="V1811" s="378"/>
      <c r="W1811" s="378"/>
      <c r="X1811" s="378"/>
      <c r="Y1811" s="378"/>
    </row>
    <row r="1812" spans="1:25">
      <c r="A1812" s="374"/>
      <c r="B1812" s="374"/>
      <c r="C1812" s="406"/>
      <c r="D1812" s="407"/>
      <c r="E1812" s="374"/>
      <c r="F1812" s="374"/>
      <c r="G1812" s="408"/>
      <c r="H1812" s="374"/>
      <c r="I1812" s="409"/>
      <c r="J1812" s="374"/>
      <c r="K1812" s="409"/>
      <c r="L1812" s="378"/>
      <c r="M1812" s="410"/>
      <c r="N1812" s="374"/>
      <c r="O1812" s="411"/>
      <c r="P1812" s="409"/>
      <c r="Q1812" s="409"/>
      <c r="R1812" s="378"/>
      <c r="S1812" s="378"/>
      <c r="T1812" s="378"/>
      <c r="U1812" s="378"/>
      <c r="V1812" s="378"/>
      <c r="W1812" s="378"/>
      <c r="X1812" s="378"/>
      <c r="Y1812" s="378"/>
    </row>
    <row r="1813" spans="1:25">
      <c r="A1813" s="374"/>
      <c r="B1813" s="374"/>
      <c r="C1813" s="406"/>
      <c r="D1813" s="407"/>
      <c r="E1813" s="374"/>
      <c r="F1813" s="374"/>
      <c r="G1813" s="408"/>
      <c r="H1813" s="374"/>
      <c r="I1813" s="409"/>
      <c r="J1813" s="374"/>
      <c r="K1813" s="409"/>
      <c r="L1813" s="378"/>
      <c r="M1813" s="410"/>
      <c r="N1813" s="374"/>
      <c r="O1813" s="411"/>
      <c r="P1813" s="409"/>
      <c r="Q1813" s="409"/>
      <c r="R1813" s="378"/>
      <c r="S1813" s="378"/>
      <c r="T1813" s="378"/>
      <c r="U1813" s="378"/>
      <c r="V1813" s="378"/>
      <c r="W1813" s="378"/>
      <c r="X1813" s="378"/>
      <c r="Y1813" s="378"/>
    </row>
    <row r="1814" spans="1:25">
      <c r="A1814" s="374"/>
      <c r="B1814" s="374"/>
      <c r="C1814" s="406"/>
      <c r="D1814" s="407"/>
      <c r="E1814" s="374"/>
      <c r="F1814" s="374"/>
      <c r="G1814" s="408"/>
      <c r="H1814" s="374"/>
      <c r="I1814" s="409"/>
      <c r="J1814" s="374"/>
      <c r="K1814" s="409"/>
      <c r="L1814" s="378"/>
      <c r="M1814" s="410"/>
      <c r="N1814" s="374"/>
      <c r="O1814" s="411"/>
      <c r="P1814" s="409"/>
      <c r="Q1814" s="409"/>
      <c r="R1814" s="378"/>
      <c r="S1814" s="378"/>
      <c r="T1814" s="378"/>
      <c r="U1814" s="378"/>
      <c r="V1814" s="378"/>
      <c r="W1814" s="378"/>
      <c r="X1814" s="378"/>
      <c r="Y1814" s="378"/>
    </row>
    <row r="1815" spans="1:25">
      <c r="A1815" s="374"/>
      <c r="B1815" s="374"/>
      <c r="C1815" s="406"/>
      <c r="D1815" s="407"/>
      <c r="E1815" s="374"/>
      <c r="F1815" s="374"/>
      <c r="G1815" s="408"/>
      <c r="H1815" s="374"/>
      <c r="I1815" s="409"/>
      <c r="J1815" s="374"/>
      <c r="K1815" s="409"/>
      <c r="L1815" s="378"/>
      <c r="M1815" s="410"/>
      <c r="N1815" s="374"/>
      <c r="O1815" s="411"/>
      <c r="P1815" s="409"/>
      <c r="Q1815" s="409"/>
      <c r="R1815" s="378"/>
      <c r="S1815" s="378"/>
      <c r="T1815" s="378"/>
      <c r="U1815" s="378"/>
      <c r="V1815" s="378"/>
      <c r="W1815" s="378"/>
      <c r="X1815" s="378"/>
      <c r="Y1815" s="378"/>
    </row>
    <row r="1816" spans="1:25">
      <c r="A1816" s="374"/>
      <c r="B1816" s="374"/>
      <c r="C1816" s="406"/>
      <c r="D1816" s="407"/>
      <c r="E1816" s="374"/>
      <c r="F1816" s="374"/>
      <c r="G1816" s="408"/>
      <c r="H1816" s="374"/>
      <c r="I1816" s="409"/>
      <c r="J1816" s="374"/>
      <c r="K1816" s="409"/>
      <c r="L1816" s="378"/>
      <c r="M1816" s="410"/>
      <c r="N1816" s="374"/>
      <c r="O1816" s="411"/>
      <c r="P1816" s="409"/>
      <c r="Q1816" s="409"/>
      <c r="R1816" s="378"/>
      <c r="S1816" s="378"/>
      <c r="T1816" s="378"/>
      <c r="U1816" s="378"/>
      <c r="V1816" s="378"/>
      <c r="W1816" s="378"/>
      <c r="X1816" s="378"/>
      <c r="Y1816" s="378"/>
    </row>
    <row r="1817" spans="1:25">
      <c r="A1817" s="374"/>
      <c r="B1817" s="374"/>
      <c r="C1817" s="406"/>
      <c r="D1817" s="407"/>
      <c r="E1817" s="374"/>
      <c r="F1817" s="374"/>
      <c r="G1817" s="408"/>
      <c r="H1817" s="374"/>
      <c r="I1817" s="409"/>
      <c r="J1817" s="374"/>
      <c r="K1817" s="409"/>
      <c r="L1817" s="378"/>
      <c r="M1817" s="410"/>
      <c r="N1817" s="374"/>
      <c r="O1817" s="411"/>
      <c r="P1817" s="409"/>
      <c r="Q1817" s="409"/>
      <c r="R1817" s="378"/>
      <c r="S1817" s="378"/>
      <c r="T1817" s="378"/>
      <c r="U1817" s="378"/>
      <c r="V1817" s="378"/>
      <c r="W1817" s="378"/>
      <c r="X1817" s="378"/>
      <c r="Y1817" s="378"/>
    </row>
    <row r="1818" spans="1:25">
      <c r="A1818" s="374"/>
      <c r="B1818" s="374"/>
      <c r="C1818" s="406"/>
      <c r="D1818" s="407"/>
      <c r="E1818" s="374"/>
      <c r="F1818" s="374"/>
      <c r="G1818" s="408"/>
      <c r="H1818" s="374"/>
      <c r="I1818" s="409"/>
      <c r="J1818" s="374"/>
      <c r="K1818" s="409"/>
      <c r="L1818" s="378"/>
      <c r="M1818" s="410"/>
      <c r="N1818" s="374"/>
      <c r="O1818" s="411"/>
      <c r="P1818" s="409"/>
      <c r="Q1818" s="409"/>
      <c r="R1818" s="378"/>
      <c r="S1818" s="378"/>
      <c r="T1818" s="378"/>
      <c r="U1818" s="378"/>
      <c r="V1818" s="378"/>
      <c r="W1818" s="378"/>
      <c r="X1818" s="378"/>
      <c r="Y1818" s="378"/>
    </row>
    <row r="1819" spans="1:25">
      <c r="A1819" s="374"/>
      <c r="B1819" s="374"/>
      <c r="C1819" s="406"/>
      <c r="D1819" s="407"/>
      <c r="E1819" s="374"/>
      <c r="F1819" s="374"/>
      <c r="G1819" s="408"/>
      <c r="H1819" s="374"/>
      <c r="I1819" s="409"/>
      <c r="J1819" s="374"/>
      <c r="K1819" s="409"/>
      <c r="L1819" s="378"/>
      <c r="M1819" s="410"/>
      <c r="N1819" s="374"/>
      <c r="O1819" s="411"/>
      <c r="P1819" s="409"/>
      <c r="Q1819" s="409"/>
      <c r="R1819" s="378"/>
      <c r="S1819" s="378"/>
      <c r="T1819" s="378"/>
      <c r="U1819" s="378"/>
      <c r="V1819" s="378"/>
      <c r="W1819" s="378"/>
      <c r="X1819" s="378"/>
      <c r="Y1819" s="378"/>
    </row>
    <row r="1820" spans="1:25">
      <c r="A1820" s="374"/>
      <c r="B1820" s="374"/>
      <c r="C1820" s="406"/>
      <c r="D1820" s="407"/>
      <c r="E1820" s="374"/>
      <c r="F1820" s="374"/>
      <c r="G1820" s="408"/>
      <c r="H1820" s="374"/>
      <c r="I1820" s="409"/>
      <c r="J1820" s="374"/>
      <c r="K1820" s="409"/>
      <c r="L1820" s="378"/>
      <c r="M1820" s="410"/>
      <c r="N1820" s="374"/>
      <c r="O1820" s="411"/>
      <c r="P1820" s="409"/>
      <c r="Q1820" s="409"/>
      <c r="R1820" s="378"/>
      <c r="S1820" s="378"/>
      <c r="T1820" s="378"/>
      <c r="U1820" s="378"/>
      <c r="V1820" s="378"/>
      <c r="W1820" s="378"/>
      <c r="X1820" s="378"/>
      <c r="Y1820" s="378"/>
    </row>
    <row r="1821" spans="1:25">
      <c r="A1821" s="374"/>
      <c r="B1821" s="374"/>
      <c r="C1821" s="406"/>
      <c r="D1821" s="407"/>
      <c r="E1821" s="374"/>
      <c r="F1821" s="374"/>
      <c r="G1821" s="408"/>
      <c r="H1821" s="374"/>
      <c r="I1821" s="409"/>
      <c r="J1821" s="374"/>
      <c r="K1821" s="409"/>
      <c r="L1821" s="378"/>
      <c r="M1821" s="410"/>
      <c r="N1821" s="374"/>
      <c r="O1821" s="411"/>
      <c r="P1821" s="409"/>
      <c r="Q1821" s="409"/>
      <c r="R1821" s="378"/>
      <c r="S1821" s="378"/>
      <c r="T1821" s="378"/>
      <c r="U1821" s="378"/>
      <c r="V1821" s="378"/>
      <c r="W1821" s="378"/>
      <c r="X1821" s="378"/>
      <c r="Y1821" s="378"/>
    </row>
    <row r="1822" spans="1:25">
      <c r="A1822" s="374"/>
      <c r="B1822" s="374"/>
      <c r="C1822" s="406"/>
      <c r="D1822" s="407"/>
      <c r="E1822" s="374"/>
      <c r="F1822" s="374"/>
      <c r="G1822" s="408"/>
      <c r="H1822" s="374"/>
      <c r="I1822" s="409"/>
      <c r="J1822" s="374"/>
      <c r="K1822" s="409"/>
      <c r="L1822" s="378"/>
      <c r="M1822" s="410"/>
      <c r="N1822" s="374"/>
      <c r="O1822" s="411"/>
      <c r="P1822" s="409"/>
      <c r="Q1822" s="409"/>
      <c r="R1822" s="378"/>
      <c r="S1822" s="378"/>
      <c r="T1822" s="378"/>
      <c r="U1822" s="378"/>
      <c r="V1822" s="378"/>
      <c r="W1822" s="378"/>
      <c r="X1822" s="378"/>
      <c r="Y1822" s="378"/>
    </row>
    <row r="1823" spans="1:25">
      <c r="A1823" s="374"/>
      <c r="B1823" s="374"/>
      <c r="C1823" s="406"/>
      <c r="D1823" s="407"/>
      <c r="E1823" s="374"/>
      <c r="F1823" s="374"/>
      <c r="G1823" s="408"/>
      <c r="H1823" s="374"/>
      <c r="I1823" s="409"/>
      <c r="J1823" s="374"/>
      <c r="K1823" s="409"/>
      <c r="L1823" s="378"/>
      <c r="M1823" s="410"/>
      <c r="N1823" s="374"/>
      <c r="O1823" s="411"/>
      <c r="P1823" s="409"/>
      <c r="Q1823" s="409"/>
      <c r="R1823" s="378"/>
      <c r="S1823" s="378"/>
      <c r="T1823" s="378"/>
      <c r="U1823" s="378"/>
      <c r="V1823" s="378"/>
      <c r="W1823" s="378"/>
      <c r="X1823" s="378"/>
      <c r="Y1823" s="378"/>
    </row>
    <row r="1824" spans="1:25">
      <c r="A1824" s="374"/>
      <c r="B1824" s="374"/>
      <c r="C1824" s="406"/>
      <c r="D1824" s="407"/>
      <c r="E1824" s="374"/>
      <c r="F1824" s="374"/>
      <c r="G1824" s="408"/>
      <c r="H1824" s="374"/>
      <c r="I1824" s="409"/>
      <c r="J1824" s="374"/>
      <c r="K1824" s="409"/>
      <c r="L1824" s="378"/>
      <c r="M1824" s="410"/>
      <c r="N1824" s="374"/>
      <c r="O1824" s="411"/>
      <c r="P1824" s="409"/>
      <c r="Q1824" s="409"/>
      <c r="R1824" s="378"/>
      <c r="S1824" s="378"/>
      <c r="T1824" s="378"/>
      <c r="U1824" s="378"/>
      <c r="V1824" s="378"/>
      <c r="W1824" s="378"/>
      <c r="X1824" s="378"/>
      <c r="Y1824" s="378"/>
    </row>
    <row r="1825" spans="1:25">
      <c r="A1825" s="374"/>
      <c r="B1825" s="374"/>
      <c r="C1825" s="406"/>
      <c r="D1825" s="407"/>
      <c r="E1825" s="374"/>
      <c r="F1825" s="374"/>
      <c r="G1825" s="408"/>
      <c r="H1825" s="374"/>
      <c r="I1825" s="409"/>
      <c r="J1825" s="374"/>
      <c r="K1825" s="409"/>
      <c r="L1825" s="378"/>
      <c r="M1825" s="410"/>
      <c r="N1825" s="374"/>
      <c r="O1825" s="411"/>
      <c r="P1825" s="409"/>
      <c r="Q1825" s="409"/>
      <c r="R1825" s="378"/>
      <c r="S1825" s="378"/>
      <c r="T1825" s="378"/>
      <c r="U1825" s="378"/>
      <c r="V1825" s="378"/>
      <c r="W1825" s="378"/>
      <c r="X1825" s="378"/>
      <c r="Y1825" s="378"/>
    </row>
    <row r="1826" spans="1:25">
      <c r="A1826" s="374"/>
      <c r="B1826" s="374"/>
      <c r="C1826" s="406"/>
      <c r="D1826" s="407"/>
      <c r="E1826" s="374"/>
      <c r="F1826" s="374"/>
      <c r="G1826" s="408"/>
      <c r="H1826" s="374"/>
      <c r="I1826" s="409"/>
      <c r="J1826" s="374"/>
      <c r="K1826" s="409"/>
      <c r="L1826" s="378"/>
      <c r="M1826" s="410"/>
      <c r="N1826" s="374"/>
      <c r="O1826" s="411"/>
      <c r="P1826" s="409"/>
      <c r="Q1826" s="409"/>
      <c r="R1826" s="378"/>
      <c r="S1826" s="378"/>
      <c r="T1826" s="378"/>
      <c r="U1826" s="378"/>
      <c r="V1826" s="378"/>
      <c r="W1826" s="378"/>
      <c r="X1826" s="378"/>
      <c r="Y1826" s="378"/>
    </row>
    <row r="1827" spans="1:25">
      <c r="A1827" s="374"/>
      <c r="B1827" s="374"/>
      <c r="C1827" s="406"/>
      <c r="D1827" s="407"/>
      <c r="E1827" s="374"/>
      <c r="F1827" s="374"/>
      <c r="G1827" s="408"/>
      <c r="H1827" s="374"/>
      <c r="I1827" s="409"/>
      <c r="J1827" s="374"/>
      <c r="K1827" s="409"/>
      <c r="L1827" s="378"/>
      <c r="M1827" s="410"/>
      <c r="N1827" s="374"/>
      <c r="O1827" s="411"/>
      <c r="P1827" s="409"/>
      <c r="Q1827" s="409"/>
      <c r="R1827" s="378"/>
      <c r="S1827" s="378"/>
      <c r="T1827" s="378"/>
      <c r="U1827" s="378"/>
      <c r="V1827" s="378"/>
      <c r="W1827" s="378"/>
      <c r="X1827" s="378"/>
      <c r="Y1827" s="378"/>
    </row>
    <row r="1828" spans="1:25">
      <c r="A1828" s="374"/>
      <c r="B1828" s="374"/>
      <c r="C1828" s="406"/>
      <c r="D1828" s="407"/>
      <c r="E1828" s="374"/>
      <c r="F1828" s="374"/>
      <c r="G1828" s="408"/>
      <c r="H1828" s="374"/>
      <c r="I1828" s="409"/>
      <c r="J1828" s="374"/>
      <c r="K1828" s="409"/>
      <c r="L1828" s="378"/>
      <c r="M1828" s="410"/>
      <c r="N1828" s="374"/>
      <c r="O1828" s="411"/>
      <c r="P1828" s="409"/>
      <c r="Q1828" s="409"/>
      <c r="R1828" s="378"/>
      <c r="S1828" s="378"/>
      <c r="T1828" s="378"/>
      <c r="U1828" s="378"/>
      <c r="V1828" s="378"/>
      <c r="W1828" s="378"/>
      <c r="X1828" s="378"/>
      <c r="Y1828" s="378"/>
    </row>
    <row r="1829" spans="1:25">
      <c r="A1829" s="374"/>
      <c r="B1829" s="374"/>
      <c r="C1829" s="406"/>
      <c r="D1829" s="407"/>
      <c r="E1829" s="374"/>
      <c r="F1829" s="374"/>
      <c r="G1829" s="408"/>
      <c r="H1829" s="374"/>
      <c r="I1829" s="409"/>
      <c r="J1829" s="374"/>
      <c r="K1829" s="409"/>
      <c r="L1829" s="378"/>
      <c r="M1829" s="410"/>
      <c r="N1829" s="374"/>
      <c r="O1829" s="411"/>
      <c r="P1829" s="409"/>
      <c r="Q1829" s="409"/>
      <c r="R1829" s="378"/>
      <c r="S1829" s="378"/>
      <c r="T1829" s="378"/>
      <c r="U1829" s="378"/>
      <c r="V1829" s="378"/>
      <c r="W1829" s="378"/>
      <c r="X1829" s="378"/>
      <c r="Y1829" s="378"/>
    </row>
    <row r="1830" spans="1:25">
      <c r="A1830" s="374"/>
      <c r="B1830" s="374"/>
      <c r="C1830" s="406"/>
      <c r="D1830" s="407"/>
      <c r="E1830" s="374"/>
      <c r="F1830" s="374"/>
      <c r="G1830" s="408"/>
      <c r="H1830" s="374"/>
      <c r="I1830" s="409"/>
      <c r="J1830" s="374"/>
      <c r="K1830" s="409"/>
      <c r="L1830" s="378"/>
      <c r="M1830" s="410"/>
      <c r="N1830" s="374"/>
      <c r="O1830" s="411"/>
      <c r="P1830" s="409"/>
      <c r="Q1830" s="409"/>
      <c r="R1830" s="378"/>
      <c r="S1830" s="378"/>
      <c r="T1830" s="378"/>
      <c r="U1830" s="378"/>
      <c r="V1830" s="378"/>
      <c r="W1830" s="378"/>
      <c r="X1830" s="378"/>
      <c r="Y1830" s="378"/>
    </row>
    <row r="1831" spans="1:25">
      <c r="A1831" s="374"/>
      <c r="B1831" s="374"/>
      <c r="C1831" s="406"/>
      <c r="D1831" s="407"/>
      <c r="E1831" s="374"/>
      <c r="F1831" s="374"/>
      <c r="G1831" s="408"/>
      <c r="H1831" s="374"/>
      <c r="I1831" s="409"/>
      <c r="J1831" s="374"/>
      <c r="K1831" s="409"/>
      <c r="L1831" s="378"/>
      <c r="M1831" s="410"/>
      <c r="N1831" s="374"/>
      <c r="O1831" s="411"/>
      <c r="P1831" s="409"/>
      <c r="Q1831" s="409"/>
      <c r="R1831" s="378"/>
      <c r="S1831" s="378"/>
      <c r="T1831" s="378"/>
      <c r="U1831" s="378"/>
      <c r="V1831" s="378"/>
      <c r="W1831" s="378"/>
      <c r="X1831" s="378"/>
      <c r="Y1831" s="378"/>
    </row>
    <row r="1832" spans="1:25">
      <c r="A1832" s="374"/>
      <c r="B1832" s="374"/>
      <c r="C1832" s="406"/>
      <c r="D1832" s="407"/>
      <c r="E1832" s="374"/>
      <c r="F1832" s="374"/>
      <c r="G1832" s="408"/>
      <c r="H1832" s="374"/>
      <c r="I1832" s="409"/>
      <c r="J1832" s="374"/>
      <c r="K1832" s="409"/>
      <c r="L1832" s="378"/>
      <c r="M1832" s="410"/>
      <c r="N1832" s="374"/>
      <c r="O1832" s="411"/>
      <c r="P1832" s="409"/>
      <c r="Q1832" s="409"/>
      <c r="R1832" s="378"/>
      <c r="S1832" s="378"/>
      <c r="T1832" s="378"/>
      <c r="U1832" s="378"/>
      <c r="V1832" s="378"/>
      <c r="W1832" s="378"/>
      <c r="X1832" s="378"/>
      <c r="Y1832" s="378"/>
    </row>
    <row r="1833" spans="1:25">
      <c r="A1833" s="374"/>
      <c r="B1833" s="374"/>
      <c r="C1833" s="406"/>
      <c r="D1833" s="407"/>
      <c r="E1833" s="374"/>
      <c r="F1833" s="374"/>
      <c r="G1833" s="408"/>
      <c r="H1833" s="374"/>
      <c r="I1833" s="409"/>
      <c r="J1833" s="374"/>
      <c r="K1833" s="409"/>
      <c r="L1833" s="378"/>
      <c r="M1833" s="410"/>
      <c r="N1833" s="374"/>
      <c r="O1833" s="411"/>
      <c r="P1833" s="409"/>
      <c r="Q1833" s="409"/>
      <c r="R1833" s="378"/>
      <c r="S1833" s="378"/>
      <c r="T1833" s="378"/>
      <c r="U1833" s="378"/>
      <c r="V1833" s="378"/>
      <c r="W1833" s="378"/>
      <c r="X1833" s="378"/>
      <c r="Y1833" s="378"/>
    </row>
    <row r="1834" spans="1:25">
      <c r="A1834" s="374"/>
      <c r="B1834" s="374"/>
      <c r="C1834" s="406"/>
      <c r="D1834" s="407"/>
      <c r="E1834" s="374"/>
      <c r="F1834" s="374"/>
      <c r="G1834" s="408"/>
      <c r="H1834" s="374"/>
      <c r="I1834" s="409"/>
      <c r="J1834" s="374"/>
      <c r="K1834" s="409"/>
      <c r="L1834" s="378"/>
      <c r="M1834" s="410"/>
      <c r="N1834" s="374"/>
      <c r="O1834" s="411"/>
      <c r="P1834" s="409"/>
      <c r="Q1834" s="409"/>
      <c r="R1834" s="378"/>
      <c r="S1834" s="378"/>
      <c r="T1834" s="378"/>
      <c r="U1834" s="378"/>
      <c r="V1834" s="378"/>
      <c r="W1834" s="378"/>
      <c r="X1834" s="378"/>
      <c r="Y1834" s="378"/>
    </row>
    <row r="1835" spans="1:25">
      <c r="A1835" s="374"/>
      <c r="B1835" s="374"/>
      <c r="C1835" s="406"/>
      <c r="D1835" s="407"/>
      <c r="E1835" s="374"/>
      <c r="F1835" s="374"/>
      <c r="G1835" s="408"/>
      <c r="H1835" s="374"/>
      <c r="I1835" s="409"/>
      <c r="J1835" s="374"/>
      <c r="K1835" s="409"/>
      <c r="L1835" s="378"/>
      <c r="M1835" s="410"/>
      <c r="N1835" s="374"/>
      <c r="O1835" s="411"/>
      <c r="P1835" s="409"/>
      <c r="Q1835" s="409"/>
      <c r="R1835" s="378"/>
      <c r="S1835" s="378"/>
      <c r="T1835" s="378"/>
      <c r="U1835" s="378"/>
      <c r="V1835" s="378"/>
      <c r="W1835" s="378"/>
      <c r="X1835" s="378"/>
      <c r="Y1835" s="378"/>
    </row>
    <row r="1836" spans="1:25">
      <c r="A1836" s="374"/>
      <c r="B1836" s="374"/>
      <c r="C1836" s="406"/>
      <c r="D1836" s="407"/>
      <c r="E1836" s="374"/>
      <c r="F1836" s="374"/>
      <c r="G1836" s="408"/>
      <c r="H1836" s="374"/>
      <c r="I1836" s="409"/>
      <c r="J1836" s="374"/>
      <c r="K1836" s="409"/>
      <c r="L1836" s="378"/>
      <c r="M1836" s="410"/>
      <c r="N1836" s="374"/>
      <c r="O1836" s="411"/>
      <c r="P1836" s="409"/>
      <c r="Q1836" s="409"/>
      <c r="R1836" s="378"/>
      <c r="S1836" s="378"/>
      <c r="T1836" s="378"/>
      <c r="U1836" s="378"/>
      <c r="V1836" s="378"/>
      <c r="W1836" s="378"/>
      <c r="X1836" s="378"/>
      <c r="Y1836" s="378"/>
    </row>
    <row r="1837" spans="1:25">
      <c r="A1837" s="374"/>
      <c r="B1837" s="374"/>
      <c r="C1837" s="406"/>
      <c r="D1837" s="407"/>
      <c r="E1837" s="374"/>
      <c r="F1837" s="374"/>
      <c r="G1837" s="408"/>
      <c r="H1837" s="374"/>
      <c r="I1837" s="409"/>
      <c r="J1837" s="374"/>
      <c r="K1837" s="409"/>
      <c r="L1837" s="378"/>
      <c r="M1837" s="410"/>
      <c r="N1837" s="374"/>
      <c r="O1837" s="411"/>
      <c r="P1837" s="409"/>
      <c r="Q1837" s="409"/>
      <c r="R1837" s="378"/>
      <c r="S1837" s="378"/>
      <c r="T1837" s="378"/>
      <c r="U1837" s="378"/>
      <c r="V1837" s="378"/>
      <c r="W1837" s="378"/>
      <c r="X1837" s="378"/>
      <c r="Y1837" s="378"/>
    </row>
    <row r="1838" spans="1:25">
      <c r="A1838" s="374"/>
      <c r="B1838" s="374"/>
      <c r="C1838" s="406"/>
      <c r="D1838" s="407"/>
      <c r="E1838" s="374"/>
      <c r="F1838" s="374"/>
      <c r="G1838" s="408"/>
      <c r="H1838" s="374"/>
      <c r="I1838" s="409"/>
      <c r="J1838" s="374"/>
      <c r="K1838" s="409"/>
      <c r="L1838" s="378"/>
      <c r="M1838" s="410"/>
      <c r="N1838" s="374"/>
      <c r="O1838" s="411"/>
      <c r="P1838" s="409"/>
      <c r="Q1838" s="409"/>
      <c r="R1838" s="378"/>
      <c r="S1838" s="378"/>
      <c r="T1838" s="378"/>
      <c r="U1838" s="378"/>
      <c r="V1838" s="378"/>
      <c r="W1838" s="378"/>
      <c r="X1838" s="378"/>
      <c r="Y1838" s="378"/>
    </row>
    <row r="1839" spans="1:25">
      <c r="A1839" s="374"/>
      <c r="B1839" s="374"/>
      <c r="C1839" s="406"/>
      <c r="D1839" s="407"/>
      <c r="E1839" s="374"/>
      <c r="F1839" s="374"/>
      <c r="G1839" s="408"/>
      <c r="H1839" s="374"/>
      <c r="I1839" s="409"/>
      <c r="J1839" s="374"/>
      <c r="K1839" s="409"/>
      <c r="L1839" s="378"/>
      <c r="M1839" s="410"/>
      <c r="N1839" s="374"/>
      <c r="O1839" s="411"/>
      <c r="P1839" s="409"/>
      <c r="Q1839" s="409"/>
      <c r="R1839" s="378"/>
      <c r="S1839" s="378"/>
      <c r="T1839" s="378"/>
      <c r="U1839" s="378"/>
      <c r="V1839" s="378"/>
      <c r="W1839" s="378"/>
      <c r="X1839" s="378"/>
      <c r="Y1839" s="378"/>
    </row>
    <row r="1840" spans="1:25">
      <c r="A1840" s="374"/>
      <c r="B1840" s="374"/>
      <c r="C1840" s="406"/>
      <c r="D1840" s="407"/>
      <c r="E1840" s="374"/>
      <c r="F1840" s="374"/>
      <c r="G1840" s="408"/>
      <c r="H1840" s="374"/>
      <c r="I1840" s="409"/>
      <c r="J1840" s="374"/>
      <c r="K1840" s="409"/>
      <c r="L1840" s="378"/>
      <c r="M1840" s="410"/>
      <c r="N1840" s="374"/>
      <c r="O1840" s="411"/>
      <c r="P1840" s="409"/>
      <c r="Q1840" s="409"/>
      <c r="R1840" s="378"/>
      <c r="S1840" s="378"/>
      <c r="T1840" s="378"/>
      <c r="U1840" s="378"/>
      <c r="V1840" s="378"/>
      <c r="W1840" s="378"/>
      <c r="X1840" s="378"/>
      <c r="Y1840" s="378"/>
    </row>
    <row r="1841" spans="1:25">
      <c r="A1841" s="374"/>
      <c r="B1841" s="374"/>
      <c r="C1841" s="406"/>
      <c r="D1841" s="407"/>
      <c r="E1841" s="374"/>
      <c r="F1841" s="374"/>
      <c r="G1841" s="408"/>
      <c r="H1841" s="374"/>
      <c r="I1841" s="409"/>
      <c r="J1841" s="374"/>
      <c r="K1841" s="409"/>
      <c r="L1841" s="378"/>
      <c r="M1841" s="410"/>
      <c r="N1841" s="374"/>
      <c r="O1841" s="411"/>
      <c r="P1841" s="409"/>
      <c r="Q1841" s="409"/>
      <c r="R1841" s="378"/>
      <c r="S1841" s="378"/>
      <c r="T1841" s="378"/>
      <c r="U1841" s="378"/>
      <c r="V1841" s="378"/>
      <c r="W1841" s="378"/>
      <c r="X1841" s="378"/>
      <c r="Y1841" s="378"/>
    </row>
    <row r="1842" spans="1:25">
      <c r="A1842" s="374"/>
      <c r="B1842" s="374"/>
      <c r="C1842" s="406"/>
      <c r="D1842" s="407"/>
      <c r="E1842" s="374"/>
      <c r="F1842" s="374"/>
      <c r="G1842" s="408"/>
      <c r="H1842" s="374"/>
      <c r="I1842" s="409"/>
      <c r="J1842" s="374"/>
      <c r="K1842" s="409"/>
      <c r="L1842" s="378"/>
      <c r="M1842" s="410"/>
      <c r="N1842" s="374"/>
      <c r="O1842" s="411"/>
      <c r="P1842" s="409"/>
      <c r="Q1842" s="409"/>
      <c r="R1842" s="378"/>
      <c r="S1842" s="378"/>
      <c r="T1842" s="378"/>
      <c r="U1842" s="378"/>
      <c r="V1842" s="378"/>
      <c r="W1842" s="378"/>
      <c r="X1842" s="378"/>
      <c r="Y1842" s="378"/>
    </row>
    <row r="1843" spans="1:25">
      <c r="A1843" s="374"/>
      <c r="B1843" s="374"/>
      <c r="C1843" s="406"/>
      <c r="D1843" s="407"/>
      <c r="E1843" s="374"/>
      <c r="F1843" s="374"/>
      <c r="G1843" s="408"/>
      <c r="H1843" s="374"/>
      <c r="I1843" s="409"/>
      <c r="J1843" s="374"/>
      <c r="K1843" s="409"/>
      <c r="L1843" s="378"/>
      <c r="M1843" s="410"/>
      <c r="N1843" s="374"/>
      <c r="O1843" s="411"/>
      <c r="P1843" s="409"/>
      <c r="Q1843" s="409"/>
      <c r="R1843" s="378"/>
      <c r="S1843" s="378"/>
      <c r="T1843" s="378"/>
      <c r="U1843" s="378"/>
      <c r="V1843" s="378"/>
      <c r="W1843" s="378"/>
      <c r="X1843" s="378"/>
      <c r="Y1843" s="378"/>
    </row>
    <row r="1844" spans="1:25">
      <c r="A1844" s="374"/>
      <c r="B1844" s="374"/>
      <c r="C1844" s="406"/>
      <c r="D1844" s="407"/>
      <c r="E1844" s="374"/>
      <c r="F1844" s="374"/>
      <c r="G1844" s="408"/>
      <c r="H1844" s="374"/>
      <c r="I1844" s="409"/>
      <c r="J1844" s="374"/>
      <c r="K1844" s="409"/>
      <c r="L1844" s="378"/>
      <c r="M1844" s="410"/>
      <c r="N1844" s="374"/>
      <c r="O1844" s="411"/>
      <c r="P1844" s="409"/>
      <c r="Q1844" s="409"/>
      <c r="R1844" s="378"/>
      <c r="S1844" s="378"/>
      <c r="T1844" s="378"/>
      <c r="U1844" s="378"/>
      <c r="V1844" s="378"/>
      <c r="W1844" s="378"/>
      <c r="X1844" s="378"/>
      <c r="Y1844" s="378"/>
    </row>
    <row r="1845" spans="1:25">
      <c r="A1845" s="374"/>
      <c r="B1845" s="374"/>
      <c r="C1845" s="406"/>
      <c r="D1845" s="407"/>
      <c r="E1845" s="374"/>
      <c r="F1845" s="374"/>
      <c r="G1845" s="408"/>
      <c r="H1845" s="374"/>
      <c r="I1845" s="409"/>
      <c r="J1845" s="374"/>
      <c r="K1845" s="409"/>
      <c r="L1845" s="378"/>
      <c r="M1845" s="410"/>
      <c r="N1845" s="374"/>
      <c r="O1845" s="411"/>
      <c r="P1845" s="409"/>
      <c r="Q1845" s="409"/>
      <c r="R1845" s="378"/>
      <c r="S1845" s="378"/>
      <c r="T1845" s="378"/>
      <c r="U1845" s="378"/>
      <c r="V1845" s="378"/>
      <c r="W1845" s="378"/>
      <c r="X1845" s="378"/>
      <c r="Y1845" s="378"/>
    </row>
    <row r="1846" spans="1:25">
      <c r="A1846" s="374"/>
      <c r="B1846" s="374"/>
      <c r="C1846" s="406"/>
      <c r="D1846" s="407"/>
      <c r="E1846" s="374"/>
      <c r="F1846" s="374"/>
      <c r="G1846" s="408"/>
      <c r="H1846" s="374"/>
      <c r="I1846" s="409"/>
      <c r="J1846" s="374"/>
      <c r="K1846" s="409"/>
      <c r="L1846" s="378"/>
      <c r="M1846" s="410"/>
      <c r="N1846" s="374"/>
      <c r="O1846" s="411"/>
      <c r="P1846" s="409"/>
      <c r="Q1846" s="409"/>
      <c r="R1846" s="378"/>
      <c r="S1846" s="378"/>
      <c r="T1846" s="378"/>
      <c r="U1846" s="378"/>
      <c r="V1846" s="378"/>
      <c r="W1846" s="378"/>
      <c r="X1846" s="378"/>
      <c r="Y1846" s="378"/>
    </row>
    <row r="1847" spans="1:25">
      <c r="A1847" s="374"/>
      <c r="B1847" s="374"/>
      <c r="C1847" s="406"/>
      <c r="D1847" s="407"/>
      <c r="E1847" s="374"/>
      <c r="F1847" s="374"/>
      <c r="G1847" s="408"/>
      <c r="H1847" s="374"/>
      <c r="I1847" s="409"/>
      <c r="J1847" s="374"/>
      <c r="K1847" s="409"/>
      <c r="L1847" s="378"/>
      <c r="M1847" s="410"/>
      <c r="N1847" s="374"/>
      <c r="O1847" s="411"/>
      <c r="P1847" s="409"/>
      <c r="Q1847" s="409"/>
      <c r="R1847" s="378"/>
      <c r="S1847" s="378"/>
      <c r="T1847" s="378"/>
      <c r="U1847" s="378"/>
      <c r="V1847" s="378"/>
      <c r="W1847" s="378"/>
      <c r="X1847" s="378"/>
      <c r="Y1847" s="378"/>
    </row>
    <row r="1848" spans="1:25">
      <c r="A1848" s="374"/>
      <c r="B1848" s="374"/>
      <c r="C1848" s="406"/>
      <c r="D1848" s="407"/>
      <c r="E1848" s="374"/>
      <c r="F1848" s="374"/>
      <c r="G1848" s="408"/>
      <c r="H1848" s="374"/>
      <c r="I1848" s="409"/>
      <c r="J1848" s="374"/>
      <c r="K1848" s="409"/>
      <c r="L1848" s="378"/>
      <c r="M1848" s="410"/>
      <c r="N1848" s="374"/>
      <c r="O1848" s="411"/>
      <c r="P1848" s="409"/>
      <c r="Q1848" s="409"/>
      <c r="R1848" s="378"/>
      <c r="S1848" s="378"/>
      <c r="T1848" s="378"/>
      <c r="U1848" s="378"/>
      <c r="V1848" s="378"/>
      <c r="W1848" s="378"/>
      <c r="X1848" s="378"/>
      <c r="Y1848" s="378"/>
    </row>
    <row r="1849" spans="1:25">
      <c r="A1849" s="374"/>
      <c r="B1849" s="374"/>
      <c r="C1849" s="406"/>
      <c r="D1849" s="407"/>
      <c r="E1849" s="374"/>
      <c r="F1849" s="374"/>
      <c r="G1849" s="408"/>
      <c r="H1849" s="374"/>
      <c r="I1849" s="409"/>
      <c r="J1849" s="374"/>
      <c r="K1849" s="409"/>
      <c r="L1849" s="378"/>
      <c r="M1849" s="410"/>
      <c r="N1849" s="374"/>
      <c r="O1849" s="411"/>
      <c r="P1849" s="409"/>
      <c r="Q1849" s="409"/>
      <c r="R1849" s="378"/>
      <c r="S1849" s="378"/>
      <c r="T1849" s="378"/>
      <c r="U1849" s="378"/>
      <c r="V1849" s="378"/>
      <c r="W1849" s="378"/>
      <c r="X1849" s="378"/>
      <c r="Y1849" s="378"/>
    </row>
    <row r="1850" spans="1:25">
      <c r="A1850" s="374"/>
      <c r="B1850" s="374"/>
      <c r="C1850" s="406"/>
      <c r="D1850" s="407"/>
      <c r="E1850" s="374"/>
      <c r="F1850" s="374"/>
      <c r="G1850" s="408"/>
      <c r="H1850" s="374"/>
      <c r="I1850" s="409"/>
      <c r="J1850" s="374"/>
      <c r="K1850" s="409"/>
      <c r="L1850" s="378"/>
      <c r="M1850" s="410"/>
      <c r="N1850" s="374"/>
      <c r="O1850" s="411"/>
      <c r="P1850" s="409"/>
      <c r="Q1850" s="409"/>
      <c r="R1850" s="378"/>
      <c r="S1850" s="378"/>
      <c r="T1850" s="378"/>
      <c r="U1850" s="378"/>
      <c r="V1850" s="378"/>
      <c r="W1850" s="378"/>
      <c r="X1850" s="378"/>
      <c r="Y1850" s="378"/>
    </row>
    <row r="1851" spans="1:25">
      <c r="A1851" s="374"/>
      <c r="B1851" s="374"/>
      <c r="C1851" s="406"/>
      <c r="D1851" s="407"/>
      <c r="E1851" s="374"/>
      <c r="F1851" s="374"/>
      <c r="G1851" s="408"/>
      <c r="H1851" s="374"/>
      <c r="I1851" s="409"/>
      <c r="J1851" s="374"/>
      <c r="K1851" s="409"/>
      <c r="L1851" s="378"/>
      <c r="M1851" s="410"/>
      <c r="N1851" s="374"/>
      <c r="O1851" s="411"/>
      <c r="P1851" s="409"/>
      <c r="Q1851" s="409"/>
      <c r="R1851" s="378"/>
      <c r="S1851" s="378"/>
      <c r="T1851" s="378"/>
      <c r="U1851" s="378"/>
      <c r="V1851" s="378"/>
      <c r="W1851" s="378"/>
      <c r="X1851" s="378"/>
      <c r="Y1851" s="378"/>
    </row>
    <row r="1852" spans="1:25">
      <c r="A1852" s="374"/>
      <c r="B1852" s="374"/>
      <c r="C1852" s="406"/>
      <c r="D1852" s="407"/>
      <c r="E1852" s="374"/>
      <c r="F1852" s="374"/>
      <c r="G1852" s="408"/>
      <c r="H1852" s="374"/>
      <c r="I1852" s="409"/>
      <c r="J1852" s="374"/>
      <c r="K1852" s="409"/>
      <c r="L1852" s="378"/>
      <c r="M1852" s="410"/>
      <c r="N1852" s="374"/>
      <c r="O1852" s="411"/>
      <c r="P1852" s="409"/>
      <c r="Q1852" s="409"/>
      <c r="R1852" s="378"/>
      <c r="S1852" s="378"/>
      <c r="T1852" s="378"/>
      <c r="U1852" s="378"/>
      <c r="V1852" s="378"/>
      <c r="W1852" s="378"/>
      <c r="X1852" s="378"/>
      <c r="Y1852" s="378"/>
    </row>
    <row r="1853" spans="1:25">
      <c r="A1853" s="374"/>
      <c r="B1853" s="374"/>
      <c r="C1853" s="406"/>
      <c r="D1853" s="407"/>
      <c r="E1853" s="374"/>
      <c r="F1853" s="374"/>
      <c r="G1853" s="408"/>
      <c r="H1853" s="374"/>
      <c r="I1853" s="409"/>
      <c r="J1853" s="374"/>
      <c r="K1853" s="409"/>
      <c r="L1853" s="378"/>
      <c r="M1853" s="410"/>
      <c r="N1853" s="374"/>
      <c r="O1853" s="411"/>
      <c r="P1853" s="409"/>
      <c r="Q1853" s="409"/>
      <c r="R1853" s="378"/>
      <c r="S1853" s="378"/>
      <c r="T1853" s="378"/>
      <c r="U1853" s="378"/>
      <c r="V1853" s="378"/>
      <c r="W1853" s="378"/>
      <c r="X1853" s="378"/>
      <c r="Y1853" s="378"/>
    </row>
    <row r="1854" spans="1:25">
      <c r="A1854" s="374"/>
      <c r="B1854" s="374"/>
      <c r="C1854" s="406"/>
      <c r="D1854" s="407"/>
      <c r="E1854" s="374"/>
      <c r="F1854" s="374"/>
      <c r="G1854" s="408"/>
      <c r="H1854" s="374"/>
      <c r="I1854" s="409"/>
      <c r="J1854" s="374"/>
      <c r="K1854" s="409"/>
      <c r="L1854" s="378"/>
      <c r="M1854" s="410"/>
      <c r="N1854" s="374"/>
      <c r="O1854" s="411"/>
      <c r="P1854" s="409"/>
      <c r="Q1854" s="409"/>
      <c r="R1854" s="378"/>
      <c r="S1854" s="378"/>
      <c r="T1854" s="378"/>
      <c r="U1854" s="378"/>
      <c r="V1854" s="378"/>
      <c r="W1854" s="378"/>
      <c r="X1854" s="378"/>
      <c r="Y1854" s="378"/>
    </row>
    <row r="1855" spans="1:25">
      <c r="A1855" s="374"/>
      <c r="B1855" s="374"/>
      <c r="C1855" s="406"/>
      <c r="D1855" s="407"/>
      <c r="E1855" s="374"/>
      <c r="F1855" s="374"/>
      <c r="G1855" s="408"/>
      <c r="H1855" s="374"/>
      <c r="I1855" s="409"/>
      <c r="J1855" s="374"/>
      <c r="K1855" s="409"/>
      <c r="L1855" s="378"/>
      <c r="M1855" s="410"/>
      <c r="N1855" s="374"/>
      <c r="O1855" s="411"/>
      <c r="P1855" s="409"/>
      <c r="Q1855" s="409"/>
      <c r="R1855" s="378"/>
      <c r="S1855" s="378"/>
      <c r="T1855" s="378"/>
      <c r="U1855" s="378"/>
      <c r="V1855" s="378"/>
      <c r="W1855" s="378"/>
      <c r="X1855" s="378"/>
      <c r="Y1855" s="378"/>
    </row>
    <row r="1856" spans="1:25">
      <c r="A1856" s="374"/>
      <c r="B1856" s="374"/>
      <c r="C1856" s="406"/>
      <c r="D1856" s="407"/>
      <c r="E1856" s="374"/>
      <c r="F1856" s="374"/>
      <c r="G1856" s="408"/>
      <c r="H1856" s="374"/>
      <c r="I1856" s="409"/>
      <c r="J1856" s="374"/>
      <c r="K1856" s="409"/>
      <c r="L1856" s="378"/>
      <c r="M1856" s="410"/>
      <c r="N1856" s="374"/>
      <c r="O1856" s="411"/>
      <c r="P1856" s="409"/>
      <c r="Q1856" s="409"/>
      <c r="R1856" s="378"/>
      <c r="S1856" s="378"/>
      <c r="T1856" s="378"/>
      <c r="U1856" s="378"/>
      <c r="V1856" s="378"/>
      <c r="W1856" s="378"/>
      <c r="X1856" s="378"/>
      <c r="Y1856" s="378"/>
    </row>
    <row r="1857" spans="1:25">
      <c r="A1857" s="374"/>
      <c r="B1857" s="374"/>
      <c r="C1857" s="406"/>
      <c r="D1857" s="407"/>
      <c r="E1857" s="374"/>
      <c r="F1857" s="374"/>
      <c r="G1857" s="408"/>
      <c r="H1857" s="374"/>
      <c r="I1857" s="409"/>
      <c r="J1857" s="374"/>
      <c r="K1857" s="409"/>
      <c r="L1857" s="378"/>
      <c r="M1857" s="410"/>
      <c r="N1857" s="374"/>
      <c r="O1857" s="411"/>
      <c r="P1857" s="409"/>
      <c r="Q1857" s="409"/>
      <c r="R1857" s="378"/>
      <c r="S1857" s="378"/>
      <c r="T1857" s="378"/>
      <c r="U1857" s="378"/>
      <c r="V1857" s="378"/>
      <c r="W1857" s="378"/>
      <c r="X1857" s="378"/>
      <c r="Y1857" s="378"/>
    </row>
    <row r="1858" spans="1:25">
      <c r="A1858" s="374"/>
      <c r="B1858" s="374"/>
      <c r="C1858" s="406"/>
      <c r="D1858" s="407"/>
      <c r="E1858" s="374"/>
      <c r="F1858" s="374"/>
      <c r="G1858" s="408"/>
      <c r="H1858" s="374"/>
      <c r="I1858" s="409"/>
      <c r="J1858" s="374"/>
      <c r="K1858" s="409"/>
      <c r="L1858" s="378"/>
      <c r="M1858" s="410"/>
      <c r="N1858" s="374"/>
      <c r="O1858" s="411"/>
      <c r="P1858" s="409"/>
      <c r="Q1858" s="409"/>
      <c r="R1858" s="378"/>
      <c r="S1858" s="378"/>
      <c r="T1858" s="378"/>
      <c r="U1858" s="378"/>
      <c r="V1858" s="378"/>
      <c r="W1858" s="378"/>
      <c r="X1858" s="378"/>
      <c r="Y1858" s="378"/>
    </row>
    <row r="1859" spans="1:25">
      <c r="A1859" s="374"/>
      <c r="B1859" s="374"/>
      <c r="C1859" s="406"/>
      <c r="D1859" s="407"/>
      <c r="E1859" s="374"/>
      <c r="F1859" s="374"/>
      <c r="G1859" s="408"/>
      <c r="H1859" s="374"/>
      <c r="I1859" s="409"/>
      <c r="J1859" s="374"/>
      <c r="K1859" s="409"/>
      <c r="L1859" s="378"/>
      <c r="M1859" s="410"/>
      <c r="N1859" s="374"/>
      <c r="O1859" s="411"/>
      <c r="P1859" s="409"/>
      <c r="Q1859" s="409"/>
      <c r="R1859" s="378"/>
      <c r="S1859" s="378"/>
      <c r="T1859" s="378"/>
      <c r="U1859" s="378"/>
      <c r="V1859" s="378"/>
      <c r="W1859" s="378"/>
      <c r="X1859" s="378"/>
      <c r="Y1859" s="378"/>
    </row>
    <row r="1860" spans="1:25">
      <c r="A1860" s="374"/>
      <c r="B1860" s="374"/>
      <c r="C1860" s="406"/>
      <c r="D1860" s="407"/>
      <c r="E1860" s="374"/>
      <c r="F1860" s="374"/>
      <c r="G1860" s="408"/>
      <c r="H1860" s="374"/>
      <c r="I1860" s="409"/>
      <c r="J1860" s="374"/>
      <c r="K1860" s="409"/>
      <c r="L1860" s="378"/>
      <c r="M1860" s="410"/>
      <c r="N1860" s="374"/>
      <c r="O1860" s="411"/>
      <c r="P1860" s="409"/>
      <c r="Q1860" s="409"/>
      <c r="R1860" s="378"/>
      <c r="S1860" s="378"/>
      <c r="T1860" s="378"/>
      <c r="U1860" s="378"/>
      <c r="V1860" s="378"/>
      <c r="W1860" s="378"/>
      <c r="X1860" s="378"/>
      <c r="Y1860" s="378"/>
    </row>
    <row r="1861" spans="1:25">
      <c r="A1861" s="374"/>
      <c r="B1861" s="374"/>
      <c r="C1861" s="406"/>
      <c r="D1861" s="407"/>
      <c r="E1861" s="374"/>
      <c r="F1861" s="374"/>
      <c r="G1861" s="408"/>
      <c r="H1861" s="374"/>
      <c r="I1861" s="409"/>
      <c r="J1861" s="374"/>
      <c r="K1861" s="409"/>
      <c r="L1861" s="378"/>
      <c r="M1861" s="410"/>
      <c r="N1861" s="374"/>
      <c r="O1861" s="411"/>
      <c r="P1861" s="409"/>
      <c r="Q1861" s="409"/>
      <c r="R1861" s="378"/>
      <c r="S1861" s="378"/>
      <c r="T1861" s="378"/>
      <c r="U1861" s="378"/>
      <c r="V1861" s="378"/>
      <c r="W1861" s="378"/>
      <c r="X1861" s="378"/>
      <c r="Y1861" s="378"/>
    </row>
    <row r="1862" spans="1:25">
      <c r="A1862" s="374"/>
      <c r="B1862" s="374"/>
      <c r="C1862" s="406"/>
      <c r="D1862" s="407"/>
      <c r="E1862" s="374"/>
      <c r="F1862" s="374"/>
      <c r="G1862" s="408"/>
      <c r="H1862" s="374"/>
      <c r="I1862" s="409"/>
      <c r="J1862" s="374"/>
      <c r="K1862" s="409"/>
      <c r="L1862" s="378"/>
      <c r="M1862" s="410"/>
      <c r="N1862" s="374"/>
      <c r="O1862" s="411"/>
      <c r="P1862" s="409"/>
      <c r="Q1862" s="409"/>
      <c r="R1862" s="378"/>
      <c r="S1862" s="378"/>
      <c r="T1862" s="378"/>
      <c r="U1862" s="378"/>
      <c r="V1862" s="378"/>
      <c r="W1862" s="378"/>
      <c r="X1862" s="378"/>
      <c r="Y1862" s="378"/>
    </row>
    <row r="1863" spans="1:25">
      <c r="A1863" s="374"/>
      <c r="B1863" s="374"/>
      <c r="C1863" s="406"/>
      <c r="D1863" s="407"/>
      <c r="E1863" s="374"/>
      <c r="F1863" s="374"/>
      <c r="G1863" s="408"/>
      <c r="H1863" s="374"/>
      <c r="I1863" s="409"/>
      <c r="J1863" s="374"/>
      <c r="K1863" s="409"/>
      <c r="L1863" s="378"/>
      <c r="M1863" s="410"/>
      <c r="N1863" s="374"/>
      <c r="O1863" s="411"/>
      <c r="P1863" s="409"/>
      <c r="Q1863" s="409"/>
      <c r="R1863" s="378"/>
      <c r="S1863" s="378"/>
      <c r="T1863" s="378"/>
      <c r="U1863" s="378"/>
      <c r="V1863" s="378"/>
      <c r="W1863" s="378"/>
      <c r="X1863" s="378"/>
      <c r="Y1863" s="378"/>
    </row>
    <row r="1864" spans="1:25">
      <c r="A1864" s="374"/>
      <c r="B1864" s="374"/>
      <c r="C1864" s="406"/>
      <c r="D1864" s="407"/>
      <c r="E1864" s="374"/>
      <c r="F1864" s="374"/>
      <c r="G1864" s="408"/>
      <c r="H1864" s="374"/>
      <c r="I1864" s="409"/>
      <c r="J1864" s="374"/>
      <c r="K1864" s="409"/>
      <c r="L1864" s="378"/>
      <c r="M1864" s="410"/>
      <c r="N1864" s="374"/>
      <c r="O1864" s="411"/>
      <c r="P1864" s="409"/>
      <c r="Q1864" s="409"/>
      <c r="R1864" s="378"/>
      <c r="S1864" s="378"/>
      <c r="T1864" s="378"/>
      <c r="U1864" s="378"/>
      <c r="V1864" s="378"/>
      <c r="W1864" s="378"/>
      <c r="X1864" s="378"/>
      <c r="Y1864" s="378"/>
    </row>
    <row r="1865" spans="1:25">
      <c r="A1865" s="374"/>
      <c r="B1865" s="374"/>
      <c r="C1865" s="406"/>
      <c r="D1865" s="407"/>
      <c r="E1865" s="374"/>
      <c r="F1865" s="374"/>
      <c r="G1865" s="408"/>
      <c r="H1865" s="374"/>
      <c r="I1865" s="409"/>
      <c r="J1865" s="374"/>
      <c r="K1865" s="409"/>
      <c r="L1865" s="378"/>
      <c r="M1865" s="410"/>
      <c r="N1865" s="374"/>
      <c r="O1865" s="411"/>
      <c r="P1865" s="409"/>
      <c r="Q1865" s="409"/>
      <c r="R1865" s="378"/>
      <c r="S1865" s="378"/>
      <c r="T1865" s="378"/>
      <c r="U1865" s="378"/>
      <c r="V1865" s="378"/>
      <c r="W1865" s="378"/>
      <c r="X1865" s="378"/>
      <c r="Y1865" s="378"/>
    </row>
    <row r="1866" spans="1:25">
      <c r="A1866" s="374"/>
      <c r="B1866" s="374"/>
      <c r="C1866" s="406"/>
      <c r="D1866" s="407"/>
      <c r="E1866" s="374"/>
      <c r="F1866" s="374"/>
      <c r="G1866" s="408"/>
      <c r="H1866" s="374"/>
      <c r="I1866" s="409"/>
      <c r="J1866" s="374"/>
      <c r="K1866" s="409"/>
      <c r="L1866" s="378"/>
      <c r="M1866" s="410"/>
      <c r="N1866" s="374"/>
      <c r="O1866" s="411"/>
      <c r="P1866" s="409"/>
      <c r="Q1866" s="409"/>
      <c r="R1866" s="378"/>
      <c r="S1866" s="378"/>
      <c r="T1866" s="378"/>
      <c r="U1866" s="378"/>
      <c r="V1866" s="378"/>
      <c r="W1866" s="378"/>
      <c r="X1866" s="378"/>
      <c r="Y1866" s="378"/>
    </row>
    <row r="1867" spans="1:25">
      <c r="A1867" s="374"/>
      <c r="B1867" s="374"/>
      <c r="C1867" s="406"/>
      <c r="D1867" s="407"/>
      <c r="E1867" s="374"/>
      <c r="F1867" s="374"/>
      <c r="G1867" s="408"/>
      <c r="H1867" s="374"/>
      <c r="I1867" s="409"/>
      <c r="J1867" s="374"/>
      <c r="K1867" s="409"/>
      <c r="L1867" s="378"/>
      <c r="M1867" s="410"/>
      <c r="N1867" s="374"/>
      <c r="O1867" s="411"/>
      <c r="P1867" s="409"/>
      <c r="Q1867" s="409"/>
      <c r="R1867" s="378"/>
      <c r="S1867" s="378"/>
      <c r="T1867" s="378"/>
      <c r="U1867" s="378"/>
      <c r="V1867" s="378"/>
      <c r="W1867" s="378"/>
      <c r="X1867" s="378"/>
      <c r="Y1867" s="378"/>
    </row>
    <row r="1868" spans="1:25">
      <c r="A1868" s="374"/>
      <c r="B1868" s="374"/>
      <c r="C1868" s="406"/>
      <c r="D1868" s="407"/>
      <c r="E1868" s="374"/>
      <c r="F1868" s="374"/>
      <c r="G1868" s="408"/>
      <c r="H1868" s="374"/>
      <c r="I1868" s="409"/>
      <c r="J1868" s="374"/>
      <c r="K1868" s="409"/>
      <c r="L1868" s="378"/>
      <c r="M1868" s="410"/>
      <c r="N1868" s="374"/>
      <c r="O1868" s="411"/>
      <c r="P1868" s="409"/>
      <c r="Q1868" s="409"/>
      <c r="R1868" s="378"/>
      <c r="S1868" s="378"/>
      <c r="T1868" s="378"/>
      <c r="U1868" s="378"/>
      <c r="V1868" s="378"/>
      <c r="W1868" s="378"/>
      <c r="X1868" s="378"/>
      <c r="Y1868" s="378"/>
    </row>
    <row r="1869" spans="1:25">
      <c r="A1869" s="374"/>
      <c r="B1869" s="374"/>
      <c r="C1869" s="406"/>
      <c r="D1869" s="407"/>
      <c r="E1869" s="374"/>
      <c r="F1869" s="374"/>
      <c r="G1869" s="408"/>
      <c r="H1869" s="374"/>
      <c r="I1869" s="409"/>
      <c r="J1869" s="374"/>
      <c r="K1869" s="409"/>
      <c r="L1869" s="378"/>
      <c r="M1869" s="410"/>
      <c r="N1869" s="374"/>
      <c r="O1869" s="411"/>
      <c r="P1869" s="409"/>
      <c r="Q1869" s="409"/>
      <c r="R1869" s="378"/>
      <c r="S1869" s="378"/>
      <c r="T1869" s="378"/>
      <c r="U1869" s="378"/>
      <c r="V1869" s="378"/>
      <c r="W1869" s="378"/>
      <c r="X1869" s="378"/>
      <c r="Y1869" s="378"/>
    </row>
    <row r="1870" spans="1:25">
      <c r="A1870" s="374"/>
      <c r="B1870" s="374"/>
      <c r="C1870" s="406"/>
      <c r="D1870" s="407"/>
      <c r="E1870" s="374"/>
      <c r="F1870" s="374"/>
      <c r="G1870" s="408"/>
      <c r="H1870" s="374"/>
      <c r="I1870" s="409"/>
      <c r="J1870" s="374"/>
      <c r="K1870" s="409"/>
      <c r="L1870" s="378"/>
      <c r="M1870" s="410"/>
      <c r="N1870" s="374"/>
      <c r="O1870" s="411"/>
      <c r="P1870" s="409"/>
      <c r="Q1870" s="409"/>
      <c r="R1870" s="378"/>
      <c r="S1870" s="378"/>
      <c r="T1870" s="378"/>
      <c r="U1870" s="378"/>
      <c r="V1870" s="378"/>
      <c r="W1870" s="378"/>
      <c r="X1870" s="378"/>
      <c r="Y1870" s="378"/>
    </row>
    <row r="1871" spans="1:25">
      <c r="A1871" s="374"/>
      <c r="B1871" s="374"/>
      <c r="C1871" s="406"/>
      <c r="D1871" s="407"/>
      <c r="E1871" s="374"/>
      <c r="F1871" s="374"/>
      <c r="G1871" s="408"/>
      <c r="H1871" s="374"/>
      <c r="I1871" s="409"/>
      <c r="J1871" s="374"/>
      <c r="K1871" s="409"/>
      <c r="L1871" s="378"/>
      <c r="M1871" s="410"/>
      <c r="N1871" s="374"/>
      <c r="O1871" s="411"/>
      <c r="P1871" s="409"/>
      <c r="Q1871" s="409"/>
      <c r="R1871" s="378"/>
      <c r="S1871" s="378"/>
      <c r="T1871" s="378"/>
      <c r="U1871" s="378"/>
      <c r="V1871" s="378"/>
      <c r="W1871" s="378"/>
      <c r="X1871" s="378"/>
      <c r="Y1871" s="378"/>
    </row>
    <row r="1872" spans="1:25">
      <c r="A1872" s="374"/>
      <c r="B1872" s="374"/>
      <c r="C1872" s="406"/>
      <c r="D1872" s="407"/>
      <c r="E1872" s="374"/>
      <c r="F1872" s="374"/>
      <c r="G1872" s="408"/>
      <c r="H1872" s="374"/>
      <c r="I1872" s="409"/>
      <c r="J1872" s="374"/>
      <c r="K1872" s="409"/>
      <c r="L1872" s="378"/>
      <c r="M1872" s="410"/>
      <c r="N1872" s="374"/>
      <c r="O1872" s="411"/>
      <c r="P1872" s="409"/>
      <c r="Q1872" s="409"/>
      <c r="R1872" s="378"/>
      <c r="S1872" s="378"/>
      <c r="T1872" s="378"/>
      <c r="U1872" s="378"/>
      <c r="V1872" s="378"/>
      <c r="W1872" s="378"/>
      <c r="X1872" s="378"/>
      <c r="Y1872" s="378"/>
    </row>
    <row r="1873" spans="1:25">
      <c r="A1873" s="374"/>
      <c r="B1873" s="374"/>
      <c r="C1873" s="406"/>
      <c r="D1873" s="407"/>
      <c r="E1873" s="374"/>
      <c r="F1873" s="374"/>
      <c r="G1873" s="408"/>
      <c r="H1873" s="374"/>
      <c r="I1873" s="409"/>
      <c r="J1873" s="374"/>
      <c r="K1873" s="409"/>
      <c r="L1873" s="378"/>
      <c r="M1873" s="410"/>
      <c r="N1873" s="374"/>
      <c r="O1873" s="411"/>
      <c r="P1873" s="409"/>
      <c r="Q1873" s="409"/>
      <c r="R1873" s="378"/>
      <c r="S1873" s="378"/>
      <c r="T1873" s="378"/>
      <c r="U1873" s="378"/>
      <c r="V1873" s="378"/>
      <c r="W1873" s="378"/>
      <c r="X1873" s="378"/>
      <c r="Y1873" s="378"/>
    </row>
    <row r="1874" spans="1:25">
      <c r="A1874" s="374"/>
      <c r="B1874" s="374"/>
      <c r="C1874" s="406"/>
      <c r="D1874" s="407"/>
      <c r="E1874" s="374"/>
      <c r="F1874" s="374"/>
      <c r="G1874" s="408"/>
      <c r="H1874" s="374"/>
      <c r="I1874" s="409"/>
      <c r="J1874" s="374"/>
      <c r="K1874" s="409"/>
      <c r="L1874" s="378"/>
      <c r="M1874" s="410"/>
      <c r="N1874" s="374"/>
      <c r="O1874" s="411"/>
      <c r="P1874" s="409"/>
      <c r="Q1874" s="409"/>
      <c r="R1874" s="378"/>
      <c r="S1874" s="378"/>
      <c r="T1874" s="378"/>
      <c r="U1874" s="378"/>
      <c r="V1874" s="378"/>
      <c r="W1874" s="378"/>
      <c r="X1874" s="378"/>
      <c r="Y1874" s="378"/>
    </row>
    <row r="1875" spans="1:25">
      <c r="A1875" s="374"/>
      <c r="B1875" s="374"/>
      <c r="C1875" s="406"/>
      <c r="D1875" s="407"/>
      <c r="E1875" s="374"/>
      <c r="F1875" s="374"/>
      <c r="G1875" s="408"/>
      <c r="H1875" s="374"/>
      <c r="I1875" s="409"/>
      <c r="J1875" s="374"/>
      <c r="K1875" s="409"/>
      <c r="L1875" s="378"/>
      <c r="M1875" s="410"/>
      <c r="N1875" s="374"/>
      <c r="O1875" s="411"/>
      <c r="P1875" s="409"/>
      <c r="Q1875" s="409"/>
      <c r="R1875" s="378"/>
      <c r="S1875" s="378"/>
      <c r="T1875" s="378"/>
      <c r="U1875" s="378"/>
      <c r="V1875" s="378"/>
      <c r="W1875" s="378"/>
      <c r="X1875" s="378"/>
      <c r="Y1875" s="378"/>
    </row>
    <row r="1876" spans="1:25">
      <c r="A1876" s="374"/>
      <c r="B1876" s="374"/>
      <c r="C1876" s="406"/>
      <c r="D1876" s="407"/>
      <c r="E1876" s="374"/>
      <c r="F1876" s="374"/>
      <c r="G1876" s="408"/>
      <c r="H1876" s="374"/>
      <c r="I1876" s="409"/>
      <c r="J1876" s="374"/>
      <c r="K1876" s="409"/>
      <c r="L1876" s="378"/>
      <c r="M1876" s="410"/>
      <c r="N1876" s="374"/>
      <c r="O1876" s="411"/>
      <c r="P1876" s="409"/>
      <c r="Q1876" s="409"/>
      <c r="R1876" s="378"/>
      <c r="S1876" s="378"/>
      <c r="T1876" s="378"/>
      <c r="U1876" s="378"/>
      <c r="V1876" s="378"/>
      <c r="W1876" s="378"/>
      <c r="X1876" s="378"/>
      <c r="Y1876" s="378"/>
    </row>
    <row r="1877" spans="1:25">
      <c r="A1877" s="374"/>
      <c r="B1877" s="374"/>
      <c r="C1877" s="406"/>
      <c r="D1877" s="407"/>
      <c r="E1877" s="374"/>
      <c r="F1877" s="374"/>
      <c r="G1877" s="408"/>
      <c r="H1877" s="374"/>
      <c r="I1877" s="409"/>
      <c r="J1877" s="374"/>
      <c r="K1877" s="409"/>
      <c r="L1877" s="378"/>
      <c r="M1877" s="410"/>
      <c r="N1877" s="374"/>
      <c r="O1877" s="411"/>
      <c r="P1877" s="409"/>
      <c r="Q1877" s="409"/>
      <c r="R1877" s="378"/>
      <c r="S1877" s="378"/>
      <c r="T1877" s="378"/>
      <c r="U1877" s="378"/>
      <c r="V1877" s="378"/>
      <c r="W1877" s="378"/>
      <c r="X1877" s="378"/>
      <c r="Y1877" s="378"/>
    </row>
    <row r="1878" spans="1:25">
      <c r="A1878" s="374"/>
      <c r="B1878" s="374"/>
      <c r="C1878" s="406"/>
      <c r="D1878" s="407"/>
      <c r="E1878" s="374"/>
      <c r="F1878" s="374"/>
      <c r="G1878" s="408"/>
      <c r="H1878" s="374"/>
      <c r="I1878" s="409"/>
      <c r="J1878" s="374"/>
      <c r="K1878" s="409"/>
      <c r="L1878" s="378"/>
      <c r="M1878" s="410"/>
      <c r="N1878" s="374"/>
      <c r="O1878" s="411"/>
      <c r="P1878" s="409"/>
      <c r="Q1878" s="409"/>
      <c r="R1878" s="378"/>
      <c r="S1878" s="378"/>
      <c r="T1878" s="378"/>
      <c r="U1878" s="378"/>
      <c r="V1878" s="378"/>
      <c r="W1878" s="378"/>
      <c r="X1878" s="378"/>
      <c r="Y1878" s="378"/>
    </row>
    <row r="1879" spans="1:25">
      <c r="A1879" s="374"/>
      <c r="B1879" s="374"/>
      <c r="C1879" s="406"/>
      <c r="D1879" s="407"/>
      <c r="E1879" s="374"/>
      <c r="F1879" s="374"/>
      <c r="G1879" s="408"/>
      <c r="H1879" s="374"/>
      <c r="I1879" s="409"/>
      <c r="J1879" s="374"/>
      <c r="K1879" s="409"/>
      <c r="L1879" s="378"/>
      <c r="M1879" s="410"/>
      <c r="N1879" s="374"/>
      <c r="O1879" s="411"/>
      <c r="P1879" s="409"/>
      <c r="Q1879" s="409"/>
      <c r="R1879" s="378"/>
      <c r="S1879" s="378"/>
      <c r="T1879" s="378"/>
      <c r="U1879" s="378"/>
      <c r="V1879" s="378"/>
      <c r="W1879" s="378"/>
      <c r="X1879" s="378"/>
      <c r="Y1879" s="378"/>
    </row>
    <row r="1880" spans="1:25">
      <c r="A1880" s="374"/>
      <c r="B1880" s="374"/>
      <c r="C1880" s="406"/>
      <c r="D1880" s="407"/>
      <c r="E1880" s="374"/>
      <c r="F1880" s="374"/>
      <c r="G1880" s="408"/>
      <c r="H1880" s="374"/>
      <c r="I1880" s="409"/>
      <c r="J1880" s="374"/>
      <c r="K1880" s="409"/>
      <c r="L1880" s="378"/>
      <c r="M1880" s="410"/>
      <c r="N1880" s="374"/>
      <c r="O1880" s="411"/>
      <c r="P1880" s="409"/>
      <c r="Q1880" s="409"/>
      <c r="R1880" s="378"/>
      <c r="S1880" s="378"/>
      <c r="T1880" s="378"/>
      <c r="U1880" s="378"/>
      <c r="V1880" s="378"/>
      <c r="W1880" s="378"/>
      <c r="X1880" s="378"/>
      <c r="Y1880" s="378"/>
    </row>
    <row r="1881" spans="1:25">
      <c r="A1881" s="374"/>
      <c r="B1881" s="374"/>
      <c r="C1881" s="406"/>
      <c r="D1881" s="407"/>
      <c r="E1881" s="374"/>
      <c r="F1881" s="374"/>
      <c r="G1881" s="408"/>
      <c r="H1881" s="374"/>
      <c r="I1881" s="409"/>
      <c r="J1881" s="374"/>
      <c r="K1881" s="409"/>
      <c r="L1881" s="378"/>
      <c r="M1881" s="410"/>
      <c r="N1881" s="374"/>
      <c r="O1881" s="411"/>
      <c r="P1881" s="409"/>
      <c r="Q1881" s="409"/>
      <c r="R1881" s="378"/>
      <c r="S1881" s="378"/>
      <c r="T1881" s="378"/>
      <c r="U1881" s="378"/>
      <c r="V1881" s="378"/>
      <c r="W1881" s="378"/>
      <c r="X1881" s="378"/>
      <c r="Y1881" s="378"/>
    </row>
    <row r="1882" spans="1:25">
      <c r="A1882" s="374"/>
      <c r="B1882" s="374"/>
      <c r="C1882" s="406"/>
      <c r="D1882" s="407"/>
      <c r="E1882" s="374"/>
      <c r="F1882" s="374"/>
      <c r="G1882" s="408"/>
      <c r="H1882" s="374"/>
      <c r="I1882" s="409"/>
      <c r="J1882" s="374"/>
      <c r="K1882" s="409"/>
      <c r="L1882" s="378"/>
      <c r="M1882" s="410"/>
      <c r="N1882" s="374"/>
      <c r="O1882" s="411"/>
      <c r="P1882" s="409"/>
      <c r="Q1882" s="409"/>
      <c r="R1882" s="378"/>
      <c r="S1882" s="378"/>
      <c r="T1882" s="378"/>
      <c r="U1882" s="378"/>
      <c r="V1882" s="378"/>
      <c r="W1882" s="378"/>
      <c r="X1882" s="378"/>
      <c r="Y1882" s="378"/>
    </row>
    <row r="1883" spans="1:25">
      <c r="A1883" s="374"/>
      <c r="B1883" s="374"/>
      <c r="C1883" s="406"/>
      <c r="D1883" s="407"/>
      <c r="E1883" s="374"/>
      <c r="F1883" s="374"/>
      <c r="G1883" s="408"/>
      <c r="H1883" s="374"/>
      <c r="I1883" s="409"/>
      <c r="J1883" s="374"/>
      <c r="K1883" s="409"/>
      <c r="L1883" s="378"/>
      <c r="M1883" s="410"/>
      <c r="N1883" s="374"/>
      <c r="O1883" s="411"/>
      <c r="P1883" s="409"/>
      <c r="Q1883" s="409"/>
      <c r="R1883" s="378"/>
      <c r="S1883" s="378"/>
      <c r="T1883" s="378"/>
      <c r="U1883" s="378"/>
      <c r="V1883" s="378"/>
      <c r="W1883" s="378"/>
      <c r="X1883" s="378"/>
      <c r="Y1883" s="378"/>
    </row>
    <row r="1884" spans="1:25">
      <c r="A1884" s="374"/>
      <c r="B1884" s="374"/>
      <c r="C1884" s="406"/>
      <c r="D1884" s="407"/>
      <c r="E1884" s="374"/>
      <c r="F1884" s="374"/>
      <c r="G1884" s="408"/>
      <c r="H1884" s="374"/>
      <c r="I1884" s="409"/>
      <c r="J1884" s="374"/>
      <c r="K1884" s="409"/>
      <c r="L1884" s="378"/>
      <c r="M1884" s="410"/>
      <c r="N1884" s="374"/>
      <c r="O1884" s="411"/>
      <c r="P1884" s="409"/>
      <c r="Q1884" s="409"/>
      <c r="R1884" s="378"/>
      <c r="S1884" s="378"/>
      <c r="T1884" s="378"/>
      <c r="U1884" s="378"/>
      <c r="V1884" s="378"/>
      <c r="W1884" s="378"/>
      <c r="X1884" s="378"/>
      <c r="Y1884" s="378"/>
    </row>
    <row r="1885" spans="1:25">
      <c r="A1885" s="374"/>
      <c r="B1885" s="374"/>
      <c r="C1885" s="406"/>
      <c r="D1885" s="407"/>
      <c r="E1885" s="374"/>
      <c r="F1885" s="374"/>
      <c r="G1885" s="408"/>
      <c r="H1885" s="374"/>
      <c r="I1885" s="409"/>
      <c r="J1885" s="374"/>
      <c r="K1885" s="409"/>
      <c r="L1885" s="378"/>
      <c r="M1885" s="410"/>
      <c r="N1885" s="374"/>
      <c r="O1885" s="411"/>
      <c r="P1885" s="409"/>
      <c r="Q1885" s="409"/>
      <c r="R1885" s="378"/>
      <c r="S1885" s="378"/>
      <c r="T1885" s="378"/>
      <c r="U1885" s="378"/>
      <c r="V1885" s="378"/>
      <c r="W1885" s="378"/>
      <c r="X1885" s="378"/>
      <c r="Y1885" s="378"/>
    </row>
    <row r="1886" spans="1:25">
      <c r="A1886" s="374"/>
      <c r="B1886" s="374"/>
      <c r="C1886" s="406"/>
      <c r="D1886" s="407"/>
      <c r="E1886" s="374"/>
      <c r="F1886" s="374"/>
      <c r="G1886" s="408"/>
      <c r="H1886" s="374"/>
      <c r="I1886" s="409"/>
      <c r="J1886" s="374"/>
      <c r="K1886" s="409"/>
      <c r="L1886" s="378"/>
      <c r="M1886" s="410"/>
      <c r="N1886" s="374"/>
      <c r="O1886" s="411"/>
      <c r="P1886" s="409"/>
      <c r="Q1886" s="409"/>
      <c r="R1886" s="378"/>
      <c r="S1886" s="378"/>
      <c r="T1886" s="378"/>
      <c r="U1886" s="378"/>
      <c r="V1886" s="378"/>
      <c r="W1886" s="378"/>
      <c r="X1886" s="378"/>
      <c r="Y1886" s="378"/>
    </row>
    <row r="1887" spans="1:25">
      <c r="A1887" s="374"/>
      <c r="B1887" s="374"/>
      <c r="C1887" s="406"/>
      <c r="D1887" s="407"/>
      <c r="E1887" s="374"/>
      <c r="F1887" s="374"/>
      <c r="G1887" s="408"/>
      <c r="H1887" s="374"/>
      <c r="I1887" s="409"/>
      <c r="J1887" s="374"/>
      <c r="K1887" s="409"/>
      <c r="L1887" s="378"/>
      <c r="M1887" s="410"/>
      <c r="N1887" s="374"/>
      <c r="O1887" s="411"/>
      <c r="P1887" s="409"/>
      <c r="Q1887" s="409"/>
      <c r="R1887" s="378"/>
      <c r="S1887" s="378"/>
      <c r="T1887" s="378"/>
      <c r="U1887" s="378"/>
      <c r="V1887" s="378"/>
      <c r="W1887" s="378"/>
      <c r="X1887" s="378"/>
      <c r="Y1887" s="378"/>
    </row>
    <row r="1888" spans="1:25">
      <c r="A1888" s="374"/>
      <c r="B1888" s="374"/>
      <c r="C1888" s="406"/>
      <c r="D1888" s="407"/>
      <c r="E1888" s="374"/>
      <c r="F1888" s="374"/>
      <c r="G1888" s="408"/>
      <c r="H1888" s="374"/>
      <c r="I1888" s="409"/>
      <c r="J1888" s="374"/>
      <c r="K1888" s="409"/>
      <c r="L1888" s="378"/>
      <c r="M1888" s="410"/>
      <c r="N1888" s="374"/>
      <c r="O1888" s="411"/>
      <c r="P1888" s="409"/>
      <c r="Q1888" s="409"/>
      <c r="R1888" s="378"/>
      <c r="S1888" s="378"/>
      <c r="T1888" s="378"/>
      <c r="U1888" s="378"/>
      <c r="V1888" s="378"/>
      <c r="W1888" s="378"/>
      <c r="X1888" s="378"/>
      <c r="Y1888" s="378"/>
    </row>
    <row r="1889" spans="1:25">
      <c r="A1889" s="374"/>
      <c r="B1889" s="374"/>
      <c r="C1889" s="406"/>
      <c r="D1889" s="407"/>
      <c r="E1889" s="374"/>
      <c r="F1889" s="374"/>
      <c r="G1889" s="408"/>
      <c r="H1889" s="374"/>
      <c r="I1889" s="409"/>
      <c r="J1889" s="374"/>
      <c r="K1889" s="409"/>
      <c r="L1889" s="378"/>
      <c r="M1889" s="410"/>
      <c r="N1889" s="374"/>
      <c r="O1889" s="411"/>
      <c r="P1889" s="409"/>
      <c r="Q1889" s="409"/>
      <c r="R1889" s="378"/>
      <c r="S1889" s="378"/>
      <c r="T1889" s="378"/>
      <c r="U1889" s="378"/>
      <c r="V1889" s="378"/>
      <c r="W1889" s="378"/>
      <c r="X1889" s="378"/>
      <c r="Y1889" s="378"/>
    </row>
    <row r="1890" spans="1:25">
      <c r="A1890" s="374"/>
      <c r="B1890" s="374"/>
      <c r="C1890" s="406"/>
      <c r="D1890" s="407"/>
      <c r="E1890" s="374"/>
      <c r="F1890" s="374"/>
      <c r="G1890" s="408"/>
      <c r="H1890" s="374"/>
      <c r="I1890" s="409"/>
      <c r="J1890" s="374"/>
      <c r="K1890" s="409"/>
      <c r="L1890" s="378"/>
      <c r="M1890" s="410"/>
      <c r="N1890" s="374"/>
      <c r="O1890" s="411"/>
      <c r="P1890" s="409"/>
      <c r="Q1890" s="409"/>
      <c r="R1890" s="378"/>
      <c r="S1890" s="378"/>
      <c r="T1890" s="378"/>
      <c r="U1890" s="378"/>
      <c r="V1890" s="378"/>
      <c r="W1890" s="378"/>
      <c r="X1890" s="378"/>
      <c r="Y1890" s="378"/>
    </row>
    <row r="1891" spans="1:25">
      <c r="A1891" s="374"/>
      <c r="B1891" s="374"/>
      <c r="C1891" s="406"/>
      <c r="D1891" s="407"/>
      <c r="E1891" s="374"/>
      <c r="F1891" s="374"/>
      <c r="G1891" s="408"/>
      <c r="H1891" s="374"/>
      <c r="I1891" s="409"/>
      <c r="J1891" s="374"/>
      <c r="K1891" s="409"/>
      <c r="L1891" s="378"/>
      <c r="M1891" s="410"/>
      <c r="N1891" s="374"/>
      <c r="O1891" s="411"/>
      <c r="P1891" s="409"/>
      <c r="Q1891" s="409"/>
      <c r="R1891" s="378"/>
      <c r="S1891" s="378"/>
      <c r="T1891" s="378"/>
      <c r="U1891" s="378"/>
      <c r="V1891" s="378"/>
      <c r="W1891" s="378"/>
      <c r="X1891" s="378"/>
      <c r="Y1891" s="378"/>
    </row>
    <row r="1892" spans="1:25">
      <c r="A1892" s="374"/>
      <c r="B1892" s="374"/>
      <c r="C1892" s="406"/>
      <c r="D1892" s="407"/>
      <c r="E1892" s="374"/>
      <c r="F1892" s="374"/>
      <c r="G1892" s="408"/>
      <c r="H1892" s="374"/>
      <c r="I1892" s="409"/>
      <c r="J1892" s="374"/>
      <c r="K1892" s="409"/>
      <c r="L1892" s="378"/>
      <c r="M1892" s="410"/>
      <c r="N1892" s="374"/>
      <c r="O1892" s="411"/>
      <c r="P1892" s="409"/>
      <c r="Q1892" s="409"/>
      <c r="R1892" s="378"/>
      <c r="S1892" s="378"/>
      <c r="T1892" s="378"/>
      <c r="U1892" s="378"/>
      <c r="V1892" s="378"/>
      <c r="W1892" s="378"/>
      <c r="X1892" s="378"/>
      <c r="Y1892" s="378"/>
    </row>
    <row r="1893" spans="1:25">
      <c r="A1893" s="374"/>
      <c r="B1893" s="374"/>
      <c r="C1893" s="406"/>
      <c r="D1893" s="407"/>
      <c r="E1893" s="374"/>
      <c r="F1893" s="374"/>
      <c r="G1893" s="408"/>
      <c r="H1893" s="374"/>
      <c r="I1893" s="409"/>
      <c r="J1893" s="374"/>
      <c r="K1893" s="409"/>
      <c r="L1893" s="378"/>
      <c r="M1893" s="410"/>
      <c r="N1893" s="374"/>
      <c r="O1893" s="411"/>
      <c r="P1893" s="409"/>
      <c r="Q1893" s="409"/>
      <c r="R1893" s="378"/>
      <c r="S1893" s="378"/>
      <c r="T1893" s="378"/>
      <c r="U1893" s="378"/>
      <c r="V1893" s="378"/>
      <c r="W1893" s="378"/>
      <c r="X1893" s="378"/>
      <c r="Y1893" s="378"/>
    </row>
    <row r="1894" spans="1:25">
      <c r="A1894" s="374"/>
      <c r="B1894" s="374"/>
      <c r="C1894" s="406"/>
      <c r="D1894" s="407"/>
      <c r="E1894" s="374"/>
      <c r="F1894" s="374"/>
      <c r="G1894" s="408"/>
      <c r="H1894" s="374"/>
      <c r="I1894" s="409"/>
      <c r="J1894" s="374"/>
      <c r="K1894" s="409"/>
      <c r="L1894" s="378"/>
      <c r="M1894" s="410"/>
      <c r="N1894" s="374"/>
      <c r="O1894" s="411"/>
      <c r="P1894" s="409"/>
      <c r="Q1894" s="409"/>
      <c r="R1894" s="378"/>
      <c r="S1894" s="378"/>
      <c r="T1894" s="378"/>
      <c r="U1894" s="378"/>
      <c r="V1894" s="378"/>
      <c r="W1894" s="378"/>
      <c r="X1894" s="378"/>
      <c r="Y1894" s="378"/>
    </row>
    <row r="1895" spans="1:25">
      <c r="A1895" s="374"/>
      <c r="B1895" s="374"/>
      <c r="C1895" s="406"/>
      <c r="D1895" s="407"/>
      <c r="E1895" s="374"/>
      <c r="F1895" s="374"/>
      <c r="G1895" s="408"/>
      <c r="H1895" s="374"/>
      <c r="I1895" s="409"/>
      <c r="J1895" s="374"/>
      <c r="K1895" s="409"/>
      <c r="L1895" s="378"/>
      <c r="M1895" s="410"/>
      <c r="N1895" s="374"/>
      <c r="O1895" s="411"/>
      <c r="P1895" s="409"/>
      <c r="Q1895" s="409"/>
      <c r="R1895" s="378"/>
      <c r="S1895" s="378"/>
      <c r="T1895" s="378"/>
      <c r="U1895" s="378"/>
      <c r="V1895" s="378"/>
      <c r="W1895" s="378"/>
      <c r="X1895" s="378"/>
      <c r="Y1895" s="378"/>
    </row>
    <row r="1896" spans="1:25">
      <c r="A1896" s="374"/>
      <c r="B1896" s="374"/>
      <c r="C1896" s="406"/>
      <c r="D1896" s="407"/>
      <c r="E1896" s="374"/>
      <c r="F1896" s="374"/>
      <c r="G1896" s="408"/>
      <c r="H1896" s="374"/>
      <c r="I1896" s="409"/>
      <c r="J1896" s="374"/>
      <c r="K1896" s="409"/>
      <c r="L1896" s="378"/>
      <c r="M1896" s="410"/>
      <c r="N1896" s="374"/>
      <c r="O1896" s="411"/>
      <c r="P1896" s="409"/>
      <c r="Q1896" s="409"/>
      <c r="R1896" s="378"/>
      <c r="S1896" s="378"/>
      <c r="T1896" s="378"/>
      <c r="U1896" s="378"/>
      <c r="V1896" s="378"/>
      <c r="W1896" s="378"/>
      <c r="X1896" s="378"/>
      <c r="Y1896" s="378"/>
    </row>
    <row r="1897" spans="1:25">
      <c r="A1897" s="374"/>
      <c r="B1897" s="374"/>
      <c r="C1897" s="406"/>
      <c r="D1897" s="407"/>
      <c r="E1897" s="374"/>
      <c r="F1897" s="374"/>
      <c r="G1897" s="408"/>
      <c r="H1897" s="374"/>
      <c r="I1897" s="409"/>
      <c r="J1897" s="374"/>
      <c r="K1897" s="409"/>
      <c r="L1897" s="378"/>
      <c r="M1897" s="410"/>
      <c r="N1897" s="374"/>
      <c r="O1897" s="411"/>
      <c r="P1897" s="409"/>
      <c r="Q1897" s="409"/>
      <c r="R1897" s="378"/>
      <c r="S1897" s="378"/>
      <c r="T1897" s="378"/>
      <c r="U1897" s="378"/>
      <c r="V1897" s="378"/>
      <c r="W1897" s="378"/>
      <c r="X1897" s="378"/>
      <c r="Y1897" s="378"/>
    </row>
    <row r="1898" spans="1:25">
      <c r="A1898" s="374"/>
      <c r="B1898" s="374"/>
      <c r="C1898" s="406"/>
      <c r="D1898" s="407"/>
      <c r="E1898" s="374"/>
      <c r="F1898" s="374"/>
      <c r="G1898" s="408"/>
      <c r="H1898" s="374"/>
      <c r="I1898" s="409"/>
      <c r="J1898" s="374"/>
      <c r="K1898" s="409"/>
      <c r="L1898" s="378"/>
      <c r="M1898" s="410"/>
      <c r="N1898" s="374"/>
      <c r="O1898" s="411"/>
      <c r="P1898" s="409"/>
      <c r="Q1898" s="409"/>
      <c r="R1898" s="378"/>
      <c r="S1898" s="378"/>
      <c r="T1898" s="378"/>
      <c r="U1898" s="378"/>
      <c r="V1898" s="378"/>
      <c r="W1898" s="378"/>
      <c r="X1898" s="378"/>
      <c r="Y1898" s="378"/>
    </row>
    <row r="1899" spans="1:25">
      <c r="A1899" s="374"/>
      <c r="B1899" s="374"/>
      <c r="C1899" s="406"/>
      <c r="D1899" s="407"/>
      <c r="E1899" s="374"/>
      <c r="F1899" s="374"/>
      <c r="G1899" s="408"/>
      <c r="H1899" s="374"/>
      <c r="I1899" s="409"/>
      <c r="J1899" s="374"/>
      <c r="K1899" s="409"/>
      <c r="L1899" s="378"/>
      <c r="M1899" s="410"/>
      <c r="N1899" s="374"/>
      <c r="O1899" s="411"/>
      <c r="P1899" s="409"/>
      <c r="Q1899" s="409"/>
      <c r="R1899" s="378"/>
      <c r="S1899" s="378"/>
      <c r="T1899" s="378"/>
      <c r="U1899" s="378"/>
      <c r="V1899" s="378"/>
      <c r="W1899" s="378"/>
      <c r="X1899" s="378"/>
      <c r="Y1899" s="378"/>
    </row>
    <row r="1900" spans="1:25">
      <c r="A1900" s="374"/>
      <c r="B1900" s="374"/>
      <c r="C1900" s="406"/>
      <c r="D1900" s="407"/>
      <c r="E1900" s="374"/>
      <c r="F1900" s="374"/>
      <c r="G1900" s="408"/>
      <c r="H1900" s="374"/>
      <c r="I1900" s="409"/>
      <c r="J1900" s="374"/>
      <c r="K1900" s="409"/>
      <c r="L1900" s="378"/>
      <c r="M1900" s="410"/>
      <c r="N1900" s="374"/>
      <c r="O1900" s="411"/>
      <c r="P1900" s="409"/>
      <c r="Q1900" s="409"/>
      <c r="R1900" s="378"/>
      <c r="S1900" s="378"/>
      <c r="T1900" s="378"/>
      <c r="U1900" s="378"/>
      <c r="V1900" s="378"/>
      <c r="W1900" s="378"/>
      <c r="X1900" s="378"/>
      <c r="Y1900" s="378"/>
    </row>
    <row r="1901" spans="1:25">
      <c r="A1901" s="374"/>
      <c r="B1901" s="374"/>
      <c r="C1901" s="406"/>
      <c r="D1901" s="407"/>
      <c r="E1901" s="374"/>
      <c r="F1901" s="374"/>
      <c r="G1901" s="408"/>
      <c r="H1901" s="374"/>
      <c r="I1901" s="409"/>
      <c r="J1901" s="374"/>
      <c r="K1901" s="409"/>
      <c r="L1901" s="378"/>
      <c r="M1901" s="410"/>
      <c r="N1901" s="374"/>
      <c r="O1901" s="411"/>
      <c r="P1901" s="409"/>
      <c r="Q1901" s="409"/>
      <c r="R1901" s="378"/>
      <c r="S1901" s="378"/>
      <c r="T1901" s="378"/>
      <c r="U1901" s="378"/>
      <c r="V1901" s="378"/>
      <c r="W1901" s="378"/>
      <c r="X1901" s="378"/>
      <c r="Y1901" s="378"/>
    </row>
    <row r="1902" spans="1:25">
      <c r="A1902" s="374"/>
      <c r="B1902" s="374"/>
      <c r="C1902" s="406"/>
      <c r="D1902" s="407"/>
      <c r="E1902" s="374"/>
      <c r="F1902" s="374"/>
      <c r="G1902" s="408"/>
      <c r="H1902" s="374"/>
      <c r="I1902" s="409"/>
      <c r="J1902" s="374"/>
      <c r="K1902" s="409"/>
      <c r="L1902" s="378"/>
      <c r="M1902" s="410"/>
      <c r="N1902" s="374"/>
      <c r="O1902" s="411"/>
      <c r="P1902" s="409"/>
      <c r="Q1902" s="409"/>
      <c r="R1902" s="378"/>
      <c r="S1902" s="378"/>
      <c r="T1902" s="378"/>
      <c r="U1902" s="378"/>
      <c r="V1902" s="378"/>
      <c r="W1902" s="378"/>
      <c r="X1902" s="378"/>
      <c r="Y1902" s="378"/>
    </row>
    <row r="1903" spans="1:25">
      <c r="A1903" s="374"/>
      <c r="B1903" s="374"/>
      <c r="C1903" s="406"/>
      <c r="D1903" s="407"/>
      <c r="E1903" s="374"/>
      <c r="F1903" s="374"/>
      <c r="G1903" s="408"/>
      <c r="H1903" s="374"/>
      <c r="I1903" s="409"/>
      <c r="J1903" s="374"/>
      <c r="K1903" s="409"/>
      <c r="L1903" s="378"/>
      <c r="M1903" s="410"/>
      <c r="N1903" s="374"/>
      <c r="O1903" s="411"/>
      <c r="P1903" s="409"/>
      <c r="Q1903" s="409"/>
      <c r="R1903" s="378"/>
      <c r="S1903" s="378"/>
      <c r="T1903" s="378"/>
      <c r="U1903" s="378"/>
      <c r="V1903" s="378"/>
      <c r="W1903" s="378"/>
      <c r="X1903" s="378"/>
      <c r="Y1903" s="378"/>
    </row>
    <row r="1904" spans="1:25">
      <c r="A1904" s="374"/>
      <c r="B1904" s="374"/>
      <c r="C1904" s="406"/>
      <c r="D1904" s="407"/>
      <c r="E1904" s="374"/>
      <c r="F1904" s="374"/>
      <c r="G1904" s="408"/>
      <c r="H1904" s="374"/>
      <c r="I1904" s="409"/>
      <c r="J1904" s="374"/>
      <c r="K1904" s="409"/>
      <c r="L1904" s="378"/>
      <c r="M1904" s="410"/>
      <c r="N1904" s="374"/>
      <c r="O1904" s="411"/>
      <c r="P1904" s="409"/>
      <c r="Q1904" s="409"/>
      <c r="R1904" s="378"/>
      <c r="S1904" s="378"/>
      <c r="T1904" s="378"/>
      <c r="U1904" s="378"/>
      <c r="V1904" s="378"/>
      <c r="W1904" s="378"/>
      <c r="X1904" s="378"/>
      <c r="Y1904" s="378"/>
    </row>
    <row r="1905" spans="1:25">
      <c r="A1905" s="374"/>
      <c r="B1905" s="374"/>
      <c r="C1905" s="406"/>
      <c r="D1905" s="407"/>
      <c r="E1905" s="374"/>
      <c r="F1905" s="374"/>
      <c r="G1905" s="408"/>
      <c r="H1905" s="374"/>
      <c r="I1905" s="409"/>
      <c r="J1905" s="374"/>
      <c r="K1905" s="409"/>
      <c r="L1905" s="378"/>
      <c r="M1905" s="410"/>
      <c r="N1905" s="374"/>
      <c r="O1905" s="411"/>
      <c r="P1905" s="409"/>
      <c r="Q1905" s="409"/>
      <c r="R1905" s="378"/>
      <c r="S1905" s="378"/>
      <c r="T1905" s="378"/>
      <c r="U1905" s="378"/>
      <c r="V1905" s="378"/>
      <c r="W1905" s="378"/>
      <c r="X1905" s="378"/>
      <c r="Y1905" s="378"/>
    </row>
    <row r="1906" spans="1:25">
      <c r="A1906" s="374"/>
      <c r="B1906" s="374"/>
      <c r="C1906" s="406"/>
      <c r="D1906" s="407"/>
      <c r="E1906" s="374"/>
      <c r="F1906" s="374"/>
      <c r="G1906" s="408"/>
      <c r="H1906" s="374"/>
      <c r="I1906" s="409"/>
      <c r="J1906" s="374"/>
      <c r="K1906" s="409"/>
      <c r="L1906" s="378"/>
      <c r="M1906" s="410"/>
      <c r="N1906" s="374"/>
      <c r="O1906" s="411"/>
      <c r="P1906" s="409"/>
      <c r="Q1906" s="409"/>
      <c r="R1906" s="378"/>
      <c r="S1906" s="378"/>
      <c r="T1906" s="378"/>
      <c r="U1906" s="378"/>
      <c r="V1906" s="378"/>
      <c r="W1906" s="378"/>
      <c r="X1906" s="378"/>
      <c r="Y1906" s="378"/>
    </row>
    <row r="1907" spans="1:25">
      <c r="A1907" s="374"/>
      <c r="B1907" s="374"/>
      <c r="C1907" s="406"/>
      <c r="D1907" s="407"/>
      <c r="E1907" s="374"/>
      <c r="F1907" s="374"/>
      <c r="G1907" s="408"/>
      <c r="H1907" s="374"/>
      <c r="I1907" s="409"/>
      <c r="J1907" s="374"/>
      <c r="K1907" s="409"/>
      <c r="L1907" s="378"/>
      <c r="M1907" s="410"/>
      <c r="N1907" s="374"/>
      <c r="O1907" s="411"/>
      <c r="P1907" s="409"/>
      <c r="Q1907" s="409"/>
      <c r="R1907" s="378"/>
      <c r="S1907" s="378"/>
      <c r="T1907" s="378"/>
      <c r="U1907" s="378"/>
      <c r="V1907" s="378"/>
      <c r="W1907" s="378"/>
      <c r="X1907" s="378"/>
      <c r="Y1907" s="378"/>
    </row>
    <row r="1908" spans="1:25">
      <c r="A1908" s="374"/>
      <c r="B1908" s="374"/>
      <c r="C1908" s="406"/>
      <c r="D1908" s="407"/>
      <c r="E1908" s="374"/>
      <c r="F1908" s="374"/>
      <c r="G1908" s="408"/>
      <c r="H1908" s="374"/>
      <c r="I1908" s="409"/>
      <c r="J1908" s="374"/>
      <c r="K1908" s="409"/>
      <c r="L1908" s="378"/>
      <c r="M1908" s="410"/>
      <c r="N1908" s="374"/>
      <c r="O1908" s="411"/>
      <c r="P1908" s="409"/>
      <c r="Q1908" s="409"/>
      <c r="R1908" s="378"/>
      <c r="S1908" s="378"/>
      <c r="T1908" s="378"/>
      <c r="U1908" s="378"/>
      <c r="V1908" s="378"/>
      <c r="W1908" s="378"/>
      <c r="X1908" s="378"/>
      <c r="Y1908" s="378"/>
    </row>
    <row r="1909" spans="1:25">
      <c r="A1909" s="374"/>
      <c r="B1909" s="374"/>
      <c r="C1909" s="406"/>
      <c r="D1909" s="407"/>
      <c r="E1909" s="374"/>
      <c r="F1909" s="374"/>
      <c r="G1909" s="408"/>
      <c r="H1909" s="374"/>
      <c r="I1909" s="409"/>
      <c r="J1909" s="374"/>
      <c r="K1909" s="409"/>
      <c r="L1909" s="378"/>
      <c r="M1909" s="410"/>
      <c r="N1909" s="374"/>
      <c r="O1909" s="411"/>
      <c r="P1909" s="409"/>
      <c r="Q1909" s="409"/>
      <c r="R1909" s="378"/>
      <c r="S1909" s="378"/>
      <c r="T1909" s="378"/>
      <c r="U1909" s="378"/>
      <c r="V1909" s="378"/>
      <c r="W1909" s="378"/>
      <c r="X1909" s="378"/>
      <c r="Y1909" s="378"/>
    </row>
    <row r="1910" spans="1:25">
      <c r="A1910" s="374"/>
      <c r="B1910" s="374"/>
      <c r="C1910" s="406"/>
      <c r="D1910" s="407"/>
      <c r="E1910" s="374"/>
      <c r="F1910" s="374"/>
      <c r="G1910" s="408"/>
      <c r="H1910" s="374"/>
      <c r="I1910" s="409"/>
      <c r="J1910" s="374"/>
      <c r="K1910" s="409"/>
      <c r="L1910" s="378"/>
      <c r="M1910" s="410"/>
      <c r="N1910" s="374"/>
      <c r="O1910" s="411"/>
      <c r="P1910" s="409"/>
      <c r="Q1910" s="409"/>
      <c r="R1910" s="378"/>
      <c r="S1910" s="378"/>
      <c r="T1910" s="378"/>
      <c r="U1910" s="378"/>
      <c r="V1910" s="378"/>
      <c r="W1910" s="378"/>
      <c r="X1910" s="378"/>
      <c r="Y1910" s="378"/>
    </row>
    <row r="1911" spans="1:25">
      <c r="A1911" s="374"/>
      <c r="B1911" s="374"/>
      <c r="C1911" s="406"/>
      <c r="D1911" s="407"/>
      <c r="E1911" s="374"/>
      <c r="F1911" s="374"/>
      <c r="G1911" s="408"/>
      <c r="H1911" s="374"/>
      <c r="I1911" s="409"/>
      <c r="J1911" s="374"/>
      <c r="K1911" s="409"/>
      <c r="L1911" s="378"/>
      <c r="M1911" s="410"/>
      <c r="N1911" s="374"/>
      <c r="O1911" s="411"/>
      <c r="P1911" s="409"/>
      <c r="Q1911" s="409"/>
      <c r="R1911" s="378"/>
      <c r="S1911" s="378"/>
      <c r="T1911" s="378"/>
      <c r="U1911" s="378"/>
      <c r="V1911" s="378"/>
      <c r="W1911" s="378"/>
      <c r="X1911" s="378"/>
      <c r="Y1911" s="378"/>
    </row>
    <row r="1912" spans="1:25">
      <c r="A1912" s="374"/>
      <c r="B1912" s="374"/>
      <c r="C1912" s="406"/>
      <c r="D1912" s="407"/>
      <c r="E1912" s="374"/>
      <c r="F1912" s="374"/>
      <c r="G1912" s="408"/>
      <c r="H1912" s="374"/>
      <c r="I1912" s="409"/>
      <c r="J1912" s="374"/>
      <c r="K1912" s="409"/>
      <c r="L1912" s="378"/>
      <c r="M1912" s="410"/>
      <c r="N1912" s="374"/>
      <c r="O1912" s="411"/>
      <c r="P1912" s="409"/>
      <c r="Q1912" s="409"/>
      <c r="R1912" s="378"/>
      <c r="S1912" s="378"/>
      <c r="T1912" s="378"/>
      <c r="U1912" s="378"/>
      <c r="V1912" s="378"/>
      <c r="W1912" s="378"/>
      <c r="X1912" s="378"/>
      <c r="Y1912" s="378"/>
    </row>
    <row r="1913" spans="1:25">
      <c r="A1913" s="374"/>
      <c r="B1913" s="374"/>
      <c r="C1913" s="406"/>
      <c r="D1913" s="407"/>
      <c r="E1913" s="374"/>
      <c r="F1913" s="374"/>
      <c r="G1913" s="408"/>
      <c r="H1913" s="374"/>
      <c r="I1913" s="409"/>
      <c r="J1913" s="374"/>
      <c r="K1913" s="409"/>
      <c r="L1913" s="378"/>
      <c r="M1913" s="410"/>
      <c r="N1913" s="374"/>
      <c r="O1913" s="411"/>
      <c r="P1913" s="409"/>
      <c r="Q1913" s="409"/>
      <c r="R1913" s="378"/>
      <c r="S1913" s="378"/>
      <c r="T1913" s="378"/>
      <c r="U1913" s="378"/>
      <c r="V1913" s="378"/>
      <c r="W1913" s="378"/>
      <c r="X1913" s="378"/>
      <c r="Y1913" s="378"/>
    </row>
    <row r="1914" spans="1:25">
      <c r="A1914" s="374"/>
      <c r="B1914" s="374"/>
      <c r="C1914" s="406"/>
      <c r="D1914" s="407"/>
      <c r="E1914" s="374"/>
      <c r="F1914" s="374"/>
      <c r="G1914" s="408"/>
      <c r="H1914" s="374"/>
      <c r="I1914" s="409"/>
      <c r="J1914" s="374"/>
      <c r="K1914" s="409"/>
      <c r="L1914" s="378"/>
      <c r="M1914" s="410"/>
      <c r="N1914" s="374"/>
      <c r="O1914" s="411"/>
      <c r="P1914" s="409"/>
      <c r="Q1914" s="409"/>
      <c r="R1914" s="378"/>
      <c r="S1914" s="378"/>
      <c r="T1914" s="378"/>
      <c r="U1914" s="378"/>
      <c r="V1914" s="378"/>
      <c r="W1914" s="378"/>
      <c r="X1914" s="378"/>
      <c r="Y1914" s="378"/>
    </row>
    <row r="1915" spans="1:25">
      <c r="A1915" s="374"/>
      <c r="B1915" s="374"/>
      <c r="C1915" s="406"/>
      <c r="D1915" s="407"/>
      <c r="E1915" s="374"/>
      <c r="F1915" s="374"/>
      <c r="G1915" s="408"/>
      <c r="H1915" s="374"/>
      <c r="I1915" s="409"/>
      <c r="J1915" s="374"/>
      <c r="K1915" s="409"/>
      <c r="L1915" s="378"/>
      <c r="M1915" s="410"/>
      <c r="N1915" s="374"/>
      <c r="O1915" s="411"/>
      <c r="P1915" s="409"/>
      <c r="Q1915" s="409"/>
      <c r="R1915" s="378"/>
      <c r="S1915" s="378"/>
      <c r="T1915" s="378"/>
      <c r="U1915" s="378"/>
      <c r="V1915" s="378"/>
      <c r="W1915" s="378"/>
      <c r="X1915" s="378"/>
      <c r="Y1915" s="378"/>
    </row>
    <row r="1916" spans="1:25">
      <c r="A1916" s="374"/>
      <c r="B1916" s="374"/>
      <c r="C1916" s="406"/>
      <c r="D1916" s="407"/>
      <c r="E1916" s="374"/>
      <c r="F1916" s="374"/>
      <c r="G1916" s="408"/>
      <c r="H1916" s="374"/>
      <c r="I1916" s="409"/>
      <c r="J1916" s="374"/>
      <c r="K1916" s="409"/>
      <c r="L1916" s="378"/>
      <c r="M1916" s="410"/>
      <c r="N1916" s="374"/>
      <c r="O1916" s="411"/>
      <c r="P1916" s="409"/>
      <c r="Q1916" s="409"/>
      <c r="R1916" s="378"/>
      <c r="S1916" s="378"/>
      <c r="T1916" s="378"/>
      <c r="U1916" s="378"/>
      <c r="V1916" s="378"/>
      <c r="W1916" s="378"/>
      <c r="X1916" s="378"/>
      <c r="Y1916" s="378"/>
    </row>
    <row r="1917" spans="1:25">
      <c r="A1917" s="374"/>
      <c r="B1917" s="374"/>
      <c r="C1917" s="406"/>
      <c r="D1917" s="407"/>
      <c r="E1917" s="374"/>
      <c r="F1917" s="374"/>
      <c r="G1917" s="408"/>
      <c r="H1917" s="374"/>
      <c r="I1917" s="409"/>
      <c r="J1917" s="374"/>
      <c r="K1917" s="409"/>
      <c r="L1917" s="378"/>
      <c r="M1917" s="410"/>
      <c r="N1917" s="374"/>
      <c r="O1917" s="411"/>
      <c r="P1917" s="409"/>
      <c r="Q1917" s="409"/>
      <c r="R1917" s="378"/>
      <c r="S1917" s="378"/>
      <c r="T1917" s="378"/>
      <c r="U1917" s="378"/>
      <c r="V1917" s="378"/>
      <c r="W1917" s="378"/>
      <c r="X1917" s="378"/>
      <c r="Y1917" s="378"/>
    </row>
    <row r="1918" spans="1:25">
      <c r="A1918" s="374"/>
      <c r="B1918" s="374"/>
      <c r="C1918" s="406"/>
      <c r="D1918" s="407"/>
      <c r="E1918" s="374"/>
      <c r="F1918" s="374"/>
      <c r="G1918" s="408"/>
      <c r="H1918" s="374"/>
      <c r="I1918" s="409"/>
      <c r="J1918" s="374"/>
      <c r="K1918" s="409"/>
      <c r="L1918" s="378"/>
      <c r="M1918" s="410"/>
      <c r="N1918" s="374"/>
      <c r="O1918" s="411"/>
      <c r="P1918" s="409"/>
      <c r="Q1918" s="409"/>
      <c r="R1918" s="378"/>
      <c r="S1918" s="378"/>
      <c r="T1918" s="378"/>
      <c r="U1918" s="378"/>
      <c r="V1918" s="378"/>
      <c r="W1918" s="378"/>
      <c r="X1918" s="378"/>
      <c r="Y1918" s="378"/>
    </row>
    <row r="1919" spans="1:25">
      <c r="A1919" s="374"/>
      <c r="B1919" s="374"/>
      <c r="C1919" s="406"/>
      <c r="D1919" s="407"/>
      <c r="E1919" s="374"/>
      <c r="F1919" s="374"/>
      <c r="G1919" s="408"/>
      <c r="H1919" s="374"/>
      <c r="I1919" s="409"/>
      <c r="J1919" s="374"/>
      <c r="K1919" s="409"/>
      <c r="L1919" s="378"/>
      <c r="M1919" s="410"/>
      <c r="N1919" s="374"/>
      <c r="O1919" s="411"/>
      <c r="P1919" s="409"/>
      <c r="Q1919" s="409"/>
      <c r="R1919" s="378"/>
      <c r="S1919" s="378"/>
      <c r="T1919" s="378"/>
      <c r="U1919" s="378"/>
      <c r="V1919" s="378"/>
      <c r="W1919" s="378"/>
      <c r="X1919" s="378"/>
      <c r="Y1919" s="378"/>
    </row>
    <row r="1920" spans="1:25">
      <c r="A1920" s="374"/>
      <c r="B1920" s="374"/>
      <c r="C1920" s="406"/>
      <c r="D1920" s="407"/>
      <c r="E1920" s="374"/>
      <c r="F1920" s="374"/>
      <c r="G1920" s="408"/>
      <c r="H1920" s="374"/>
      <c r="I1920" s="409"/>
      <c r="J1920" s="374"/>
      <c r="K1920" s="409"/>
      <c r="L1920" s="378"/>
      <c r="M1920" s="410"/>
      <c r="N1920" s="374"/>
      <c r="O1920" s="411"/>
      <c r="P1920" s="409"/>
      <c r="Q1920" s="409"/>
      <c r="R1920" s="378"/>
      <c r="S1920" s="378"/>
      <c r="T1920" s="378"/>
      <c r="U1920" s="378"/>
      <c r="V1920" s="378"/>
      <c r="W1920" s="378"/>
      <c r="X1920" s="378"/>
      <c r="Y1920" s="378"/>
    </row>
    <row r="1921" spans="1:25">
      <c r="A1921" s="374"/>
      <c r="B1921" s="374"/>
      <c r="C1921" s="406"/>
      <c r="D1921" s="407"/>
      <c r="E1921" s="374"/>
      <c r="F1921" s="374"/>
      <c r="G1921" s="408"/>
      <c r="H1921" s="374"/>
      <c r="I1921" s="409"/>
      <c r="J1921" s="374"/>
      <c r="K1921" s="409"/>
      <c r="L1921" s="378"/>
      <c r="M1921" s="410"/>
      <c r="N1921" s="374"/>
      <c r="O1921" s="411"/>
      <c r="P1921" s="409"/>
      <c r="Q1921" s="409"/>
      <c r="R1921" s="378"/>
      <c r="S1921" s="378"/>
      <c r="T1921" s="378"/>
      <c r="U1921" s="378"/>
      <c r="V1921" s="378"/>
      <c r="W1921" s="378"/>
      <c r="X1921" s="378"/>
      <c r="Y1921" s="378"/>
    </row>
    <row r="1922" spans="1:25">
      <c r="A1922" s="374"/>
      <c r="B1922" s="374"/>
      <c r="C1922" s="406"/>
      <c r="D1922" s="407"/>
      <c r="E1922" s="374"/>
      <c r="F1922" s="374"/>
      <c r="G1922" s="408"/>
      <c r="H1922" s="374"/>
      <c r="I1922" s="409"/>
      <c r="J1922" s="374"/>
      <c r="K1922" s="409"/>
      <c r="L1922" s="378"/>
      <c r="M1922" s="410"/>
      <c r="N1922" s="374"/>
      <c r="O1922" s="411"/>
      <c r="P1922" s="409"/>
      <c r="Q1922" s="409"/>
      <c r="R1922" s="378"/>
      <c r="S1922" s="378"/>
      <c r="T1922" s="378"/>
      <c r="U1922" s="378"/>
      <c r="V1922" s="378"/>
      <c r="W1922" s="378"/>
      <c r="X1922" s="378"/>
      <c r="Y1922" s="378"/>
    </row>
    <row r="1923" spans="1:25">
      <c r="A1923" s="374"/>
      <c r="B1923" s="374"/>
      <c r="C1923" s="406"/>
      <c r="D1923" s="407"/>
      <c r="E1923" s="374"/>
      <c r="F1923" s="374"/>
      <c r="G1923" s="408"/>
      <c r="H1923" s="374"/>
      <c r="I1923" s="409"/>
      <c r="J1923" s="374"/>
      <c r="K1923" s="409"/>
      <c r="L1923" s="378"/>
      <c r="M1923" s="410"/>
      <c r="N1923" s="374"/>
      <c r="O1923" s="411"/>
      <c r="P1923" s="409"/>
      <c r="Q1923" s="409"/>
      <c r="R1923" s="378"/>
      <c r="S1923" s="378"/>
      <c r="T1923" s="378"/>
      <c r="U1923" s="378"/>
      <c r="V1923" s="378"/>
      <c r="W1923" s="378"/>
      <c r="X1923" s="378"/>
      <c r="Y1923" s="378"/>
    </row>
    <row r="1924" spans="1:25">
      <c r="A1924" s="374"/>
      <c r="B1924" s="374"/>
      <c r="C1924" s="406"/>
      <c r="D1924" s="407"/>
      <c r="E1924" s="374"/>
      <c r="F1924" s="374"/>
      <c r="G1924" s="408"/>
      <c r="H1924" s="374"/>
      <c r="I1924" s="409"/>
      <c r="J1924" s="374"/>
      <c r="K1924" s="409"/>
      <c r="L1924" s="378"/>
      <c r="M1924" s="410"/>
      <c r="N1924" s="374"/>
      <c r="O1924" s="411"/>
      <c r="P1924" s="409"/>
      <c r="Q1924" s="409"/>
      <c r="R1924" s="378"/>
      <c r="S1924" s="378"/>
      <c r="T1924" s="378"/>
      <c r="U1924" s="378"/>
      <c r="V1924" s="378"/>
      <c r="W1924" s="378"/>
      <c r="X1924" s="378"/>
      <c r="Y1924" s="378"/>
    </row>
    <row r="1925" spans="1:25">
      <c r="A1925" s="374"/>
      <c r="B1925" s="374"/>
      <c r="C1925" s="406"/>
      <c r="D1925" s="407"/>
      <c r="E1925" s="374"/>
      <c r="F1925" s="374"/>
      <c r="G1925" s="408"/>
      <c r="H1925" s="374"/>
      <c r="I1925" s="409"/>
      <c r="J1925" s="374"/>
      <c r="K1925" s="409"/>
      <c r="L1925" s="378"/>
      <c r="M1925" s="410"/>
      <c r="N1925" s="374"/>
      <c r="O1925" s="411"/>
      <c r="P1925" s="409"/>
      <c r="Q1925" s="409"/>
      <c r="R1925" s="378"/>
      <c r="S1925" s="378"/>
      <c r="T1925" s="378"/>
      <c r="U1925" s="378"/>
      <c r="V1925" s="378"/>
      <c r="W1925" s="378"/>
      <c r="X1925" s="378"/>
      <c r="Y1925" s="378"/>
    </row>
    <row r="1926" spans="1:25">
      <c r="A1926" s="374"/>
      <c r="B1926" s="374"/>
      <c r="C1926" s="406"/>
      <c r="D1926" s="407"/>
      <c r="E1926" s="374"/>
      <c r="F1926" s="374"/>
      <c r="G1926" s="408"/>
      <c r="H1926" s="374"/>
      <c r="I1926" s="409"/>
      <c r="J1926" s="374"/>
      <c r="K1926" s="409"/>
      <c r="L1926" s="378"/>
      <c r="M1926" s="410"/>
      <c r="N1926" s="374"/>
      <c r="O1926" s="411"/>
      <c r="P1926" s="409"/>
      <c r="Q1926" s="409"/>
      <c r="R1926" s="378"/>
      <c r="S1926" s="378"/>
      <c r="T1926" s="378"/>
      <c r="U1926" s="378"/>
      <c r="V1926" s="378"/>
      <c r="W1926" s="378"/>
      <c r="X1926" s="378"/>
      <c r="Y1926" s="378"/>
    </row>
    <row r="1927" spans="1:25">
      <c r="A1927" s="374"/>
      <c r="B1927" s="374"/>
      <c r="C1927" s="406"/>
      <c r="D1927" s="407"/>
      <c r="E1927" s="374"/>
      <c r="F1927" s="374"/>
      <c r="G1927" s="408"/>
      <c r="H1927" s="374"/>
      <c r="I1927" s="409"/>
      <c r="J1927" s="374"/>
      <c r="K1927" s="409"/>
      <c r="L1927" s="378"/>
      <c r="M1927" s="410"/>
      <c r="N1927" s="374"/>
      <c r="O1927" s="411"/>
      <c r="P1927" s="409"/>
      <c r="Q1927" s="409"/>
      <c r="R1927" s="378"/>
      <c r="S1927" s="378"/>
      <c r="T1927" s="378"/>
      <c r="U1927" s="378"/>
      <c r="V1927" s="378"/>
      <c r="W1927" s="378"/>
      <c r="X1927" s="378"/>
      <c r="Y1927" s="378"/>
    </row>
    <row r="1928" spans="1:25">
      <c r="A1928" s="374"/>
      <c r="B1928" s="374"/>
      <c r="C1928" s="406"/>
      <c r="D1928" s="407"/>
      <c r="E1928" s="374"/>
      <c r="F1928" s="374"/>
      <c r="G1928" s="408"/>
      <c r="H1928" s="374"/>
      <c r="I1928" s="409"/>
      <c r="J1928" s="374"/>
      <c r="K1928" s="409"/>
      <c r="L1928" s="378"/>
      <c r="M1928" s="410"/>
      <c r="N1928" s="374"/>
      <c r="O1928" s="411"/>
      <c r="P1928" s="409"/>
      <c r="Q1928" s="409"/>
      <c r="R1928" s="378"/>
      <c r="S1928" s="378"/>
      <c r="T1928" s="378"/>
      <c r="U1928" s="378"/>
      <c r="V1928" s="378"/>
      <c r="W1928" s="378"/>
      <c r="X1928" s="378"/>
      <c r="Y1928" s="378"/>
    </row>
    <row r="1929" spans="1:25">
      <c r="A1929" s="374"/>
      <c r="B1929" s="374"/>
      <c r="C1929" s="406"/>
      <c r="D1929" s="407"/>
      <c r="E1929" s="374"/>
      <c r="F1929" s="374"/>
      <c r="G1929" s="408"/>
      <c r="H1929" s="374"/>
      <c r="I1929" s="409"/>
      <c r="J1929" s="374"/>
      <c r="K1929" s="409"/>
      <c r="L1929" s="378"/>
      <c r="M1929" s="410"/>
      <c r="N1929" s="374"/>
      <c r="O1929" s="411"/>
      <c r="P1929" s="409"/>
      <c r="Q1929" s="409"/>
      <c r="R1929" s="378"/>
      <c r="S1929" s="378"/>
      <c r="T1929" s="378"/>
      <c r="U1929" s="378"/>
      <c r="V1929" s="378"/>
      <c r="W1929" s="378"/>
      <c r="X1929" s="378"/>
      <c r="Y1929" s="378"/>
    </row>
    <row r="1930" spans="1:25">
      <c r="A1930" s="374"/>
      <c r="B1930" s="374"/>
      <c r="C1930" s="406"/>
      <c r="D1930" s="407"/>
      <c r="E1930" s="374"/>
      <c r="F1930" s="374"/>
      <c r="G1930" s="408"/>
      <c r="H1930" s="374"/>
      <c r="I1930" s="409"/>
      <c r="J1930" s="374"/>
      <c r="K1930" s="409"/>
      <c r="L1930" s="378"/>
      <c r="M1930" s="410"/>
      <c r="N1930" s="374"/>
      <c r="O1930" s="411"/>
      <c r="P1930" s="409"/>
      <c r="Q1930" s="409"/>
      <c r="R1930" s="378"/>
      <c r="S1930" s="378"/>
      <c r="T1930" s="378"/>
      <c r="U1930" s="378"/>
      <c r="V1930" s="378"/>
      <c r="W1930" s="378"/>
      <c r="X1930" s="378"/>
      <c r="Y1930" s="378"/>
    </row>
    <row r="1931" spans="1:25">
      <c r="A1931" s="374"/>
      <c r="B1931" s="374"/>
      <c r="C1931" s="406"/>
      <c r="D1931" s="407"/>
      <c r="E1931" s="374"/>
      <c r="F1931" s="374"/>
      <c r="G1931" s="408"/>
      <c r="H1931" s="374"/>
      <c r="I1931" s="409"/>
      <c r="J1931" s="374"/>
      <c r="K1931" s="409"/>
      <c r="L1931" s="378"/>
      <c r="M1931" s="410"/>
      <c r="N1931" s="374"/>
      <c r="O1931" s="411"/>
      <c r="P1931" s="409"/>
      <c r="Q1931" s="409"/>
      <c r="R1931" s="378"/>
      <c r="S1931" s="378"/>
      <c r="T1931" s="378"/>
      <c r="U1931" s="378"/>
      <c r="V1931" s="378"/>
      <c r="W1931" s="378"/>
      <c r="X1931" s="378"/>
      <c r="Y1931" s="378"/>
    </row>
    <row r="1932" spans="1:25">
      <c r="A1932" s="374"/>
      <c r="B1932" s="374"/>
      <c r="C1932" s="406"/>
      <c r="D1932" s="407"/>
      <c r="E1932" s="374"/>
      <c r="F1932" s="374"/>
      <c r="G1932" s="408"/>
      <c r="H1932" s="374"/>
      <c r="I1932" s="409"/>
      <c r="J1932" s="374"/>
      <c r="K1932" s="409"/>
      <c r="L1932" s="378"/>
      <c r="M1932" s="410"/>
      <c r="N1932" s="374"/>
      <c r="O1932" s="411"/>
      <c r="P1932" s="409"/>
      <c r="Q1932" s="409"/>
      <c r="R1932" s="378"/>
      <c r="S1932" s="378"/>
      <c r="T1932" s="378"/>
      <c r="U1932" s="378"/>
      <c r="V1932" s="378"/>
      <c r="W1932" s="378"/>
      <c r="X1932" s="378"/>
      <c r="Y1932" s="378"/>
    </row>
    <row r="1933" spans="1:25">
      <c r="A1933" s="374"/>
      <c r="B1933" s="374"/>
      <c r="C1933" s="406"/>
      <c r="D1933" s="407"/>
      <c r="E1933" s="374"/>
      <c r="F1933" s="374"/>
      <c r="G1933" s="408"/>
      <c r="H1933" s="374"/>
      <c r="I1933" s="409"/>
      <c r="J1933" s="374"/>
      <c r="K1933" s="409"/>
      <c r="L1933" s="378"/>
      <c r="M1933" s="410"/>
      <c r="N1933" s="374"/>
      <c r="O1933" s="411"/>
      <c r="P1933" s="409"/>
      <c r="Q1933" s="409"/>
      <c r="R1933" s="378"/>
      <c r="S1933" s="378"/>
      <c r="T1933" s="378"/>
      <c r="U1933" s="378"/>
      <c r="V1933" s="378"/>
      <c r="W1933" s="378"/>
      <c r="X1933" s="378"/>
      <c r="Y1933" s="378"/>
    </row>
    <row r="1934" spans="1:25">
      <c r="A1934" s="374"/>
      <c r="B1934" s="374"/>
      <c r="C1934" s="406"/>
      <c r="D1934" s="407"/>
      <c r="E1934" s="374"/>
      <c r="F1934" s="374"/>
      <c r="G1934" s="408"/>
      <c r="H1934" s="374"/>
      <c r="I1934" s="409"/>
      <c r="J1934" s="374"/>
      <c r="K1934" s="409"/>
      <c r="L1934" s="378"/>
      <c r="M1934" s="410"/>
      <c r="N1934" s="374"/>
      <c r="O1934" s="411"/>
      <c r="P1934" s="409"/>
      <c r="Q1934" s="409"/>
      <c r="R1934" s="378"/>
      <c r="S1934" s="378"/>
      <c r="T1934" s="378"/>
      <c r="U1934" s="378"/>
      <c r="V1934" s="378"/>
      <c r="W1934" s="378"/>
      <c r="X1934" s="378"/>
      <c r="Y1934" s="378"/>
    </row>
    <row r="1935" spans="1:25">
      <c r="A1935" s="374"/>
      <c r="B1935" s="374"/>
      <c r="C1935" s="406"/>
      <c r="D1935" s="407"/>
      <c r="E1935" s="374"/>
      <c r="F1935" s="374"/>
      <c r="G1935" s="408"/>
      <c r="H1935" s="374"/>
      <c r="I1935" s="409"/>
      <c r="J1935" s="374"/>
      <c r="K1935" s="409"/>
      <c r="L1935" s="378"/>
      <c r="M1935" s="410"/>
      <c r="N1935" s="374"/>
      <c r="O1935" s="411"/>
      <c r="P1935" s="409"/>
      <c r="Q1935" s="409"/>
      <c r="R1935" s="378"/>
      <c r="S1935" s="378"/>
      <c r="T1935" s="378"/>
      <c r="U1935" s="378"/>
      <c r="V1935" s="378"/>
      <c r="W1935" s="378"/>
      <c r="X1935" s="378"/>
      <c r="Y1935" s="378"/>
    </row>
    <row r="1936" spans="1:25">
      <c r="A1936" s="374"/>
      <c r="B1936" s="374"/>
      <c r="C1936" s="406"/>
      <c r="D1936" s="407"/>
      <c r="E1936" s="374"/>
      <c r="F1936" s="374"/>
      <c r="G1936" s="408"/>
      <c r="H1936" s="374"/>
      <c r="I1936" s="409"/>
      <c r="J1936" s="374"/>
      <c r="K1936" s="409"/>
      <c r="L1936" s="378"/>
      <c r="M1936" s="410"/>
      <c r="N1936" s="374"/>
      <c r="O1936" s="411"/>
      <c r="P1936" s="409"/>
      <c r="Q1936" s="409"/>
      <c r="R1936" s="378"/>
      <c r="S1936" s="378"/>
      <c r="T1936" s="378"/>
      <c r="U1936" s="378"/>
      <c r="V1936" s="378"/>
      <c r="W1936" s="378"/>
      <c r="X1936" s="378"/>
      <c r="Y1936" s="378"/>
    </row>
    <row r="1937" spans="1:25">
      <c r="A1937" s="374"/>
      <c r="B1937" s="374"/>
      <c r="C1937" s="406"/>
      <c r="D1937" s="407"/>
      <c r="E1937" s="374"/>
      <c r="F1937" s="374"/>
      <c r="G1937" s="408"/>
      <c r="H1937" s="374"/>
      <c r="I1937" s="409"/>
      <c r="J1937" s="374"/>
      <c r="K1937" s="409"/>
      <c r="L1937" s="378"/>
      <c r="M1937" s="410"/>
      <c r="N1937" s="374"/>
      <c r="O1937" s="411"/>
      <c r="P1937" s="409"/>
      <c r="Q1937" s="409"/>
      <c r="R1937" s="378"/>
      <c r="S1937" s="378"/>
      <c r="T1937" s="378"/>
      <c r="U1937" s="378"/>
      <c r="V1937" s="378"/>
      <c r="W1937" s="378"/>
      <c r="X1937" s="378"/>
      <c r="Y1937" s="378"/>
    </row>
    <row r="1938" spans="1:25">
      <c r="A1938" s="374"/>
      <c r="B1938" s="374"/>
      <c r="C1938" s="406"/>
      <c r="D1938" s="407"/>
      <c r="E1938" s="374"/>
      <c r="F1938" s="374"/>
      <c r="G1938" s="408"/>
      <c r="H1938" s="374"/>
      <c r="I1938" s="409"/>
      <c r="J1938" s="374"/>
      <c r="K1938" s="409"/>
      <c r="L1938" s="378"/>
      <c r="M1938" s="410"/>
      <c r="N1938" s="374"/>
      <c r="O1938" s="411"/>
      <c r="P1938" s="409"/>
      <c r="Q1938" s="409"/>
      <c r="R1938" s="378"/>
      <c r="S1938" s="378"/>
      <c r="T1938" s="378"/>
      <c r="U1938" s="378"/>
      <c r="V1938" s="378"/>
      <c r="W1938" s="378"/>
      <c r="X1938" s="378"/>
      <c r="Y1938" s="378"/>
    </row>
    <row r="1939" spans="1:25">
      <c r="A1939" s="374"/>
      <c r="B1939" s="374"/>
      <c r="C1939" s="406"/>
      <c r="D1939" s="407"/>
      <c r="E1939" s="374"/>
      <c r="F1939" s="374"/>
      <c r="G1939" s="408"/>
      <c r="H1939" s="374"/>
      <c r="I1939" s="409"/>
      <c r="J1939" s="374"/>
      <c r="K1939" s="409"/>
      <c r="L1939" s="378"/>
      <c r="M1939" s="410"/>
      <c r="N1939" s="374"/>
      <c r="O1939" s="411"/>
      <c r="P1939" s="409"/>
      <c r="Q1939" s="409"/>
      <c r="R1939" s="378"/>
      <c r="S1939" s="378"/>
      <c r="T1939" s="378"/>
      <c r="U1939" s="378"/>
      <c r="V1939" s="378"/>
      <c r="W1939" s="378"/>
      <c r="X1939" s="378"/>
      <c r="Y1939" s="378"/>
    </row>
    <row r="1940" spans="1:25">
      <c r="A1940" s="374"/>
      <c r="B1940" s="374"/>
      <c r="C1940" s="406"/>
      <c r="D1940" s="407"/>
      <c r="E1940" s="374"/>
      <c r="F1940" s="374"/>
      <c r="G1940" s="408"/>
      <c r="H1940" s="374"/>
      <c r="I1940" s="409"/>
      <c r="J1940" s="374"/>
      <c r="K1940" s="409"/>
      <c r="L1940" s="378"/>
      <c r="M1940" s="410"/>
      <c r="N1940" s="374"/>
      <c r="O1940" s="411"/>
      <c r="P1940" s="409"/>
      <c r="Q1940" s="409"/>
      <c r="R1940" s="378"/>
      <c r="S1940" s="378"/>
      <c r="T1940" s="378"/>
      <c r="U1940" s="378"/>
      <c r="V1940" s="378"/>
      <c r="W1940" s="378"/>
      <c r="X1940" s="378"/>
      <c r="Y1940" s="378"/>
    </row>
    <row r="1941" spans="1:25">
      <c r="A1941" s="374"/>
      <c r="B1941" s="374"/>
      <c r="C1941" s="406"/>
      <c r="D1941" s="407"/>
      <c r="E1941" s="374"/>
      <c r="F1941" s="374"/>
      <c r="G1941" s="408"/>
      <c r="H1941" s="374"/>
      <c r="I1941" s="409"/>
      <c r="J1941" s="374"/>
      <c r="K1941" s="409"/>
      <c r="L1941" s="378"/>
      <c r="M1941" s="410"/>
      <c r="N1941" s="374"/>
      <c r="O1941" s="411"/>
      <c r="P1941" s="409"/>
      <c r="Q1941" s="409"/>
      <c r="R1941" s="378"/>
      <c r="S1941" s="378"/>
      <c r="T1941" s="378"/>
      <c r="U1941" s="378"/>
      <c r="V1941" s="378"/>
      <c r="W1941" s="378"/>
      <c r="X1941" s="378"/>
      <c r="Y1941" s="378"/>
    </row>
    <row r="1942" spans="1:25">
      <c r="A1942" s="374"/>
      <c r="B1942" s="374"/>
      <c r="C1942" s="406"/>
      <c r="D1942" s="407"/>
      <c r="E1942" s="374"/>
      <c r="F1942" s="374"/>
      <c r="G1942" s="408"/>
      <c r="H1942" s="374"/>
      <c r="I1942" s="409"/>
      <c r="J1942" s="374"/>
      <c r="K1942" s="409"/>
      <c r="L1942" s="378"/>
      <c r="M1942" s="410"/>
      <c r="N1942" s="374"/>
      <c r="O1942" s="411"/>
      <c r="P1942" s="409"/>
      <c r="Q1942" s="409"/>
      <c r="R1942" s="378"/>
      <c r="S1942" s="378"/>
      <c r="T1942" s="378"/>
      <c r="U1942" s="378"/>
      <c r="V1942" s="378"/>
      <c r="W1942" s="378"/>
      <c r="X1942" s="378"/>
      <c r="Y1942" s="378"/>
    </row>
    <row r="1943" spans="1:25">
      <c r="A1943" s="374"/>
      <c r="B1943" s="374"/>
      <c r="C1943" s="406"/>
      <c r="D1943" s="407"/>
      <c r="E1943" s="374"/>
      <c r="F1943" s="374"/>
      <c r="G1943" s="408"/>
      <c r="H1943" s="374"/>
      <c r="I1943" s="409"/>
      <c r="J1943" s="374"/>
      <c r="K1943" s="409"/>
      <c r="L1943" s="378"/>
      <c r="M1943" s="410"/>
      <c r="N1943" s="374"/>
      <c r="O1943" s="411"/>
      <c r="P1943" s="409"/>
      <c r="Q1943" s="409"/>
      <c r="R1943" s="378"/>
      <c r="S1943" s="378"/>
      <c r="T1943" s="378"/>
      <c r="U1943" s="378"/>
      <c r="V1943" s="378"/>
      <c r="W1943" s="378"/>
      <c r="X1943" s="378"/>
      <c r="Y1943" s="378"/>
    </row>
    <row r="1944" spans="1:25">
      <c r="A1944" s="374"/>
      <c r="B1944" s="374"/>
      <c r="C1944" s="406"/>
      <c r="D1944" s="407"/>
      <c r="E1944" s="374"/>
      <c r="F1944" s="374"/>
      <c r="G1944" s="408"/>
      <c r="H1944" s="374"/>
      <c r="I1944" s="409"/>
      <c r="J1944" s="374"/>
      <c r="K1944" s="409"/>
      <c r="L1944" s="378"/>
      <c r="M1944" s="410"/>
      <c r="N1944" s="374"/>
      <c r="O1944" s="411"/>
      <c r="P1944" s="409"/>
      <c r="Q1944" s="409"/>
      <c r="R1944" s="378"/>
      <c r="S1944" s="378"/>
      <c r="T1944" s="378"/>
      <c r="U1944" s="378"/>
      <c r="V1944" s="378"/>
      <c r="W1944" s="378"/>
      <c r="X1944" s="378"/>
      <c r="Y1944" s="378"/>
    </row>
    <row r="1945" spans="1:25">
      <c r="A1945" s="374"/>
      <c r="B1945" s="374"/>
      <c r="C1945" s="406"/>
      <c r="D1945" s="407"/>
      <c r="E1945" s="374"/>
      <c r="F1945" s="374"/>
      <c r="G1945" s="408"/>
      <c r="H1945" s="374"/>
      <c r="I1945" s="409"/>
      <c r="J1945" s="374"/>
      <c r="K1945" s="409"/>
      <c r="L1945" s="378"/>
      <c r="M1945" s="410"/>
      <c r="N1945" s="374"/>
      <c r="O1945" s="411"/>
      <c r="P1945" s="409"/>
      <c r="Q1945" s="409"/>
      <c r="R1945" s="378"/>
      <c r="S1945" s="378"/>
      <c r="T1945" s="378"/>
      <c r="U1945" s="378"/>
      <c r="V1945" s="378"/>
      <c r="W1945" s="378"/>
      <c r="X1945" s="378"/>
      <c r="Y1945" s="378"/>
    </row>
    <row r="1946" spans="1:25">
      <c r="A1946" s="374"/>
      <c r="B1946" s="374"/>
      <c r="C1946" s="406"/>
      <c r="D1946" s="407"/>
      <c r="E1946" s="374"/>
      <c r="F1946" s="374"/>
      <c r="G1946" s="408"/>
      <c r="H1946" s="374"/>
      <c r="I1946" s="409"/>
      <c r="J1946" s="374"/>
      <c r="K1946" s="409"/>
      <c r="L1946" s="378"/>
      <c r="M1946" s="410"/>
      <c r="N1946" s="374"/>
      <c r="O1946" s="411"/>
      <c r="P1946" s="409"/>
      <c r="Q1946" s="409"/>
      <c r="R1946" s="378"/>
      <c r="S1946" s="378"/>
      <c r="T1946" s="378"/>
      <c r="U1946" s="378"/>
      <c r="V1946" s="378"/>
      <c r="W1946" s="378"/>
      <c r="X1946" s="378"/>
      <c r="Y1946" s="378"/>
    </row>
    <row r="1947" spans="1:25">
      <c r="A1947" s="374"/>
      <c r="B1947" s="374"/>
      <c r="C1947" s="406"/>
      <c r="D1947" s="407"/>
      <c r="E1947" s="374"/>
      <c r="F1947" s="374"/>
      <c r="G1947" s="408"/>
      <c r="H1947" s="374"/>
      <c r="I1947" s="409"/>
      <c r="J1947" s="374"/>
      <c r="K1947" s="409"/>
      <c r="L1947" s="378"/>
      <c r="M1947" s="410"/>
      <c r="N1947" s="374"/>
      <c r="O1947" s="411"/>
      <c r="P1947" s="409"/>
      <c r="Q1947" s="409"/>
      <c r="R1947" s="378"/>
      <c r="S1947" s="378"/>
      <c r="T1947" s="378"/>
      <c r="U1947" s="378"/>
      <c r="V1947" s="378"/>
      <c r="W1947" s="378"/>
      <c r="X1947" s="378"/>
      <c r="Y1947" s="378"/>
    </row>
    <row r="1948" spans="1:25">
      <c r="A1948" s="374"/>
      <c r="B1948" s="374"/>
      <c r="C1948" s="406"/>
      <c r="D1948" s="407"/>
      <c r="E1948" s="374"/>
      <c r="F1948" s="374"/>
      <c r="G1948" s="408"/>
      <c r="H1948" s="374"/>
      <c r="I1948" s="409"/>
      <c r="J1948" s="374"/>
      <c r="K1948" s="409"/>
      <c r="L1948" s="378"/>
      <c r="M1948" s="410"/>
      <c r="N1948" s="374"/>
      <c r="O1948" s="411"/>
      <c r="P1948" s="409"/>
      <c r="Q1948" s="409"/>
      <c r="R1948" s="378"/>
      <c r="S1948" s="378"/>
      <c r="T1948" s="378"/>
      <c r="U1948" s="378"/>
      <c r="V1948" s="378"/>
      <c r="W1948" s="378"/>
      <c r="X1948" s="378"/>
      <c r="Y1948" s="378"/>
    </row>
    <row r="1949" spans="1:25">
      <c r="A1949" s="374"/>
      <c r="B1949" s="374"/>
      <c r="C1949" s="406"/>
      <c r="D1949" s="407"/>
      <c r="E1949" s="374"/>
      <c r="F1949" s="374"/>
      <c r="G1949" s="408"/>
      <c r="H1949" s="374"/>
      <c r="I1949" s="409"/>
      <c r="J1949" s="374"/>
      <c r="K1949" s="409"/>
      <c r="L1949" s="378"/>
      <c r="M1949" s="410"/>
      <c r="N1949" s="374"/>
      <c r="O1949" s="411"/>
      <c r="P1949" s="409"/>
      <c r="Q1949" s="409"/>
      <c r="R1949" s="378"/>
      <c r="S1949" s="378"/>
      <c r="T1949" s="378"/>
      <c r="U1949" s="378"/>
      <c r="V1949" s="378"/>
      <c r="W1949" s="378"/>
      <c r="X1949" s="378"/>
      <c r="Y1949" s="378"/>
    </row>
    <row r="1950" spans="1:25">
      <c r="A1950" s="374"/>
      <c r="B1950" s="374"/>
      <c r="C1950" s="406"/>
      <c r="D1950" s="407"/>
      <c r="E1950" s="374"/>
      <c r="F1950" s="374"/>
      <c r="G1950" s="408"/>
      <c r="H1950" s="374"/>
      <c r="I1950" s="409"/>
      <c r="J1950" s="374"/>
      <c r="K1950" s="409"/>
      <c r="L1950" s="378"/>
      <c r="M1950" s="410"/>
      <c r="N1950" s="374"/>
      <c r="O1950" s="411"/>
      <c r="P1950" s="409"/>
      <c r="Q1950" s="409"/>
      <c r="R1950" s="378"/>
      <c r="S1950" s="378"/>
      <c r="T1950" s="378"/>
      <c r="U1950" s="378"/>
      <c r="V1950" s="378"/>
      <c r="W1950" s="378"/>
      <c r="X1950" s="378"/>
      <c r="Y1950" s="378"/>
    </row>
    <row r="1951" spans="1:25">
      <c r="A1951" s="374"/>
      <c r="B1951" s="374"/>
      <c r="C1951" s="406"/>
      <c r="D1951" s="407"/>
      <c r="E1951" s="374"/>
      <c r="F1951" s="374"/>
      <c r="G1951" s="408"/>
      <c r="H1951" s="374"/>
      <c r="I1951" s="409"/>
      <c r="J1951" s="374"/>
      <c r="K1951" s="409"/>
      <c r="L1951" s="378"/>
      <c r="M1951" s="410"/>
      <c r="N1951" s="374"/>
      <c r="O1951" s="411"/>
      <c r="P1951" s="409"/>
      <c r="Q1951" s="409"/>
      <c r="R1951" s="378"/>
      <c r="S1951" s="378"/>
      <c r="T1951" s="378"/>
      <c r="U1951" s="378"/>
      <c r="V1951" s="378"/>
      <c r="W1951" s="378"/>
      <c r="X1951" s="378"/>
      <c r="Y1951" s="378"/>
    </row>
    <row r="1952" spans="1:25">
      <c r="A1952" s="374"/>
      <c r="B1952" s="374"/>
      <c r="C1952" s="406"/>
      <c r="D1952" s="407"/>
      <c r="E1952" s="374"/>
      <c r="F1952" s="374"/>
      <c r="G1952" s="408"/>
      <c r="H1952" s="374"/>
      <c r="I1952" s="409"/>
      <c r="J1952" s="374"/>
      <c r="K1952" s="409"/>
      <c r="L1952" s="378"/>
      <c r="M1952" s="410"/>
      <c r="N1952" s="374"/>
      <c r="O1952" s="411"/>
      <c r="P1952" s="409"/>
      <c r="Q1952" s="409"/>
      <c r="R1952" s="378"/>
      <c r="S1952" s="378"/>
      <c r="T1952" s="378"/>
      <c r="U1952" s="378"/>
      <c r="V1952" s="378"/>
      <c r="W1952" s="378"/>
      <c r="X1952" s="378"/>
      <c r="Y1952" s="378"/>
    </row>
    <row r="1953" spans="1:25">
      <c r="A1953" s="374"/>
      <c r="B1953" s="374"/>
      <c r="C1953" s="406"/>
      <c r="D1953" s="407"/>
      <c r="E1953" s="374"/>
      <c r="F1953" s="374"/>
      <c r="G1953" s="408"/>
      <c r="H1953" s="374"/>
      <c r="I1953" s="409"/>
      <c r="J1953" s="374"/>
      <c r="K1953" s="409"/>
      <c r="L1953" s="378"/>
      <c r="M1953" s="410"/>
      <c r="N1953" s="374"/>
      <c r="O1953" s="411"/>
      <c r="P1953" s="409"/>
      <c r="Q1953" s="409"/>
      <c r="R1953" s="378"/>
      <c r="S1953" s="378"/>
      <c r="T1953" s="378"/>
      <c r="U1953" s="378"/>
      <c r="V1953" s="378"/>
      <c r="W1953" s="378"/>
      <c r="X1953" s="378"/>
      <c r="Y1953" s="378"/>
    </row>
    <row r="1954" spans="1:25">
      <c r="A1954" s="374"/>
      <c r="B1954" s="374"/>
      <c r="C1954" s="406"/>
      <c r="D1954" s="407"/>
      <c r="E1954" s="374"/>
      <c r="F1954" s="374"/>
      <c r="G1954" s="408"/>
      <c r="H1954" s="374"/>
      <c r="I1954" s="409"/>
      <c r="J1954" s="374"/>
      <c r="K1954" s="409"/>
      <c r="L1954" s="378"/>
      <c r="M1954" s="410"/>
      <c r="N1954" s="374"/>
      <c r="O1954" s="411"/>
      <c r="P1954" s="409"/>
      <c r="Q1954" s="409"/>
      <c r="R1954" s="378"/>
      <c r="S1954" s="378"/>
      <c r="T1954" s="378"/>
      <c r="U1954" s="378"/>
      <c r="V1954" s="378"/>
      <c r="W1954" s="378"/>
      <c r="X1954" s="378"/>
      <c r="Y1954" s="378"/>
    </row>
    <row r="1955" spans="1:25">
      <c r="A1955" s="374"/>
      <c r="B1955" s="374"/>
      <c r="C1955" s="406"/>
      <c r="D1955" s="407"/>
      <c r="E1955" s="374"/>
      <c r="F1955" s="374"/>
      <c r="G1955" s="408"/>
      <c r="H1955" s="374"/>
      <c r="I1955" s="409"/>
      <c r="J1955" s="374"/>
      <c r="K1955" s="409"/>
      <c r="L1955" s="378"/>
      <c r="M1955" s="410"/>
      <c r="N1955" s="374"/>
      <c r="O1955" s="411"/>
      <c r="P1955" s="409"/>
      <c r="Q1955" s="409"/>
      <c r="R1955" s="378"/>
      <c r="S1955" s="378"/>
      <c r="T1955" s="378"/>
      <c r="U1955" s="378"/>
      <c r="V1955" s="378"/>
      <c r="W1955" s="378"/>
      <c r="X1955" s="378"/>
      <c r="Y1955" s="378"/>
    </row>
    <row r="1956" spans="1:25">
      <c r="A1956" s="374"/>
      <c r="B1956" s="374"/>
      <c r="C1956" s="406"/>
      <c r="D1956" s="407"/>
      <c r="E1956" s="374"/>
      <c r="F1956" s="374"/>
      <c r="G1956" s="408"/>
      <c r="H1956" s="374"/>
      <c r="I1956" s="409"/>
      <c r="J1956" s="374"/>
      <c r="K1956" s="409"/>
      <c r="L1956" s="378"/>
      <c r="M1956" s="410"/>
      <c r="N1956" s="374"/>
      <c r="O1956" s="411"/>
      <c r="P1956" s="409"/>
      <c r="Q1956" s="409"/>
      <c r="R1956" s="378"/>
      <c r="S1956" s="378"/>
      <c r="T1956" s="378"/>
      <c r="U1956" s="378"/>
      <c r="V1956" s="378"/>
      <c r="W1956" s="378"/>
      <c r="X1956" s="378"/>
      <c r="Y1956" s="378"/>
    </row>
    <row r="1957" spans="1:25">
      <c r="A1957" s="374"/>
      <c r="B1957" s="374"/>
      <c r="C1957" s="406"/>
      <c r="D1957" s="407"/>
      <c r="E1957" s="374"/>
      <c r="F1957" s="374"/>
      <c r="G1957" s="408"/>
      <c r="H1957" s="374"/>
      <c r="I1957" s="409"/>
      <c r="J1957" s="374"/>
      <c r="K1957" s="409"/>
      <c r="L1957" s="378"/>
      <c r="M1957" s="410"/>
      <c r="N1957" s="374"/>
      <c r="O1957" s="411"/>
      <c r="P1957" s="409"/>
      <c r="Q1957" s="409"/>
      <c r="R1957" s="378"/>
      <c r="S1957" s="378"/>
      <c r="T1957" s="378"/>
      <c r="U1957" s="378"/>
      <c r="V1957" s="378"/>
      <c r="W1957" s="378"/>
      <c r="X1957" s="378"/>
      <c r="Y1957" s="378"/>
    </row>
    <row r="1958" spans="1:25">
      <c r="A1958" s="374"/>
      <c r="B1958" s="374"/>
      <c r="C1958" s="406"/>
      <c r="D1958" s="407"/>
      <c r="E1958" s="374"/>
      <c r="F1958" s="374"/>
      <c r="G1958" s="408"/>
      <c r="H1958" s="374"/>
      <c r="I1958" s="409"/>
      <c r="J1958" s="374"/>
      <c r="K1958" s="409"/>
      <c r="L1958" s="378"/>
      <c r="M1958" s="410"/>
      <c r="N1958" s="374"/>
      <c r="O1958" s="411"/>
      <c r="P1958" s="409"/>
      <c r="Q1958" s="409"/>
      <c r="R1958" s="378"/>
      <c r="S1958" s="378"/>
      <c r="T1958" s="378"/>
      <c r="U1958" s="378"/>
      <c r="V1958" s="378"/>
      <c r="W1958" s="378"/>
      <c r="X1958" s="378"/>
      <c r="Y1958" s="378"/>
    </row>
    <row r="1959" spans="1:25">
      <c r="A1959" s="374"/>
      <c r="B1959" s="374"/>
      <c r="C1959" s="406"/>
      <c r="D1959" s="407"/>
      <c r="E1959" s="374"/>
      <c r="F1959" s="374"/>
      <c r="G1959" s="408"/>
      <c r="H1959" s="374"/>
      <c r="I1959" s="409"/>
      <c r="J1959" s="374"/>
      <c r="K1959" s="409"/>
      <c r="L1959" s="378"/>
      <c r="M1959" s="410"/>
      <c r="N1959" s="374"/>
      <c r="O1959" s="411"/>
      <c r="P1959" s="409"/>
      <c r="Q1959" s="409"/>
      <c r="R1959" s="378"/>
      <c r="S1959" s="378"/>
      <c r="T1959" s="378"/>
      <c r="U1959" s="378"/>
      <c r="V1959" s="378"/>
      <c r="W1959" s="378"/>
      <c r="X1959" s="378"/>
      <c r="Y1959" s="378"/>
    </row>
    <row r="1960" spans="1:25">
      <c r="A1960" s="374"/>
      <c r="B1960" s="374"/>
      <c r="C1960" s="406"/>
      <c r="D1960" s="407"/>
      <c r="E1960" s="374"/>
      <c r="F1960" s="374"/>
      <c r="G1960" s="408"/>
      <c r="H1960" s="374"/>
      <c r="I1960" s="409"/>
      <c r="J1960" s="374"/>
      <c r="K1960" s="409"/>
      <c r="L1960" s="378"/>
      <c r="M1960" s="410"/>
      <c r="N1960" s="374"/>
      <c r="O1960" s="411"/>
      <c r="P1960" s="409"/>
      <c r="Q1960" s="409"/>
      <c r="R1960" s="378"/>
      <c r="S1960" s="378"/>
      <c r="T1960" s="378"/>
      <c r="U1960" s="378"/>
      <c r="V1960" s="378"/>
      <c r="W1960" s="378"/>
      <c r="X1960" s="378"/>
      <c r="Y1960" s="378"/>
    </row>
    <row r="1961" spans="1:25">
      <c r="A1961" s="374"/>
      <c r="B1961" s="374"/>
      <c r="C1961" s="406"/>
      <c r="D1961" s="407"/>
      <c r="E1961" s="374"/>
      <c r="F1961" s="374"/>
      <c r="G1961" s="408"/>
      <c r="H1961" s="374"/>
      <c r="I1961" s="409"/>
      <c r="J1961" s="374"/>
      <c r="K1961" s="409"/>
      <c r="L1961" s="378"/>
      <c r="M1961" s="410"/>
      <c r="N1961" s="374"/>
      <c r="O1961" s="411"/>
      <c r="P1961" s="409"/>
      <c r="Q1961" s="409"/>
      <c r="R1961" s="378"/>
      <c r="S1961" s="378"/>
      <c r="T1961" s="378"/>
      <c r="U1961" s="378"/>
      <c r="V1961" s="378"/>
      <c r="W1961" s="378"/>
      <c r="X1961" s="378"/>
      <c r="Y1961" s="378"/>
    </row>
    <row r="1962" spans="1:25">
      <c r="A1962" s="374"/>
      <c r="B1962" s="374"/>
      <c r="C1962" s="406"/>
      <c r="D1962" s="407"/>
      <c r="E1962" s="374"/>
      <c r="F1962" s="374"/>
      <c r="G1962" s="408"/>
      <c r="H1962" s="374"/>
      <c r="I1962" s="409"/>
      <c r="J1962" s="374"/>
      <c r="K1962" s="409"/>
      <c r="L1962" s="378"/>
      <c r="M1962" s="410"/>
      <c r="N1962" s="374"/>
      <c r="O1962" s="411"/>
      <c r="P1962" s="409"/>
      <c r="Q1962" s="409"/>
      <c r="R1962" s="378"/>
      <c r="S1962" s="378"/>
      <c r="T1962" s="378"/>
      <c r="U1962" s="378"/>
      <c r="V1962" s="378"/>
      <c r="W1962" s="378"/>
      <c r="X1962" s="378"/>
      <c r="Y1962" s="378"/>
    </row>
    <row r="1963" spans="1:25">
      <c r="A1963" s="374"/>
      <c r="B1963" s="374"/>
      <c r="C1963" s="406"/>
      <c r="D1963" s="407"/>
      <c r="E1963" s="374"/>
      <c r="F1963" s="374"/>
      <c r="G1963" s="408"/>
      <c r="H1963" s="374"/>
      <c r="I1963" s="409"/>
      <c r="J1963" s="374"/>
      <c r="K1963" s="409"/>
      <c r="L1963" s="378"/>
      <c r="M1963" s="410"/>
      <c r="N1963" s="374"/>
      <c r="O1963" s="411"/>
      <c r="P1963" s="409"/>
      <c r="Q1963" s="409"/>
      <c r="R1963" s="378"/>
      <c r="S1963" s="378"/>
      <c r="T1963" s="378"/>
      <c r="U1963" s="378"/>
      <c r="V1963" s="378"/>
      <c r="W1963" s="378"/>
      <c r="X1963" s="378"/>
      <c r="Y1963" s="378"/>
    </row>
    <row r="1964" spans="1:25">
      <c r="A1964" s="374"/>
      <c r="B1964" s="374"/>
      <c r="C1964" s="406"/>
      <c r="D1964" s="407"/>
      <c r="E1964" s="374"/>
      <c r="F1964" s="374"/>
      <c r="G1964" s="408"/>
      <c r="H1964" s="374"/>
      <c r="I1964" s="409"/>
      <c r="J1964" s="374"/>
      <c r="K1964" s="409"/>
      <c r="L1964" s="378"/>
      <c r="M1964" s="410"/>
      <c r="N1964" s="374"/>
      <c r="O1964" s="411"/>
      <c r="P1964" s="409"/>
      <c r="Q1964" s="409"/>
      <c r="R1964" s="378"/>
      <c r="S1964" s="378"/>
      <c r="T1964" s="378"/>
      <c r="U1964" s="378"/>
      <c r="V1964" s="378"/>
      <c r="W1964" s="378"/>
      <c r="X1964" s="378"/>
      <c r="Y1964" s="378"/>
    </row>
    <row r="1965" spans="1:25">
      <c r="A1965" s="374"/>
      <c r="B1965" s="374"/>
      <c r="C1965" s="406"/>
      <c r="D1965" s="407"/>
      <c r="E1965" s="374"/>
      <c r="F1965" s="374"/>
      <c r="G1965" s="408"/>
      <c r="H1965" s="374"/>
      <c r="I1965" s="409"/>
      <c r="J1965" s="374"/>
      <c r="K1965" s="409"/>
      <c r="L1965" s="378"/>
      <c r="M1965" s="410"/>
      <c r="N1965" s="374"/>
      <c r="O1965" s="411"/>
      <c r="P1965" s="409"/>
      <c r="Q1965" s="409"/>
      <c r="R1965" s="378"/>
      <c r="S1965" s="378"/>
      <c r="T1965" s="378"/>
      <c r="U1965" s="378"/>
      <c r="V1965" s="378"/>
      <c r="W1965" s="378"/>
      <c r="X1965" s="378"/>
      <c r="Y1965" s="378"/>
    </row>
    <row r="1966" spans="1:25">
      <c r="A1966" s="374"/>
      <c r="B1966" s="374"/>
      <c r="C1966" s="406"/>
      <c r="D1966" s="407"/>
      <c r="E1966" s="374"/>
      <c r="F1966" s="374"/>
      <c r="G1966" s="408"/>
      <c r="H1966" s="374"/>
      <c r="I1966" s="409"/>
      <c r="J1966" s="374"/>
      <c r="K1966" s="409"/>
      <c r="L1966" s="378"/>
      <c r="M1966" s="410"/>
      <c r="N1966" s="374"/>
      <c r="O1966" s="411"/>
      <c r="P1966" s="409"/>
      <c r="Q1966" s="409"/>
      <c r="R1966" s="378"/>
      <c r="S1966" s="378"/>
      <c r="T1966" s="378"/>
      <c r="U1966" s="378"/>
      <c r="V1966" s="378"/>
      <c r="W1966" s="378"/>
      <c r="X1966" s="378"/>
      <c r="Y1966" s="378"/>
    </row>
    <row r="1967" spans="1:25">
      <c r="A1967" s="374"/>
      <c r="B1967" s="374"/>
      <c r="C1967" s="406"/>
      <c r="D1967" s="407"/>
      <c r="E1967" s="374"/>
      <c r="F1967" s="374"/>
      <c r="G1967" s="408"/>
      <c r="H1967" s="374"/>
      <c r="I1967" s="409"/>
      <c r="J1967" s="374"/>
      <c r="K1967" s="409"/>
      <c r="L1967" s="378"/>
      <c r="M1967" s="410"/>
      <c r="N1967" s="374"/>
      <c r="O1967" s="411"/>
      <c r="P1967" s="409"/>
      <c r="Q1967" s="409"/>
      <c r="R1967" s="378"/>
      <c r="S1967" s="378"/>
      <c r="T1967" s="378"/>
      <c r="U1967" s="378"/>
      <c r="V1967" s="378"/>
      <c r="W1967" s="378"/>
      <c r="X1967" s="378"/>
      <c r="Y1967" s="378"/>
    </row>
    <row r="1968" spans="1:25">
      <c r="A1968" s="374"/>
      <c r="B1968" s="374"/>
      <c r="C1968" s="406"/>
      <c r="D1968" s="407"/>
      <c r="E1968" s="374"/>
      <c r="F1968" s="374"/>
      <c r="G1968" s="408"/>
      <c r="H1968" s="374"/>
      <c r="I1968" s="409"/>
      <c r="J1968" s="374"/>
      <c r="K1968" s="409"/>
      <c r="L1968" s="378"/>
      <c r="M1968" s="410"/>
      <c r="N1968" s="374"/>
      <c r="O1968" s="411"/>
      <c r="P1968" s="409"/>
      <c r="Q1968" s="409"/>
      <c r="R1968" s="378"/>
      <c r="S1968" s="378"/>
      <c r="T1968" s="378"/>
      <c r="U1968" s="378"/>
      <c r="V1968" s="378"/>
      <c r="W1968" s="378"/>
      <c r="X1968" s="378"/>
      <c r="Y1968" s="378"/>
    </row>
    <row r="1969" spans="1:25">
      <c r="A1969" s="374"/>
      <c r="B1969" s="374"/>
      <c r="C1969" s="406"/>
      <c r="D1969" s="407"/>
      <c r="E1969" s="374"/>
      <c r="F1969" s="374"/>
      <c r="G1969" s="408"/>
      <c r="H1969" s="374"/>
      <c r="I1969" s="409"/>
      <c r="J1969" s="374"/>
      <c r="K1969" s="409"/>
      <c r="L1969" s="378"/>
      <c r="M1969" s="410"/>
      <c r="N1969" s="374"/>
      <c r="O1969" s="411"/>
      <c r="P1969" s="409"/>
      <c r="Q1969" s="409"/>
      <c r="R1969" s="378"/>
      <c r="S1969" s="378"/>
      <c r="T1969" s="378"/>
      <c r="U1969" s="378"/>
      <c r="V1969" s="378"/>
      <c r="W1969" s="378"/>
      <c r="X1969" s="378"/>
      <c r="Y1969" s="378"/>
    </row>
    <row r="1970" spans="1:25">
      <c r="A1970" s="374"/>
      <c r="B1970" s="374"/>
      <c r="C1970" s="406"/>
      <c r="D1970" s="407"/>
      <c r="E1970" s="374"/>
      <c r="F1970" s="374"/>
      <c r="G1970" s="408"/>
      <c r="H1970" s="374"/>
      <c r="I1970" s="409"/>
      <c r="J1970" s="374"/>
      <c r="K1970" s="409"/>
      <c r="L1970" s="378"/>
      <c r="M1970" s="410"/>
      <c r="N1970" s="374"/>
      <c r="O1970" s="411"/>
      <c r="P1970" s="409"/>
      <c r="Q1970" s="409"/>
      <c r="R1970" s="378"/>
      <c r="S1970" s="378"/>
      <c r="T1970" s="378"/>
      <c r="U1970" s="378"/>
      <c r="V1970" s="378"/>
      <c r="W1970" s="378"/>
      <c r="X1970" s="378"/>
      <c r="Y1970" s="378"/>
    </row>
    <row r="1971" spans="1:25">
      <c r="A1971" s="374"/>
      <c r="B1971" s="374"/>
      <c r="C1971" s="406"/>
      <c r="D1971" s="407"/>
      <c r="E1971" s="374"/>
      <c r="F1971" s="374"/>
      <c r="G1971" s="408"/>
      <c r="H1971" s="374"/>
      <c r="I1971" s="409"/>
      <c r="J1971" s="374"/>
      <c r="K1971" s="409"/>
      <c r="L1971" s="378"/>
      <c r="M1971" s="410"/>
      <c r="N1971" s="374"/>
      <c r="O1971" s="411"/>
      <c r="P1971" s="409"/>
      <c r="Q1971" s="409"/>
      <c r="R1971" s="378"/>
      <c r="S1971" s="378"/>
      <c r="T1971" s="378"/>
      <c r="U1971" s="378"/>
      <c r="V1971" s="378"/>
      <c r="W1971" s="378"/>
      <c r="X1971" s="378"/>
      <c r="Y1971" s="378"/>
    </row>
    <row r="1972" spans="1:25">
      <c r="A1972" s="374"/>
      <c r="B1972" s="374"/>
      <c r="C1972" s="406"/>
      <c r="D1972" s="407"/>
      <c r="E1972" s="374"/>
      <c r="F1972" s="374"/>
      <c r="G1972" s="408"/>
      <c r="H1972" s="374"/>
      <c r="I1972" s="409"/>
      <c r="J1972" s="374"/>
      <c r="K1972" s="409"/>
      <c r="L1972" s="378"/>
      <c r="M1972" s="410"/>
      <c r="N1972" s="374"/>
      <c r="O1972" s="411"/>
      <c r="P1972" s="409"/>
      <c r="Q1972" s="409"/>
      <c r="R1972" s="378"/>
      <c r="S1972" s="378"/>
      <c r="T1972" s="378"/>
      <c r="U1972" s="378"/>
      <c r="V1972" s="378"/>
      <c r="W1972" s="378"/>
      <c r="X1972" s="378"/>
      <c r="Y1972" s="378"/>
    </row>
    <row r="1973" spans="1:25">
      <c r="A1973" s="374"/>
      <c r="B1973" s="374"/>
      <c r="C1973" s="406"/>
      <c r="D1973" s="407"/>
      <c r="E1973" s="374"/>
      <c r="F1973" s="374"/>
      <c r="G1973" s="408"/>
      <c r="H1973" s="374"/>
      <c r="I1973" s="409"/>
      <c r="J1973" s="374"/>
      <c r="K1973" s="409"/>
      <c r="L1973" s="378"/>
      <c r="M1973" s="410"/>
      <c r="N1973" s="374"/>
      <c r="O1973" s="411"/>
      <c r="P1973" s="409"/>
      <c r="Q1973" s="409"/>
      <c r="R1973" s="378"/>
      <c r="S1973" s="378"/>
      <c r="T1973" s="378"/>
      <c r="U1973" s="378"/>
      <c r="V1973" s="378"/>
      <c r="W1973" s="378"/>
      <c r="X1973" s="378"/>
      <c r="Y1973" s="378"/>
    </row>
    <row r="1974" spans="1:25">
      <c r="A1974" s="374"/>
      <c r="B1974" s="374"/>
      <c r="C1974" s="406"/>
      <c r="D1974" s="407"/>
      <c r="E1974" s="374"/>
      <c r="F1974" s="374"/>
      <c r="G1974" s="408"/>
      <c r="H1974" s="374"/>
      <c r="I1974" s="409"/>
      <c r="J1974" s="374"/>
      <c r="K1974" s="409"/>
      <c r="L1974" s="378"/>
      <c r="M1974" s="410"/>
      <c r="N1974" s="374"/>
      <c r="O1974" s="411"/>
      <c r="P1974" s="409"/>
      <c r="Q1974" s="409"/>
      <c r="R1974" s="378"/>
      <c r="S1974" s="378"/>
      <c r="T1974" s="378"/>
      <c r="U1974" s="378"/>
      <c r="V1974" s="378"/>
      <c r="W1974" s="378"/>
      <c r="X1974" s="378"/>
      <c r="Y1974" s="378"/>
    </row>
    <row r="1975" spans="1:25">
      <c r="A1975" s="374"/>
      <c r="B1975" s="374"/>
      <c r="C1975" s="406"/>
      <c r="D1975" s="407"/>
      <c r="E1975" s="374"/>
      <c r="F1975" s="374"/>
      <c r="G1975" s="408"/>
      <c r="H1975" s="374"/>
      <c r="I1975" s="409"/>
      <c r="J1975" s="374"/>
      <c r="K1975" s="409"/>
      <c r="L1975" s="378"/>
      <c r="M1975" s="410"/>
      <c r="N1975" s="374"/>
      <c r="O1975" s="411"/>
      <c r="P1975" s="409"/>
      <c r="Q1975" s="409"/>
      <c r="R1975" s="378"/>
      <c r="S1975" s="378"/>
      <c r="T1975" s="378"/>
      <c r="U1975" s="378"/>
      <c r="V1975" s="378"/>
      <c r="W1975" s="378"/>
      <c r="X1975" s="378"/>
      <c r="Y1975" s="378"/>
    </row>
    <row r="1976" spans="1:25">
      <c r="A1976" s="374"/>
      <c r="B1976" s="374"/>
      <c r="C1976" s="406"/>
      <c r="D1976" s="407"/>
      <c r="E1976" s="374"/>
      <c r="F1976" s="374"/>
      <c r="G1976" s="408"/>
      <c r="H1976" s="374"/>
      <c r="I1976" s="409"/>
      <c r="J1976" s="374"/>
      <c r="K1976" s="409"/>
      <c r="L1976" s="378"/>
      <c r="M1976" s="410"/>
      <c r="N1976" s="374"/>
      <c r="O1976" s="411"/>
      <c r="P1976" s="409"/>
      <c r="Q1976" s="409"/>
      <c r="R1976" s="378"/>
      <c r="S1976" s="378"/>
      <c r="T1976" s="378"/>
      <c r="U1976" s="378"/>
      <c r="V1976" s="378"/>
      <c r="W1976" s="378"/>
      <c r="X1976" s="378"/>
      <c r="Y1976" s="378"/>
    </row>
    <row r="1977" spans="1:25">
      <c r="A1977" s="374"/>
      <c r="B1977" s="374"/>
      <c r="C1977" s="406"/>
      <c r="D1977" s="407"/>
      <c r="E1977" s="374"/>
      <c r="F1977" s="374"/>
      <c r="G1977" s="408"/>
      <c r="H1977" s="374"/>
      <c r="I1977" s="409"/>
      <c r="J1977" s="374"/>
      <c r="K1977" s="409"/>
      <c r="L1977" s="378"/>
      <c r="M1977" s="410"/>
      <c r="N1977" s="374"/>
      <c r="O1977" s="411"/>
      <c r="P1977" s="409"/>
      <c r="Q1977" s="409"/>
      <c r="R1977" s="378"/>
      <c r="S1977" s="378"/>
      <c r="T1977" s="378"/>
      <c r="U1977" s="378"/>
      <c r="V1977" s="378"/>
      <c r="W1977" s="378"/>
      <c r="X1977" s="378"/>
      <c r="Y1977" s="378"/>
    </row>
    <row r="1978" spans="1:25">
      <c r="A1978" s="374"/>
      <c r="B1978" s="374"/>
      <c r="C1978" s="406"/>
      <c r="D1978" s="407"/>
      <c r="E1978" s="374"/>
      <c r="F1978" s="374"/>
      <c r="G1978" s="408"/>
      <c r="H1978" s="374"/>
      <c r="I1978" s="409"/>
      <c r="J1978" s="374"/>
      <c r="K1978" s="409"/>
      <c r="L1978" s="378"/>
      <c r="M1978" s="410"/>
      <c r="N1978" s="374"/>
      <c r="O1978" s="411"/>
      <c r="P1978" s="409"/>
      <c r="Q1978" s="409"/>
      <c r="R1978" s="378"/>
      <c r="S1978" s="378"/>
      <c r="T1978" s="378"/>
      <c r="U1978" s="378"/>
      <c r="V1978" s="378"/>
      <c r="W1978" s="378"/>
      <c r="X1978" s="378"/>
      <c r="Y1978" s="378"/>
    </row>
    <row r="1979" spans="1:25">
      <c r="A1979" s="374"/>
      <c r="B1979" s="374"/>
      <c r="C1979" s="406"/>
      <c r="D1979" s="407"/>
      <c r="E1979" s="374"/>
      <c r="F1979" s="374"/>
      <c r="G1979" s="408"/>
      <c r="H1979" s="374"/>
      <c r="I1979" s="409"/>
      <c r="J1979" s="374"/>
      <c r="K1979" s="409"/>
      <c r="L1979" s="378"/>
      <c r="M1979" s="410"/>
      <c r="N1979" s="374"/>
      <c r="O1979" s="411"/>
      <c r="P1979" s="409"/>
      <c r="Q1979" s="409"/>
      <c r="R1979" s="378"/>
      <c r="S1979" s="378"/>
      <c r="T1979" s="378"/>
      <c r="U1979" s="378"/>
      <c r="V1979" s="378"/>
      <c r="W1979" s="378"/>
      <c r="X1979" s="378"/>
      <c r="Y1979" s="378"/>
    </row>
    <row r="1980" spans="1:25">
      <c r="A1980" s="374"/>
      <c r="B1980" s="374"/>
      <c r="C1980" s="406"/>
      <c r="D1980" s="407"/>
      <c r="E1980" s="374"/>
      <c r="F1980" s="374"/>
      <c r="G1980" s="408"/>
      <c r="H1980" s="374"/>
      <c r="I1980" s="409"/>
      <c r="J1980" s="374"/>
      <c r="K1980" s="409"/>
      <c r="L1980" s="378"/>
      <c r="M1980" s="410"/>
      <c r="N1980" s="374"/>
      <c r="O1980" s="411"/>
      <c r="P1980" s="409"/>
      <c r="Q1980" s="409"/>
      <c r="R1980" s="378"/>
      <c r="S1980" s="378"/>
      <c r="T1980" s="378"/>
      <c r="U1980" s="378"/>
      <c r="V1980" s="378"/>
      <c r="W1980" s="378"/>
      <c r="X1980" s="378"/>
      <c r="Y1980" s="378"/>
    </row>
    <row r="1981" spans="1:25">
      <c r="A1981" s="374"/>
      <c r="B1981" s="374"/>
      <c r="C1981" s="406"/>
      <c r="D1981" s="407"/>
      <c r="E1981" s="374"/>
      <c r="F1981" s="374"/>
      <c r="G1981" s="408"/>
      <c r="H1981" s="374"/>
      <c r="I1981" s="409"/>
      <c r="J1981" s="374"/>
      <c r="K1981" s="409"/>
      <c r="L1981" s="378"/>
      <c r="M1981" s="410"/>
      <c r="N1981" s="374"/>
      <c r="O1981" s="411"/>
      <c r="P1981" s="409"/>
      <c r="Q1981" s="409"/>
      <c r="R1981" s="378"/>
      <c r="S1981" s="378"/>
      <c r="T1981" s="378"/>
      <c r="U1981" s="378"/>
      <c r="V1981" s="378"/>
      <c r="W1981" s="378"/>
      <c r="X1981" s="378"/>
      <c r="Y1981" s="378"/>
    </row>
    <row r="1982" spans="1:25">
      <c r="A1982" s="374"/>
      <c r="B1982" s="374"/>
      <c r="C1982" s="406"/>
      <c r="D1982" s="407"/>
      <c r="E1982" s="374"/>
      <c r="F1982" s="374"/>
      <c r="G1982" s="408"/>
      <c r="H1982" s="374"/>
      <c r="I1982" s="409"/>
      <c r="J1982" s="374"/>
      <c r="K1982" s="409"/>
      <c r="L1982" s="378"/>
      <c r="M1982" s="410"/>
      <c r="N1982" s="374"/>
      <c r="O1982" s="411"/>
      <c r="P1982" s="409"/>
      <c r="Q1982" s="409"/>
      <c r="R1982" s="378"/>
      <c r="S1982" s="378"/>
      <c r="T1982" s="378"/>
      <c r="U1982" s="378"/>
      <c r="V1982" s="378"/>
      <c r="W1982" s="378"/>
      <c r="X1982" s="378"/>
      <c r="Y1982" s="378"/>
    </row>
    <row r="1983" spans="1:25">
      <c r="A1983" s="374"/>
      <c r="B1983" s="374"/>
      <c r="C1983" s="406"/>
      <c r="D1983" s="407"/>
      <c r="E1983" s="374"/>
      <c r="F1983" s="374"/>
      <c r="G1983" s="408"/>
      <c r="H1983" s="374"/>
      <c r="I1983" s="409"/>
      <c r="J1983" s="374"/>
      <c r="K1983" s="409"/>
      <c r="L1983" s="378"/>
      <c r="M1983" s="410"/>
      <c r="N1983" s="374"/>
      <c r="O1983" s="411"/>
      <c r="P1983" s="409"/>
      <c r="Q1983" s="409"/>
      <c r="R1983" s="378"/>
      <c r="S1983" s="378"/>
      <c r="T1983" s="378"/>
      <c r="U1983" s="378"/>
      <c r="V1983" s="378"/>
      <c r="W1983" s="378"/>
      <c r="X1983" s="378"/>
      <c r="Y1983" s="378"/>
    </row>
    <row r="1984" spans="1:25">
      <c r="A1984" s="374"/>
      <c r="B1984" s="374"/>
      <c r="C1984" s="406"/>
      <c r="D1984" s="407"/>
      <c r="E1984" s="374"/>
      <c r="F1984" s="374"/>
      <c r="G1984" s="408"/>
      <c r="H1984" s="374"/>
      <c r="I1984" s="409"/>
      <c r="J1984" s="374"/>
      <c r="K1984" s="409"/>
      <c r="L1984" s="378"/>
      <c r="M1984" s="410"/>
      <c r="N1984" s="374"/>
      <c r="O1984" s="411"/>
      <c r="P1984" s="409"/>
      <c r="Q1984" s="409"/>
      <c r="R1984" s="378"/>
      <c r="S1984" s="378"/>
      <c r="T1984" s="378"/>
      <c r="U1984" s="378"/>
      <c r="V1984" s="378"/>
      <c r="W1984" s="378"/>
      <c r="X1984" s="378"/>
      <c r="Y1984" s="378"/>
    </row>
    <row r="1985" spans="1:25">
      <c r="A1985" s="374"/>
      <c r="B1985" s="374"/>
      <c r="C1985" s="406"/>
      <c r="D1985" s="407"/>
      <c r="E1985" s="374"/>
      <c r="F1985" s="374"/>
      <c r="G1985" s="408"/>
      <c r="H1985" s="374"/>
      <c r="I1985" s="409"/>
      <c r="J1985" s="374"/>
      <c r="K1985" s="409"/>
      <c r="L1985" s="378"/>
      <c r="M1985" s="410"/>
      <c r="N1985" s="374"/>
      <c r="O1985" s="411"/>
      <c r="P1985" s="409"/>
      <c r="Q1985" s="409"/>
      <c r="R1985" s="378"/>
      <c r="S1985" s="378"/>
      <c r="T1985" s="378"/>
      <c r="U1985" s="378"/>
      <c r="V1985" s="378"/>
      <c r="W1985" s="378"/>
      <c r="X1985" s="378"/>
      <c r="Y1985" s="378"/>
    </row>
    <row r="1986" spans="1:25">
      <c r="A1986" s="374"/>
      <c r="B1986" s="374"/>
      <c r="C1986" s="406"/>
      <c r="D1986" s="407"/>
      <c r="E1986" s="374"/>
      <c r="F1986" s="374"/>
      <c r="G1986" s="408"/>
      <c r="H1986" s="374"/>
      <c r="I1986" s="409"/>
      <c r="J1986" s="374"/>
      <c r="K1986" s="409"/>
      <c r="L1986" s="378"/>
      <c r="M1986" s="410"/>
      <c r="N1986" s="374"/>
      <c r="O1986" s="411"/>
      <c r="P1986" s="409"/>
      <c r="Q1986" s="409"/>
      <c r="R1986" s="378"/>
      <c r="S1986" s="378"/>
      <c r="T1986" s="378"/>
      <c r="U1986" s="378"/>
      <c r="V1986" s="378"/>
      <c r="W1986" s="378"/>
      <c r="X1986" s="378"/>
      <c r="Y1986" s="378"/>
    </row>
    <row r="1987" spans="1:25">
      <c r="A1987" s="374"/>
      <c r="B1987" s="374"/>
      <c r="C1987" s="406"/>
      <c r="D1987" s="407"/>
      <c r="E1987" s="374"/>
      <c r="F1987" s="374"/>
      <c r="G1987" s="408"/>
      <c r="H1987" s="374"/>
      <c r="I1987" s="409"/>
      <c r="J1987" s="374"/>
      <c r="K1987" s="409"/>
      <c r="L1987" s="378"/>
      <c r="M1987" s="410"/>
      <c r="N1987" s="374"/>
      <c r="O1987" s="411"/>
      <c r="P1987" s="409"/>
      <c r="Q1987" s="409"/>
      <c r="R1987" s="378"/>
      <c r="S1987" s="378"/>
      <c r="T1987" s="378"/>
      <c r="U1987" s="378"/>
      <c r="V1987" s="378"/>
      <c r="W1987" s="378"/>
      <c r="X1987" s="378"/>
      <c r="Y1987" s="378"/>
    </row>
    <row r="1988" spans="1:25">
      <c r="A1988" s="374"/>
      <c r="B1988" s="374"/>
      <c r="C1988" s="406"/>
      <c r="D1988" s="407"/>
      <c r="E1988" s="374"/>
      <c r="F1988" s="374"/>
      <c r="G1988" s="408"/>
      <c r="H1988" s="374"/>
      <c r="I1988" s="409"/>
      <c r="J1988" s="374"/>
      <c r="K1988" s="409"/>
      <c r="L1988" s="378"/>
      <c r="M1988" s="410"/>
      <c r="N1988" s="374"/>
      <c r="O1988" s="411"/>
      <c r="P1988" s="409"/>
      <c r="Q1988" s="409"/>
      <c r="R1988" s="378"/>
      <c r="S1988" s="378"/>
      <c r="T1988" s="378"/>
      <c r="U1988" s="378"/>
      <c r="V1988" s="378"/>
      <c r="W1988" s="378"/>
      <c r="X1988" s="378"/>
      <c r="Y1988" s="378"/>
    </row>
    <row r="1989" spans="1:25">
      <c r="A1989" s="374"/>
      <c r="B1989" s="374"/>
      <c r="C1989" s="406"/>
      <c r="D1989" s="407"/>
      <c r="E1989" s="374"/>
      <c r="F1989" s="374"/>
      <c r="G1989" s="408"/>
      <c r="H1989" s="374"/>
      <c r="I1989" s="409"/>
      <c r="J1989" s="374"/>
      <c r="K1989" s="409"/>
      <c r="L1989" s="378"/>
      <c r="M1989" s="410"/>
      <c r="N1989" s="374"/>
      <c r="O1989" s="411"/>
      <c r="P1989" s="409"/>
      <c r="Q1989" s="409"/>
      <c r="R1989" s="378"/>
      <c r="S1989" s="378"/>
      <c r="T1989" s="378"/>
      <c r="U1989" s="378"/>
      <c r="V1989" s="378"/>
      <c r="W1989" s="378"/>
      <c r="X1989" s="378"/>
      <c r="Y1989" s="378"/>
    </row>
    <row r="1990" spans="1:25">
      <c r="A1990" s="374"/>
      <c r="B1990" s="374"/>
      <c r="C1990" s="406"/>
      <c r="D1990" s="407"/>
      <c r="E1990" s="374"/>
      <c r="F1990" s="374"/>
      <c r="G1990" s="408"/>
      <c r="H1990" s="374"/>
      <c r="I1990" s="409"/>
      <c r="J1990" s="374"/>
      <c r="K1990" s="409"/>
      <c r="L1990" s="378"/>
      <c r="M1990" s="410"/>
      <c r="N1990" s="374"/>
      <c r="O1990" s="411"/>
      <c r="P1990" s="409"/>
      <c r="Q1990" s="409"/>
      <c r="R1990" s="378"/>
      <c r="S1990" s="378"/>
      <c r="T1990" s="378"/>
      <c r="U1990" s="378"/>
      <c r="V1990" s="378"/>
      <c r="W1990" s="378"/>
      <c r="X1990" s="378"/>
      <c r="Y1990" s="378"/>
    </row>
    <row r="1991" spans="1:25">
      <c r="A1991" s="374"/>
      <c r="B1991" s="374"/>
      <c r="C1991" s="406"/>
      <c r="D1991" s="407"/>
      <c r="E1991" s="374"/>
      <c r="F1991" s="374"/>
      <c r="G1991" s="408"/>
      <c r="H1991" s="374"/>
      <c r="I1991" s="409"/>
      <c r="J1991" s="374"/>
      <c r="K1991" s="409"/>
      <c r="L1991" s="378"/>
      <c r="M1991" s="410"/>
      <c r="N1991" s="374"/>
      <c r="O1991" s="411"/>
      <c r="P1991" s="409"/>
      <c r="Q1991" s="409"/>
      <c r="R1991" s="378"/>
      <c r="S1991" s="378"/>
      <c r="T1991" s="378"/>
      <c r="U1991" s="378"/>
      <c r="V1991" s="378"/>
      <c r="W1991" s="378"/>
      <c r="X1991" s="378"/>
      <c r="Y1991" s="378"/>
    </row>
    <row r="1992" spans="1:25">
      <c r="A1992" s="374"/>
      <c r="B1992" s="374"/>
      <c r="C1992" s="406"/>
      <c r="D1992" s="407"/>
      <c r="E1992" s="374"/>
      <c r="F1992" s="374"/>
      <c r="G1992" s="408"/>
      <c r="H1992" s="374"/>
      <c r="I1992" s="409"/>
      <c r="J1992" s="374"/>
      <c r="K1992" s="409"/>
      <c r="L1992" s="378"/>
      <c r="M1992" s="410"/>
      <c r="N1992" s="374"/>
      <c r="O1992" s="411"/>
      <c r="P1992" s="409"/>
      <c r="Q1992" s="409"/>
      <c r="R1992" s="378"/>
      <c r="S1992" s="378"/>
      <c r="T1992" s="378"/>
      <c r="U1992" s="378"/>
      <c r="V1992" s="378"/>
      <c r="W1992" s="378"/>
      <c r="X1992" s="378"/>
      <c r="Y1992" s="378"/>
    </row>
    <row r="1993" spans="1:25">
      <c r="A1993" s="374"/>
      <c r="B1993" s="374"/>
      <c r="C1993" s="406"/>
      <c r="D1993" s="407"/>
      <c r="E1993" s="374"/>
      <c r="F1993" s="374"/>
      <c r="G1993" s="408"/>
      <c r="H1993" s="374"/>
      <c r="I1993" s="409"/>
      <c r="J1993" s="374"/>
      <c r="K1993" s="409"/>
      <c r="L1993" s="378"/>
      <c r="M1993" s="410"/>
      <c r="N1993" s="374"/>
      <c r="O1993" s="411"/>
      <c r="P1993" s="409"/>
      <c r="Q1993" s="409"/>
      <c r="R1993" s="378"/>
      <c r="S1993" s="378"/>
      <c r="T1993" s="378"/>
      <c r="U1993" s="378"/>
      <c r="V1993" s="378"/>
      <c r="W1993" s="378"/>
      <c r="X1993" s="378"/>
      <c r="Y1993" s="378"/>
    </row>
    <row r="1994" spans="1:25">
      <c r="A1994" s="374"/>
      <c r="B1994" s="374"/>
      <c r="C1994" s="406"/>
      <c r="D1994" s="407"/>
      <c r="E1994" s="374"/>
      <c r="F1994" s="374"/>
      <c r="G1994" s="408"/>
      <c r="H1994" s="374"/>
      <c r="I1994" s="409"/>
      <c r="J1994" s="374"/>
      <c r="K1994" s="409"/>
      <c r="L1994" s="378"/>
      <c r="M1994" s="410"/>
      <c r="N1994" s="374"/>
      <c r="O1994" s="411"/>
      <c r="P1994" s="409"/>
      <c r="Q1994" s="409"/>
      <c r="R1994" s="378"/>
      <c r="S1994" s="378"/>
      <c r="T1994" s="378"/>
      <c r="U1994" s="378"/>
      <c r="V1994" s="378"/>
      <c r="W1994" s="378"/>
      <c r="X1994" s="378"/>
      <c r="Y1994" s="378"/>
    </row>
    <row r="1995" spans="1:25">
      <c r="A1995" s="374"/>
      <c r="B1995" s="374"/>
      <c r="C1995" s="406"/>
      <c r="D1995" s="407"/>
      <c r="E1995" s="374"/>
      <c r="F1995" s="374"/>
      <c r="G1995" s="408"/>
      <c r="H1995" s="374"/>
      <c r="I1995" s="409"/>
      <c r="J1995" s="374"/>
      <c r="K1995" s="409"/>
      <c r="L1995" s="378"/>
      <c r="M1995" s="410"/>
      <c r="N1995" s="374"/>
      <c r="O1995" s="411"/>
      <c r="P1995" s="409"/>
      <c r="Q1995" s="409"/>
      <c r="R1995" s="378"/>
      <c r="S1995" s="378"/>
      <c r="T1995" s="378"/>
      <c r="U1995" s="378"/>
      <c r="V1995" s="378"/>
      <c r="W1995" s="378"/>
      <c r="X1995" s="378"/>
      <c r="Y1995" s="378"/>
    </row>
    <row r="1996" spans="1:25">
      <c r="A1996" s="374"/>
      <c r="B1996" s="374"/>
      <c r="C1996" s="406"/>
      <c r="D1996" s="407"/>
      <c r="E1996" s="374"/>
      <c r="F1996" s="374"/>
      <c r="G1996" s="408"/>
      <c r="H1996" s="374"/>
      <c r="I1996" s="409"/>
      <c r="J1996" s="374"/>
      <c r="K1996" s="409"/>
      <c r="L1996" s="378"/>
      <c r="M1996" s="410"/>
      <c r="N1996" s="374"/>
      <c r="O1996" s="411"/>
      <c r="P1996" s="409"/>
      <c r="Q1996" s="409"/>
      <c r="R1996" s="378"/>
      <c r="S1996" s="378"/>
      <c r="T1996" s="378"/>
      <c r="U1996" s="378"/>
      <c r="V1996" s="378"/>
      <c r="W1996" s="378"/>
      <c r="X1996" s="378"/>
      <c r="Y1996" s="378"/>
    </row>
    <row r="1997" spans="1:25">
      <c r="A1997" s="374"/>
      <c r="B1997" s="374"/>
      <c r="C1997" s="406"/>
      <c r="D1997" s="407"/>
      <c r="E1997" s="374"/>
      <c r="F1997" s="374"/>
      <c r="G1997" s="408"/>
      <c r="H1997" s="374"/>
      <c r="I1997" s="409"/>
      <c r="J1997" s="374"/>
      <c r="K1997" s="409"/>
      <c r="L1997" s="378"/>
      <c r="M1997" s="410"/>
      <c r="N1997" s="374"/>
      <c r="O1997" s="411"/>
      <c r="P1997" s="409"/>
      <c r="Q1997" s="409"/>
      <c r="R1997" s="378"/>
      <c r="S1997" s="378"/>
      <c r="T1997" s="378"/>
      <c r="U1997" s="378"/>
      <c r="V1997" s="378"/>
      <c r="W1997" s="378"/>
      <c r="X1997" s="378"/>
      <c r="Y1997" s="378"/>
    </row>
    <row r="1998" spans="1:25">
      <c r="A1998" s="374"/>
      <c r="B1998" s="374"/>
      <c r="C1998" s="406"/>
      <c r="D1998" s="407"/>
      <c r="E1998" s="374"/>
      <c r="F1998" s="374"/>
      <c r="G1998" s="408"/>
      <c r="H1998" s="374"/>
      <c r="I1998" s="409"/>
      <c r="J1998" s="374"/>
      <c r="K1998" s="409"/>
      <c r="L1998" s="378"/>
      <c r="M1998" s="410"/>
      <c r="N1998" s="374"/>
      <c r="O1998" s="411"/>
      <c r="P1998" s="409"/>
      <c r="Q1998" s="409"/>
      <c r="R1998" s="378"/>
      <c r="S1998" s="378"/>
      <c r="T1998" s="378"/>
      <c r="U1998" s="378"/>
      <c r="V1998" s="378"/>
      <c r="W1998" s="378"/>
      <c r="X1998" s="378"/>
      <c r="Y1998" s="378"/>
    </row>
    <row r="1999" spans="1:25">
      <c r="A1999" s="374"/>
      <c r="B1999" s="374"/>
      <c r="C1999" s="406"/>
      <c r="D1999" s="407"/>
      <c r="E1999" s="374"/>
      <c r="F1999" s="374"/>
      <c r="G1999" s="408"/>
      <c r="H1999" s="374"/>
      <c r="I1999" s="409"/>
      <c r="J1999" s="374"/>
      <c r="K1999" s="409"/>
      <c r="L1999" s="378"/>
      <c r="M1999" s="410"/>
      <c r="N1999" s="374"/>
      <c r="O1999" s="411"/>
      <c r="P1999" s="409"/>
      <c r="Q1999" s="409"/>
      <c r="R1999" s="378"/>
      <c r="S1999" s="378"/>
      <c r="T1999" s="378"/>
      <c r="U1999" s="378"/>
      <c r="V1999" s="378"/>
      <c r="W1999" s="378"/>
      <c r="X1999" s="378"/>
      <c r="Y1999" s="378"/>
    </row>
    <row r="2000" spans="1:25">
      <c r="A2000" s="374"/>
      <c r="B2000" s="374"/>
      <c r="C2000" s="406"/>
      <c r="D2000" s="407"/>
      <c r="E2000" s="374"/>
      <c r="F2000" s="374"/>
      <c r="G2000" s="408"/>
      <c r="H2000" s="374"/>
      <c r="I2000" s="409"/>
      <c r="J2000" s="374"/>
      <c r="K2000" s="409"/>
      <c r="L2000" s="378"/>
      <c r="M2000" s="410"/>
      <c r="N2000" s="374"/>
      <c r="O2000" s="411"/>
      <c r="P2000" s="409"/>
      <c r="Q2000" s="409"/>
      <c r="R2000" s="378"/>
      <c r="S2000" s="378"/>
      <c r="T2000" s="378"/>
      <c r="U2000" s="378"/>
      <c r="V2000" s="378"/>
      <c r="W2000" s="378"/>
      <c r="X2000" s="378"/>
      <c r="Y2000" s="378"/>
    </row>
    <row r="2001" spans="1:25">
      <c r="A2001" s="374"/>
      <c r="B2001" s="374"/>
      <c r="C2001" s="406"/>
      <c r="D2001" s="407"/>
      <c r="E2001" s="374"/>
      <c r="F2001" s="374"/>
      <c r="G2001" s="408"/>
      <c r="H2001" s="374"/>
      <c r="I2001" s="409"/>
      <c r="J2001" s="374"/>
      <c r="K2001" s="409"/>
      <c r="L2001" s="378"/>
      <c r="M2001" s="410"/>
      <c r="N2001" s="374"/>
      <c r="O2001" s="411"/>
      <c r="P2001" s="409"/>
      <c r="Q2001" s="409"/>
      <c r="R2001" s="378"/>
      <c r="S2001" s="378"/>
      <c r="T2001" s="378"/>
      <c r="U2001" s="378"/>
      <c r="V2001" s="378"/>
      <c r="W2001" s="378"/>
      <c r="X2001" s="378"/>
      <c r="Y2001" s="378"/>
    </row>
    <row r="2002" spans="1:25">
      <c r="A2002" s="374"/>
      <c r="B2002" s="374"/>
      <c r="C2002" s="406"/>
      <c r="D2002" s="407"/>
      <c r="E2002" s="374"/>
      <c r="F2002" s="374"/>
      <c r="G2002" s="408"/>
      <c r="H2002" s="374"/>
      <c r="I2002" s="409"/>
      <c r="J2002" s="374"/>
      <c r="K2002" s="409"/>
      <c r="L2002" s="378"/>
      <c r="M2002" s="410"/>
      <c r="N2002" s="374"/>
      <c r="O2002" s="411"/>
      <c r="P2002" s="409"/>
      <c r="Q2002" s="409"/>
      <c r="R2002" s="378"/>
      <c r="S2002" s="378"/>
      <c r="T2002" s="378"/>
      <c r="U2002" s="378"/>
      <c r="V2002" s="378"/>
      <c r="W2002" s="378"/>
      <c r="X2002" s="378"/>
      <c r="Y2002" s="378"/>
    </row>
    <row r="2003" spans="1:25">
      <c r="A2003" s="374"/>
      <c r="B2003" s="374"/>
      <c r="C2003" s="406"/>
      <c r="D2003" s="407"/>
      <c r="E2003" s="374"/>
      <c r="F2003" s="374"/>
      <c r="G2003" s="408"/>
      <c r="H2003" s="374"/>
      <c r="I2003" s="409"/>
      <c r="J2003" s="374"/>
      <c r="K2003" s="409"/>
      <c r="L2003" s="378"/>
      <c r="M2003" s="410"/>
      <c r="N2003" s="374"/>
      <c r="O2003" s="411"/>
      <c r="P2003" s="409"/>
      <c r="Q2003" s="409"/>
      <c r="R2003" s="378"/>
      <c r="S2003" s="378"/>
      <c r="T2003" s="378"/>
      <c r="U2003" s="378"/>
      <c r="V2003" s="378"/>
      <c r="W2003" s="378"/>
      <c r="X2003" s="378"/>
      <c r="Y2003" s="378"/>
    </row>
    <row r="2004" spans="1:25">
      <c r="A2004" s="374"/>
      <c r="B2004" s="374"/>
      <c r="C2004" s="406"/>
      <c r="D2004" s="407"/>
      <c r="E2004" s="374"/>
      <c r="F2004" s="374"/>
      <c r="G2004" s="408"/>
      <c r="H2004" s="374"/>
      <c r="I2004" s="409"/>
      <c r="J2004" s="374"/>
      <c r="K2004" s="409"/>
      <c r="L2004" s="378"/>
      <c r="M2004" s="410"/>
      <c r="N2004" s="374"/>
      <c r="O2004" s="411"/>
      <c r="P2004" s="409"/>
      <c r="Q2004" s="409"/>
      <c r="R2004" s="378"/>
      <c r="S2004" s="378"/>
      <c r="T2004" s="378"/>
      <c r="U2004" s="378"/>
      <c r="V2004" s="378"/>
      <c r="W2004" s="378"/>
      <c r="X2004" s="378"/>
      <c r="Y2004" s="378"/>
    </row>
    <row r="2005" spans="1:25">
      <c r="A2005" s="374"/>
      <c r="B2005" s="374"/>
      <c r="C2005" s="406"/>
      <c r="D2005" s="407"/>
      <c r="E2005" s="374"/>
      <c r="F2005" s="374"/>
      <c r="G2005" s="408"/>
      <c r="H2005" s="374"/>
      <c r="I2005" s="409"/>
      <c r="J2005" s="374"/>
      <c r="K2005" s="409"/>
      <c r="L2005" s="378"/>
      <c r="M2005" s="410"/>
      <c r="N2005" s="374"/>
      <c r="O2005" s="411"/>
      <c r="P2005" s="409"/>
      <c r="Q2005" s="409"/>
      <c r="R2005" s="378"/>
      <c r="S2005" s="378"/>
      <c r="T2005" s="378"/>
      <c r="U2005" s="378"/>
      <c r="V2005" s="378"/>
      <c r="W2005" s="378"/>
      <c r="X2005" s="378"/>
      <c r="Y2005" s="378"/>
    </row>
    <row r="2006" spans="1:25">
      <c r="A2006" s="374"/>
      <c r="B2006" s="374"/>
      <c r="C2006" s="406"/>
      <c r="D2006" s="407"/>
      <c r="E2006" s="374"/>
      <c r="F2006" s="374"/>
      <c r="G2006" s="408"/>
      <c r="H2006" s="374"/>
      <c r="I2006" s="409"/>
      <c r="J2006" s="374"/>
      <c r="K2006" s="409"/>
      <c r="L2006" s="378"/>
      <c r="M2006" s="410"/>
      <c r="N2006" s="374"/>
      <c r="O2006" s="411"/>
      <c r="P2006" s="409"/>
      <c r="Q2006" s="409"/>
      <c r="R2006" s="378"/>
      <c r="S2006" s="378"/>
      <c r="T2006" s="378"/>
      <c r="U2006" s="378"/>
      <c r="V2006" s="378"/>
      <c r="W2006" s="378"/>
      <c r="X2006" s="378"/>
      <c r="Y2006" s="378"/>
    </row>
    <row r="2007" spans="1:25">
      <c r="A2007" s="374"/>
      <c r="B2007" s="374"/>
      <c r="C2007" s="406"/>
      <c r="D2007" s="407"/>
      <c r="E2007" s="374"/>
      <c r="F2007" s="374"/>
      <c r="G2007" s="408"/>
      <c r="H2007" s="374"/>
      <c r="I2007" s="409"/>
      <c r="J2007" s="374"/>
      <c r="K2007" s="409"/>
      <c r="L2007" s="378"/>
      <c r="M2007" s="410"/>
      <c r="N2007" s="374"/>
      <c r="O2007" s="411"/>
      <c r="P2007" s="409"/>
      <c r="Q2007" s="409"/>
      <c r="R2007" s="378"/>
      <c r="S2007" s="378"/>
      <c r="T2007" s="378"/>
      <c r="U2007" s="378"/>
      <c r="V2007" s="378"/>
      <c r="W2007" s="378"/>
      <c r="X2007" s="378"/>
      <c r="Y2007" s="378"/>
    </row>
    <row r="2008" spans="1:25">
      <c r="A2008" s="374"/>
      <c r="B2008" s="374"/>
      <c r="C2008" s="406"/>
      <c r="D2008" s="407"/>
      <c r="E2008" s="374"/>
      <c r="F2008" s="374"/>
      <c r="G2008" s="408"/>
      <c r="H2008" s="374"/>
      <c r="I2008" s="409"/>
      <c r="J2008" s="374"/>
      <c r="K2008" s="409"/>
      <c r="L2008" s="378"/>
      <c r="M2008" s="410"/>
      <c r="N2008" s="374"/>
      <c r="O2008" s="411"/>
      <c r="P2008" s="409"/>
      <c r="Q2008" s="409"/>
      <c r="R2008" s="378"/>
      <c r="S2008" s="378"/>
      <c r="T2008" s="378"/>
      <c r="U2008" s="378"/>
      <c r="V2008" s="378"/>
      <c r="W2008" s="378"/>
      <c r="X2008" s="378"/>
      <c r="Y2008" s="378"/>
    </row>
    <row r="2009" spans="1:25">
      <c r="A2009" s="374"/>
      <c r="B2009" s="374"/>
      <c r="C2009" s="406"/>
      <c r="D2009" s="407"/>
      <c r="E2009" s="374"/>
      <c r="F2009" s="374"/>
      <c r="G2009" s="408"/>
      <c r="H2009" s="374"/>
      <c r="I2009" s="409"/>
      <c r="J2009" s="374"/>
      <c r="K2009" s="409"/>
      <c r="L2009" s="378"/>
      <c r="M2009" s="410"/>
      <c r="N2009" s="374"/>
      <c r="O2009" s="411"/>
      <c r="P2009" s="409"/>
      <c r="Q2009" s="409"/>
      <c r="R2009" s="378"/>
      <c r="S2009" s="378"/>
      <c r="T2009" s="378"/>
      <c r="U2009" s="378"/>
      <c r="V2009" s="378"/>
      <c r="W2009" s="378"/>
      <c r="X2009" s="378"/>
      <c r="Y2009" s="378"/>
    </row>
    <row r="2010" spans="1:25">
      <c r="A2010" s="374"/>
      <c r="B2010" s="374"/>
      <c r="C2010" s="406"/>
      <c r="D2010" s="407"/>
      <c r="E2010" s="374"/>
      <c r="F2010" s="374"/>
      <c r="G2010" s="408"/>
      <c r="H2010" s="374"/>
      <c r="I2010" s="409"/>
      <c r="J2010" s="374"/>
      <c r="K2010" s="409"/>
      <c r="L2010" s="378"/>
      <c r="M2010" s="410"/>
      <c r="N2010" s="374"/>
      <c r="O2010" s="411"/>
      <c r="P2010" s="409"/>
      <c r="Q2010" s="409"/>
      <c r="R2010" s="378"/>
      <c r="S2010" s="378"/>
      <c r="T2010" s="378"/>
      <c r="U2010" s="378"/>
      <c r="V2010" s="378"/>
      <c r="W2010" s="378"/>
      <c r="X2010" s="378"/>
      <c r="Y2010" s="378"/>
    </row>
    <row r="2011" spans="1:25">
      <c r="A2011" s="374"/>
      <c r="B2011" s="374"/>
      <c r="C2011" s="406"/>
      <c r="D2011" s="407"/>
      <c r="E2011" s="374"/>
      <c r="F2011" s="374"/>
      <c r="G2011" s="408"/>
      <c r="H2011" s="374"/>
      <c r="I2011" s="409"/>
      <c r="J2011" s="374"/>
      <c r="K2011" s="409"/>
      <c r="L2011" s="378"/>
      <c r="M2011" s="410"/>
      <c r="N2011" s="374"/>
      <c r="O2011" s="411"/>
      <c r="P2011" s="409"/>
      <c r="Q2011" s="409"/>
      <c r="R2011" s="378"/>
      <c r="S2011" s="378"/>
      <c r="T2011" s="378"/>
      <c r="U2011" s="378"/>
      <c r="V2011" s="378"/>
      <c r="W2011" s="378"/>
      <c r="X2011" s="378"/>
      <c r="Y2011" s="378"/>
    </row>
    <row r="2012" spans="1:25">
      <c r="A2012" s="374"/>
      <c r="B2012" s="374"/>
      <c r="C2012" s="406"/>
      <c r="D2012" s="407"/>
      <c r="E2012" s="374"/>
      <c r="F2012" s="374"/>
      <c r="G2012" s="408"/>
      <c r="H2012" s="374"/>
      <c r="I2012" s="409"/>
      <c r="J2012" s="374"/>
      <c r="K2012" s="409"/>
      <c r="L2012" s="378"/>
      <c r="M2012" s="410"/>
      <c r="N2012" s="374"/>
      <c r="O2012" s="411"/>
      <c r="P2012" s="409"/>
      <c r="Q2012" s="409"/>
      <c r="R2012" s="378"/>
      <c r="S2012" s="378"/>
      <c r="T2012" s="378"/>
      <c r="U2012" s="378"/>
      <c r="V2012" s="378"/>
      <c r="W2012" s="378"/>
      <c r="X2012" s="378"/>
      <c r="Y2012" s="378"/>
    </row>
    <row r="2013" spans="1:25">
      <c r="A2013" s="374"/>
      <c r="B2013" s="374"/>
      <c r="C2013" s="406"/>
      <c r="D2013" s="407"/>
      <c r="E2013" s="374"/>
      <c r="F2013" s="374"/>
      <c r="G2013" s="408"/>
      <c r="H2013" s="374"/>
      <c r="I2013" s="409"/>
      <c r="J2013" s="374"/>
      <c r="K2013" s="409"/>
      <c r="L2013" s="378"/>
      <c r="M2013" s="410"/>
      <c r="N2013" s="374"/>
      <c r="O2013" s="411"/>
      <c r="P2013" s="409"/>
      <c r="Q2013" s="409"/>
      <c r="R2013" s="378"/>
      <c r="S2013" s="378"/>
      <c r="T2013" s="378"/>
      <c r="U2013" s="378"/>
      <c r="V2013" s="378"/>
      <c r="W2013" s="378"/>
      <c r="X2013" s="378"/>
      <c r="Y2013" s="378"/>
    </row>
    <row r="2014" spans="1:25">
      <c r="A2014" s="374"/>
      <c r="B2014" s="374"/>
      <c r="C2014" s="406"/>
      <c r="D2014" s="407"/>
      <c r="E2014" s="374"/>
      <c r="F2014" s="374"/>
      <c r="G2014" s="408"/>
      <c r="H2014" s="374"/>
      <c r="I2014" s="409"/>
      <c r="J2014" s="374"/>
      <c r="K2014" s="409"/>
      <c r="L2014" s="378"/>
      <c r="M2014" s="410"/>
      <c r="N2014" s="374"/>
      <c r="O2014" s="411"/>
      <c r="P2014" s="409"/>
      <c r="Q2014" s="409"/>
      <c r="R2014" s="378"/>
      <c r="S2014" s="378"/>
      <c r="T2014" s="378"/>
      <c r="U2014" s="378"/>
      <c r="V2014" s="378"/>
      <c r="W2014" s="378"/>
      <c r="X2014" s="378"/>
      <c r="Y2014" s="378"/>
    </row>
    <row r="2015" spans="1:25">
      <c r="A2015" s="374"/>
      <c r="B2015" s="374"/>
      <c r="C2015" s="406"/>
      <c r="D2015" s="407"/>
      <c r="E2015" s="374"/>
      <c r="F2015" s="374"/>
      <c r="G2015" s="408"/>
      <c r="H2015" s="374"/>
      <c r="I2015" s="409"/>
      <c r="J2015" s="374"/>
      <c r="K2015" s="409"/>
      <c r="L2015" s="378"/>
      <c r="M2015" s="410"/>
      <c r="N2015" s="374"/>
      <c r="O2015" s="411"/>
      <c r="P2015" s="409"/>
      <c r="Q2015" s="409"/>
      <c r="R2015" s="378"/>
      <c r="S2015" s="378"/>
      <c r="T2015" s="378"/>
      <c r="U2015" s="378"/>
      <c r="V2015" s="378"/>
      <c r="W2015" s="378"/>
      <c r="X2015" s="378"/>
      <c r="Y2015" s="378"/>
    </row>
    <row r="2016" spans="1:25">
      <c r="A2016" s="374"/>
      <c r="B2016" s="374"/>
      <c r="C2016" s="406"/>
      <c r="D2016" s="407"/>
      <c r="E2016" s="374"/>
      <c r="F2016" s="374"/>
      <c r="G2016" s="408"/>
      <c r="H2016" s="374"/>
      <c r="I2016" s="409"/>
      <c r="J2016" s="374"/>
      <c r="K2016" s="409"/>
      <c r="L2016" s="378"/>
      <c r="M2016" s="410"/>
      <c r="N2016" s="374"/>
      <c r="O2016" s="411"/>
      <c r="P2016" s="409"/>
      <c r="Q2016" s="409"/>
      <c r="R2016" s="378"/>
      <c r="S2016" s="378"/>
      <c r="T2016" s="378"/>
      <c r="U2016" s="378"/>
      <c r="V2016" s="378"/>
      <c r="W2016" s="378"/>
      <c r="X2016" s="378"/>
      <c r="Y2016" s="378"/>
    </row>
    <row r="2017" spans="1:25">
      <c r="A2017" s="374"/>
      <c r="B2017" s="374"/>
      <c r="C2017" s="406"/>
      <c r="D2017" s="407"/>
      <c r="E2017" s="374"/>
      <c r="F2017" s="374"/>
      <c r="G2017" s="408"/>
      <c r="H2017" s="374"/>
      <c r="I2017" s="409"/>
      <c r="J2017" s="374"/>
      <c r="K2017" s="409"/>
      <c r="L2017" s="378"/>
      <c r="M2017" s="410"/>
      <c r="N2017" s="374"/>
      <c r="O2017" s="411"/>
      <c r="P2017" s="409"/>
      <c r="Q2017" s="409"/>
      <c r="R2017" s="378"/>
      <c r="S2017" s="378"/>
      <c r="T2017" s="378"/>
      <c r="U2017" s="378"/>
      <c r="V2017" s="378"/>
      <c r="W2017" s="378"/>
      <c r="X2017" s="378"/>
      <c r="Y2017" s="378"/>
    </row>
    <row r="2018" spans="1:25">
      <c r="A2018" s="374"/>
      <c r="B2018" s="374"/>
      <c r="C2018" s="406"/>
      <c r="D2018" s="407"/>
      <c r="E2018" s="374"/>
      <c r="F2018" s="374"/>
      <c r="G2018" s="408"/>
      <c r="H2018" s="374"/>
      <c r="I2018" s="409"/>
      <c r="J2018" s="374"/>
      <c r="K2018" s="409"/>
      <c r="L2018" s="378"/>
      <c r="M2018" s="410"/>
      <c r="N2018" s="374"/>
      <c r="O2018" s="411"/>
      <c r="P2018" s="409"/>
      <c r="Q2018" s="409"/>
      <c r="R2018" s="378"/>
      <c r="S2018" s="378"/>
      <c r="T2018" s="378"/>
      <c r="U2018" s="378"/>
      <c r="V2018" s="378"/>
      <c r="W2018" s="378"/>
      <c r="X2018" s="378"/>
      <c r="Y2018" s="378"/>
    </row>
    <row r="2019" spans="1:25">
      <c r="A2019" s="374"/>
      <c r="B2019" s="374"/>
      <c r="C2019" s="406"/>
      <c r="D2019" s="407"/>
      <c r="E2019" s="374"/>
      <c r="F2019" s="374"/>
      <c r="G2019" s="408"/>
      <c r="H2019" s="374"/>
      <c r="I2019" s="409"/>
      <c r="J2019" s="374"/>
      <c r="K2019" s="409"/>
      <c r="L2019" s="378"/>
      <c r="M2019" s="410"/>
      <c r="N2019" s="374"/>
      <c r="O2019" s="411"/>
      <c r="P2019" s="409"/>
      <c r="Q2019" s="409"/>
      <c r="R2019" s="378"/>
      <c r="S2019" s="378"/>
      <c r="T2019" s="378"/>
      <c r="U2019" s="378"/>
      <c r="V2019" s="378"/>
      <c r="W2019" s="378"/>
      <c r="X2019" s="378"/>
      <c r="Y2019" s="378"/>
    </row>
    <row r="2020" spans="1:25">
      <c r="A2020" s="374"/>
      <c r="B2020" s="374"/>
      <c r="C2020" s="406"/>
      <c r="D2020" s="407"/>
      <c r="E2020" s="374"/>
      <c r="F2020" s="374"/>
      <c r="G2020" s="408"/>
      <c r="H2020" s="374"/>
      <c r="I2020" s="409"/>
      <c r="J2020" s="374"/>
      <c r="K2020" s="409"/>
      <c r="L2020" s="378"/>
      <c r="M2020" s="410"/>
      <c r="N2020" s="374"/>
      <c r="O2020" s="411"/>
      <c r="P2020" s="409"/>
      <c r="Q2020" s="409"/>
      <c r="R2020" s="378"/>
      <c r="S2020" s="378"/>
      <c r="T2020" s="378"/>
      <c r="U2020" s="378"/>
      <c r="V2020" s="378"/>
      <c r="W2020" s="378"/>
      <c r="X2020" s="378"/>
      <c r="Y2020" s="378"/>
    </row>
    <row r="2021" spans="1:25">
      <c r="A2021" s="374"/>
      <c r="B2021" s="374"/>
      <c r="C2021" s="406"/>
      <c r="D2021" s="407"/>
      <c r="E2021" s="374"/>
      <c r="F2021" s="374"/>
      <c r="G2021" s="408"/>
      <c r="H2021" s="374"/>
      <c r="I2021" s="409"/>
      <c r="J2021" s="374"/>
      <c r="K2021" s="409"/>
      <c r="L2021" s="378"/>
      <c r="M2021" s="410"/>
      <c r="N2021" s="374"/>
      <c r="O2021" s="411"/>
      <c r="P2021" s="409"/>
      <c r="Q2021" s="409"/>
      <c r="R2021" s="378"/>
      <c r="S2021" s="378"/>
      <c r="T2021" s="378"/>
      <c r="U2021" s="378"/>
      <c r="V2021" s="378"/>
      <c r="W2021" s="378"/>
      <c r="X2021" s="378"/>
      <c r="Y2021" s="378"/>
    </row>
    <row r="2022" spans="1:25">
      <c r="A2022" s="374"/>
      <c r="B2022" s="374"/>
      <c r="C2022" s="406"/>
      <c r="D2022" s="407"/>
      <c r="E2022" s="374"/>
      <c r="F2022" s="374"/>
      <c r="G2022" s="408"/>
      <c r="H2022" s="374"/>
      <c r="I2022" s="409"/>
      <c r="J2022" s="374"/>
      <c r="K2022" s="409"/>
      <c r="L2022" s="378"/>
      <c r="M2022" s="410"/>
      <c r="N2022" s="374"/>
      <c r="O2022" s="411"/>
      <c r="P2022" s="409"/>
      <c r="Q2022" s="409"/>
      <c r="R2022" s="378"/>
      <c r="S2022" s="378"/>
      <c r="T2022" s="378"/>
      <c r="U2022" s="378"/>
      <c r="V2022" s="378"/>
      <c r="W2022" s="378"/>
      <c r="X2022" s="378"/>
      <c r="Y2022" s="378"/>
    </row>
    <row r="2023" spans="1:25">
      <c r="A2023" s="374"/>
      <c r="B2023" s="374"/>
      <c r="C2023" s="406"/>
      <c r="D2023" s="407"/>
      <c r="E2023" s="374"/>
      <c r="F2023" s="374"/>
      <c r="G2023" s="408"/>
      <c r="H2023" s="374"/>
      <c r="I2023" s="409"/>
      <c r="J2023" s="374"/>
      <c r="K2023" s="409"/>
      <c r="L2023" s="378"/>
      <c r="M2023" s="410"/>
      <c r="N2023" s="374"/>
      <c r="O2023" s="411"/>
      <c r="P2023" s="409"/>
      <c r="Q2023" s="409"/>
      <c r="R2023" s="378"/>
      <c r="S2023" s="378"/>
      <c r="T2023" s="378"/>
      <c r="U2023" s="378"/>
      <c r="V2023" s="378"/>
      <c r="W2023" s="378"/>
      <c r="X2023" s="378"/>
      <c r="Y2023" s="378"/>
    </row>
    <row r="2024" spans="1:25">
      <c r="A2024" s="374"/>
      <c r="B2024" s="374"/>
      <c r="C2024" s="406"/>
      <c r="D2024" s="407"/>
      <c r="E2024" s="374"/>
      <c r="F2024" s="374"/>
      <c r="G2024" s="408"/>
      <c r="H2024" s="374"/>
      <c r="I2024" s="409"/>
      <c r="J2024" s="374"/>
      <c r="K2024" s="409"/>
      <c r="L2024" s="378"/>
      <c r="M2024" s="410"/>
      <c r="N2024" s="374"/>
      <c r="O2024" s="411"/>
      <c r="P2024" s="409"/>
      <c r="Q2024" s="409"/>
      <c r="R2024" s="378"/>
      <c r="S2024" s="378"/>
      <c r="T2024" s="378"/>
      <c r="U2024" s="378"/>
      <c r="V2024" s="378"/>
      <c r="W2024" s="378"/>
      <c r="X2024" s="378"/>
      <c r="Y2024" s="378"/>
    </row>
    <row r="2025" spans="1:25">
      <c r="A2025" s="374"/>
      <c r="B2025" s="374"/>
      <c r="C2025" s="406"/>
      <c r="D2025" s="407"/>
      <c r="E2025" s="374"/>
      <c r="F2025" s="374"/>
      <c r="G2025" s="408"/>
      <c r="H2025" s="374"/>
      <c r="I2025" s="409"/>
      <c r="J2025" s="374"/>
      <c r="K2025" s="409"/>
      <c r="L2025" s="378"/>
      <c r="M2025" s="410"/>
      <c r="N2025" s="374"/>
      <c r="O2025" s="411"/>
      <c r="P2025" s="409"/>
      <c r="Q2025" s="409"/>
      <c r="R2025" s="378"/>
      <c r="S2025" s="378"/>
      <c r="T2025" s="378"/>
      <c r="U2025" s="378"/>
      <c r="V2025" s="378"/>
      <c r="W2025" s="378"/>
      <c r="X2025" s="378"/>
      <c r="Y2025" s="378"/>
    </row>
    <row r="2026" spans="1:25">
      <c r="A2026" s="374"/>
      <c r="B2026" s="374"/>
      <c r="C2026" s="406"/>
      <c r="D2026" s="407"/>
      <c r="E2026" s="374"/>
      <c r="F2026" s="374"/>
      <c r="G2026" s="408"/>
      <c r="H2026" s="374"/>
      <c r="I2026" s="409"/>
      <c r="J2026" s="374"/>
      <c r="K2026" s="409"/>
      <c r="L2026" s="378"/>
      <c r="M2026" s="410"/>
      <c r="N2026" s="374"/>
      <c r="O2026" s="411"/>
      <c r="P2026" s="409"/>
      <c r="Q2026" s="409"/>
      <c r="R2026" s="378"/>
      <c r="S2026" s="378"/>
      <c r="T2026" s="378"/>
      <c r="U2026" s="378"/>
      <c r="V2026" s="378"/>
      <c r="W2026" s="378"/>
      <c r="X2026" s="378"/>
      <c r="Y2026" s="378"/>
    </row>
    <row r="2027" spans="1:25">
      <c r="A2027" s="374"/>
      <c r="B2027" s="374"/>
      <c r="C2027" s="406"/>
      <c r="D2027" s="407"/>
      <c r="E2027" s="374"/>
      <c r="F2027" s="374"/>
      <c r="G2027" s="408"/>
      <c r="H2027" s="374"/>
      <c r="I2027" s="409"/>
      <c r="J2027" s="374"/>
      <c r="K2027" s="409"/>
      <c r="L2027" s="378"/>
      <c r="M2027" s="410"/>
      <c r="N2027" s="374"/>
      <c r="O2027" s="411"/>
      <c r="P2027" s="409"/>
      <c r="Q2027" s="409"/>
      <c r="R2027" s="378"/>
      <c r="S2027" s="378"/>
      <c r="T2027" s="378"/>
      <c r="U2027" s="378"/>
      <c r="V2027" s="378"/>
      <c r="W2027" s="378"/>
      <c r="X2027" s="378"/>
      <c r="Y2027" s="378"/>
    </row>
    <row r="2028" spans="1:25">
      <c r="A2028" s="374"/>
      <c r="B2028" s="374"/>
      <c r="C2028" s="406"/>
      <c r="D2028" s="407"/>
      <c r="E2028" s="374"/>
      <c r="F2028" s="374"/>
      <c r="G2028" s="408"/>
      <c r="H2028" s="374"/>
      <c r="I2028" s="409"/>
      <c r="J2028" s="374"/>
      <c r="K2028" s="409"/>
      <c r="L2028" s="378"/>
      <c r="M2028" s="410"/>
      <c r="N2028" s="374"/>
      <c r="O2028" s="411"/>
      <c r="P2028" s="409"/>
      <c r="Q2028" s="409"/>
      <c r="R2028" s="378"/>
      <c r="S2028" s="378"/>
      <c r="T2028" s="378"/>
      <c r="U2028" s="378"/>
      <c r="V2028" s="378"/>
      <c r="W2028" s="378"/>
      <c r="X2028" s="378"/>
      <c r="Y2028" s="378"/>
    </row>
    <row r="2029" spans="1:25">
      <c r="A2029" s="374"/>
      <c r="B2029" s="374"/>
      <c r="C2029" s="406"/>
      <c r="D2029" s="407"/>
      <c r="E2029" s="374"/>
      <c r="F2029" s="374"/>
      <c r="G2029" s="408"/>
      <c r="H2029" s="374"/>
      <c r="I2029" s="409"/>
      <c r="J2029" s="374"/>
      <c r="K2029" s="409"/>
      <c r="L2029" s="378"/>
      <c r="M2029" s="410"/>
      <c r="N2029" s="374"/>
      <c r="O2029" s="411"/>
      <c r="P2029" s="409"/>
      <c r="Q2029" s="409"/>
      <c r="R2029" s="378"/>
      <c r="S2029" s="378"/>
      <c r="T2029" s="378"/>
      <c r="U2029" s="378"/>
      <c r="V2029" s="378"/>
      <c r="W2029" s="378"/>
      <c r="X2029" s="378"/>
      <c r="Y2029" s="378"/>
    </row>
    <row r="2030" spans="1:25">
      <c r="A2030" s="374"/>
      <c r="B2030" s="374"/>
      <c r="C2030" s="406"/>
      <c r="D2030" s="407"/>
      <c r="E2030" s="374"/>
      <c r="F2030" s="374"/>
      <c r="G2030" s="408"/>
      <c r="H2030" s="374"/>
      <c r="I2030" s="409"/>
      <c r="J2030" s="374"/>
      <c r="K2030" s="409"/>
      <c r="L2030" s="378"/>
      <c r="M2030" s="410"/>
      <c r="N2030" s="374"/>
      <c r="O2030" s="411"/>
      <c r="P2030" s="409"/>
      <c r="Q2030" s="409"/>
      <c r="R2030" s="378"/>
      <c r="S2030" s="378"/>
      <c r="T2030" s="378"/>
      <c r="U2030" s="378"/>
      <c r="V2030" s="378"/>
      <c r="W2030" s="378"/>
      <c r="X2030" s="378"/>
      <c r="Y2030" s="378"/>
    </row>
    <row r="2031" spans="1:25">
      <c r="A2031" s="374"/>
      <c r="B2031" s="374"/>
      <c r="C2031" s="406"/>
      <c r="D2031" s="407"/>
      <c r="E2031" s="374"/>
      <c r="F2031" s="374"/>
      <c r="G2031" s="408"/>
      <c r="H2031" s="374"/>
      <c r="I2031" s="409"/>
      <c r="J2031" s="374"/>
      <c r="K2031" s="409"/>
      <c r="L2031" s="378"/>
      <c r="M2031" s="410"/>
      <c r="N2031" s="374"/>
      <c r="O2031" s="411"/>
      <c r="P2031" s="409"/>
      <c r="Q2031" s="409"/>
      <c r="R2031" s="378"/>
      <c r="S2031" s="378"/>
      <c r="T2031" s="378"/>
      <c r="U2031" s="378"/>
      <c r="V2031" s="378"/>
      <c r="W2031" s="378"/>
      <c r="X2031" s="378"/>
      <c r="Y2031" s="378"/>
    </row>
    <row r="2032" spans="1:25">
      <c r="A2032" s="374"/>
      <c r="B2032" s="374"/>
      <c r="C2032" s="406"/>
      <c r="D2032" s="407"/>
      <c r="E2032" s="374"/>
      <c r="F2032" s="374"/>
      <c r="G2032" s="408"/>
      <c r="H2032" s="374"/>
      <c r="I2032" s="409"/>
      <c r="J2032" s="374"/>
      <c r="K2032" s="409"/>
      <c r="L2032" s="378"/>
      <c r="M2032" s="410"/>
      <c r="N2032" s="374"/>
      <c r="O2032" s="411"/>
      <c r="P2032" s="409"/>
      <c r="Q2032" s="409"/>
      <c r="R2032" s="378"/>
      <c r="S2032" s="378"/>
      <c r="T2032" s="378"/>
      <c r="U2032" s="378"/>
      <c r="V2032" s="378"/>
      <c r="W2032" s="378"/>
      <c r="X2032" s="378"/>
      <c r="Y2032" s="378"/>
    </row>
    <row r="2033" spans="1:25">
      <c r="A2033" s="374"/>
      <c r="B2033" s="374"/>
      <c r="C2033" s="406"/>
      <c r="D2033" s="407"/>
      <c r="E2033" s="374"/>
      <c r="F2033" s="374"/>
      <c r="G2033" s="408"/>
      <c r="H2033" s="374"/>
      <c r="I2033" s="409"/>
      <c r="J2033" s="374"/>
      <c r="K2033" s="409"/>
      <c r="L2033" s="378"/>
      <c r="M2033" s="410"/>
      <c r="N2033" s="374"/>
      <c r="O2033" s="411"/>
      <c r="P2033" s="409"/>
      <c r="Q2033" s="409"/>
      <c r="R2033" s="378"/>
      <c r="S2033" s="378"/>
      <c r="T2033" s="378"/>
      <c r="U2033" s="378"/>
      <c r="V2033" s="378"/>
      <c r="W2033" s="378"/>
      <c r="X2033" s="378"/>
      <c r="Y2033" s="378"/>
    </row>
    <row r="2034" spans="1:25">
      <c r="A2034" s="374"/>
      <c r="B2034" s="374"/>
      <c r="C2034" s="406"/>
      <c r="D2034" s="407"/>
      <c r="E2034" s="374"/>
      <c r="F2034" s="374"/>
      <c r="G2034" s="408"/>
      <c r="H2034" s="374"/>
      <c r="I2034" s="409"/>
      <c r="J2034" s="374"/>
      <c r="K2034" s="409"/>
      <c r="L2034" s="378"/>
      <c r="M2034" s="410"/>
      <c r="N2034" s="374"/>
      <c r="O2034" s="411"/>
      <c r="P2034" s="409"/>
      <c r="Q2034" s="409"/>
      <c r="R2034" s="378"/>
      <c r="S2034" s="378"/>
      <c r="T2034" s="378"/>
      <c r="U2034" s="378"/>
      <c r="V2034" s="378"/>
      <c r="W2034" s="378"/>
      <c r="X2034" s="378"/>
      <c r="Y2034" s="378"/>
    </row>
    <row r="2035" spans="1:25">
      <c r="A2035" s="374"/>
      <c r="B2035" s="374"/>
      <c r="C2035" s="406"/>
      <c r="D2035" s="407"/>
      <c r="E2035" s="374"/>
      <c r="F2035" s="374"/>
      <c r="G2035" s="408"/>
      <c r="H2035" s="374"/>
      <c r="I2035" s="409"/>
      <c r="J2035" s="374"/>
      <c r="K2035" s="409"/>
      <c r="L2035" s="378"/>
      <c r="M2035" s="410"/>
      <c r="N2035" s="374"/>
      <c r="O2035" s="411"/>
      <c r="P2035" s="409"/>
      <c r="Q2035" s="409"/>
      <c r="R2035" s="378"/>
      <c r="S2035" s="378"/>
      <c r="T2035" s="378"/>
      <c r="U2035" s="378"/>
      <c r="V2035" s="378"/>
      <c r="W2035" s="378"/>
      <c r="X2035" s="378"/>
      <c r="Y2035" s="378"/>
    </row>
    <row r="2036" spans="1:25">
      <c r="A2036" s="374"/>
      <c r="B2036" s="374"/>
      <c r="C2036" s="406"/>
      <c r="D2036" s="407"/>
      <c r="E2036" s="374"/>
      <c r="F2036" s="374"/>
      <c r="G2036" s="408"/>
      <c r="H2036" s="374"/>
      <c r="I2036" s="409"/>
      <c r="J2036" s="374"/>
      <c r="K2036" s="409"/>
      <c r="L2036" s="378"/>
      <c r="M2036" s="410"/>
      <c r="N2036" s="374"/>
      <c r="O2036" s="411"/>
      <c r="P2036" s="409"/>
      <c r="Q2036" s="409"/>
      <c r="R2036" s="378"/>
      <c r="S2036" s="378"/>
      <c r="T2036" s="378"/>
      <c r="U2036" s="378"/>
      <c r="V2036" s="378"/>
      <c r="W2036" s="378"/>
      <c r="X2036" s="378"/>
      <c r="Y2036" s="378"/>
    </row>
    <row r="2037" spans="1:25">
      <c r="A2037" s="374"/>
      <c r="B2037" s="374"/>
      <c r="C2037" s="406"/>
      <c r="D2037" s="407"/>
      <c r="E2037" s="374"/>
      <c r="F2037" s="374"/>
      <c r="G2037" s="408"/>
      <c r="H2037" s="374"/>
      <c r="I2037" s="409"/>
      <c r="J2037" s="374"/>
      <c r="K2037" s="409"/>
      <c r="L2037" s="378"/>
      <c r="M2037" s="410"/>
      <c r="N2037" s="374"/>
      <c r="O2037" s="411"/>
      <c r="P2037" s="409"/>
      <c r="Q2037" s="409"/>
      <c r="R2037" s="378"/>
      <c r="S2037" s="378"/>
      <c r="T2037" s="378"/>
      <c r="U2037" s="378"/>
      <c r="V2037" s="378"/>
      <c r="W2037" s="378"/>
      <c r="X2037" s="378"/>
      <c r="Y2037" s="378"/>
    </row>
    <row r="2038" spans="1:25">
      <c r="A2038" s="374"/>
      <c r="B2038" s="374"/>
      <c r="C2038" s="406"/>
      <c r="D2038" s="407"/>
      <c r="E2038" s="374"/>
      <c r="F2038" s="374"/>
      <c r="G2038" s="408"/>
      <c r="H2038" s="374"/>
      <c r="I2038" s="409"/>
      <c r="J2038" s="374"/>
      <c r="K2038" s="409"/>
      <c r="L2038" s="378"/>
      <c r="M2038" s="410"/>
      <c r="N2038" s="374"/>
      <c r="O2038" s="411"/>
      <c r="P2038" s="409"/>
      <c r="Q2038" s="409"/>
      <c r="R2038" s="378"/>
      <c r="S2038" s="378"/>
      <c r="T2038" s="378"/>
      <c r="U2038" s="378"/>
      <c r="V2038" s="378"/>
      <c r="W2038" s="378"/>
      <c r="X2038" s="378"/>
      <c r="Y2038" s="378"/>
    </row>
    <row r="2039" spans="1:25">
      <c r="A2039" s="374"/>
      <c r="B2039" s="374"/>
      <c r="C2039" s="406"/>
      <c r="D2039" s="407"/>
      <c r="E2039" s="374"/>
      <c r="F2039" s="374"/>
      <c r="G2039" s="408"/>
      <c r="H2039" s="374"/>
      <c r="I2039" s="409"/>
      <c r="J2039" s="374"/>
      <c r="K2039" s="409"/>
      <c r="L2039" s="378"/>
      <c r="M2039" s="410"/>
      <c r="N2039" s="374"/>
      <c r="O2039" s="411"/>
      <c r="P2039" s="409"/>
      <c r="Q2039" s="409"/>
      <c r="R2039" s="378"/>
      <c r="S2039" s="378"/>
      <c r="T2039" s="378"/>
      <c r="U2039" s="378"/>
      <c r="V2039" s="378"/>
      <c r="W2039" s="378"/>
      <c r="X2039" s="378"/>
      <c r="Y2039" s="378"/>
    </row>
    <row r="2040" spans="1:25">
      <c r="A2040" s="374"/>
      <c r="B2040" s="374"/>
      <c r="C2040" s="406"/>
      <c r="D2040" s="407"/>
      <c r="E2040" s="374"/>
      <c r="F2040" s="374"/>
      <c r="G2040" s="408"/>
      <c r="H2040" s="374"/>
      <c r="I2040" s="409"/>
      <c r="J2040" s="374"/>
      <c r="K2040" s="409"/>
      <c r="L2040" s="378"/>
      <c r="M2040" s="410"/>
      <c r="N2040" s="374"/>
      <c r="O2040" s="411"/>
      <c r="P2040" s="409"/>
      <c r="Q2040" s="409"/>
      <c r="R2040" s="378"/>
      <c r="S2040" s="378"/>
      <c r="T2040" s="378"/>
      <c r="U2040" s="378"/>
      <c r="V2040" s="378"/>
      <c r="W2040" s="378"/>
      <c r="X2040" s="378"/>
      <c r="Y2040" s="378"/>
    </row>
    <row r="2041" spans="1:25">
      <c r="A2041" s="374"/>
      <c r="B2041" s="374"/>
      <c r="C2041" s="406"/>
      <c r="D2041" s="407"/>
      <c r="E2041" s="374"/>
      <c r="F2041" s="374"/>
      <c r="G2041" s="408"/>
      <c r="H2041" s="374"/>
      <c r="I2041" s="409"/>
      <c r="J2041" s="374"/>
      <c r="K2041" s="409"/>
      <c r="L2041" s="378"/>
      <c r="M2041" s="410"/>
      <c r="N2041" s="374"/>
      <c r="O2041" s="411"/>
      <c r="P2041" s="409"/>
      <c r="Q2041" s="409"/>
      <c r="R2041" s="378"/>
      <c r="S2041" s="378"/>
      <c r="T2041" s="378"/>
      <c r="U2041" s="378"/>
      <c r="V2041" s="378"/>
      <c r="W2041" s="378"/>
      <c r="X2041" s="378"/>
      <c r="Y2041" s="378"/>
    </row>
    <row r="2042" spans="1:25">
      <c r="A2042" s="374"/>
      <c r="B2042" s="374"/>
      <c r="C2042" s="406"/>
      <c r="D2042" s="407"/>
      <c r="E2042" s="374"/>
      <c r="F2042" s="374"/>
      <c r="G2042" s="408"/>
      <c r="H2042" s="374"/>
      <c r="I2042" s="409"/>
      <c r="J2042" s="374"/>
      <c r="K2042" s="409"/>
      <c r="L2042" s="378"/>
      <c r="M2042" s="410"/>
      <c r="N2042" s="374"/>
      <c r="O2042" s="411"/>
      <c r="P2042" s="409"/>
      <c r="Q2042" s="409"/>
      <c r="R2042" s="378"/>
      <c r="S2042" s="378"/>
      <c r="T2042" s="378"/>
      <c r="U2042" s="378"/>
      <c r="V2042" s="378"/>
      <c r="W2042" s="378"/>
      <c r="X2042" s="378"/>
      <c r="Y2042" s="378"/>
    </row>
    <row r="2043" spans="1:25">
      <c r="A2043" s="374"/>
      <c r="B2043" s="374"/>
      <c r="C2043" s="406"/>
      <c r="D2043" s="407"/>
      <c r="E2043" s="374"/>
      <c r="F2043" s="374"/>
      <c r="G2043" s="408"/>
      <c r="H2043" s="374"/>
      <c r="I2043" s="409"/>
      <c r="J2043" s="374"/>
      <c r="K2043" s="409"/>
      <c r="L2043" s="378"/>
      <c r="M2043" s="410"/>
      <c r="N2043" s="374"/>
      <c r="O2043" s="411"/>
      <c r="P2043" s="409"/>
      <c r="Q2043" s="409"/>
      <c r="R2043" s="378"/>
      <c r="S2043" s="378"/>
      <c r="T2043" s="378"/>
      <c r="U2043" s="378"/>
      <c r="V2043" s="378"/>
      <c r="W2043" s="378"/>
      <c r="X2043" s="378"/>
      <c r="Y2043" s="378"/>
    </row>
    <row r="2044" spans="1:25">
      <c r="A2044" s="374"/>
      <c r="B2044" s="374"/>
      <c r="C2044" s="406"/>
      <c r="D2044" s="407"/>
      <c r="E2044" s="374"/>
      <c r="F2044" s="374"/>
      <c r="G2044" s="408"/>
      <c r="H2044" s="374"/>
      <c r="I2044" s="409"/>
      <c r="J2044" s="374"/>
      <c r="K2044" s="409"/>
      <c r="L2044" s="378"/>
      <c r="M2044" s="410"/>
      <c r="N2044" s="374"/>
      <c r="O2044" s="411"/>
      <c r="P2044" s="409"/>
      <c r="Q2044" s="409"/>
      <c r="R2044" s="378"/>
      <c r="S2044" s="378"/>
      <c r="T2044" s="378"/>
      <c r="U2044" s="378"/>
      <c r="V2044" s="378"/>
      <c r="W2044" s="378"/>
      <c r="X2044" s="378"/>
      <c r="Y2044" s="378"/>
    </row>
    <row r="2045" spans="1:25">
      <c r="A2045" s="374"/>
      <c r="B2045" s="374"/>
      <c r="C2045" s="406"/>
      <c r="D2045" s="407"/>
      <c r="E2045" s="374"/>
      <c r="F2045" s="374"/>
      <c r="G2045" s="408"/>
      <c r="H2045" s="374"/>
      <c r="I2045" s="409"/>
      <c r="J2045" s="374"/>
      <c r="K2045" s="409"/>
      <c r="L2045" s="378"/>
      <c r="M2045" s="410"/>
      <c r="N2045" s="374"/>
      <c r="O2045" s="411"/>
      <c r="P2045" s="409"/>
      <c r="Q2045" s="409"/>
      <c r="R2045" s="378"/>
      <c r="S2045" s="378"/>
      <c r="T2045" s="378"/>
      <c r="U2045" s="378"/>
      <c r="V2045" s="378"/>
      <c r="W2045" s="378"/>
      <c r="X2045" s="378"/>
      <c r="Y2045" s="378"/>
    </row>
    <row r="2046" spans="1:25">
      <c r="A2046" s="374"/>
      <c r="B2046" s="374"/>
      <c r="C2046" s="406"/>
      <c r="D2046" s="407"/>
      <c r="E2046" s="374"/>
      <c r="F2046" s="374"/>
      <c r="G2046" s="408"/>
      <c r="H2046" s="374"/>
      <c r="I2046" s="409"/>
      <c r="J2046" s="374"/>
      <c r="K2046" s="409"/>
      <c r="L2046" s="378"/>
      <c r="M2046" s="410"/>
      <c r="N2046" s="374"/>
      <c r="O2046" s="411"/>
      <c r="P2046" s="409"/>
      <c r="Q2046" s="409"/>
      <c r="R2046" s="378"/>
      <c r="S2046" s="378"/>
      <c r="T2046" s="378"/>
      <c r="U2046" s="378"/>
      <c r="V2046" s="378"/>
      <c r="W2046" s="378"/>
      <c r="X2046" s="378"/>
      <c r="Y2046" s="378"/>
    </row>
    <row r="2047" spans="1:25">
      <c r="A2047" s="374"/>
      <c r="B2047" s="374"/>
      <c r="C2047" s="406"/>
      <c r="D2047" s="407"/>
      <c r="E2047" s="374"/>
      <c r="F2047" s="374"/>
      <c r="G2047" s="408"/>
      <c r="H2047" s="374"/>
      <c r="I2047" s="409"/>
      <c r="J2047" s="374"/>
      <c r="K2047" s="409"/>
      <c r="L2047" s="378"/>
      <c r="M2047" s="410"/>
      <c r="N2047" s="374"/>
      <c r="O2047" s="411"/>
      <c r="P2047" s="409"/>
      <c r="Q2047" s="409"/>
      <c r="R2047" s="378"/>
      <c r="S2047" s="378"/>
      <c r="T2047" s="378"/>
      <c r="U2047" s="378"/>
      <c r="V2047" s="378"/>
      <c r="W2047" s="378"/>
      <c r="X2047" s="378"/>
      <c r="Y2047" s="378"/>
    </row>
    <row r="2048" spans="1:25">
      <c r="A2048" s="374"/>
      <c r="B2048" s="374"/>
      <c r="C2048" s="406"/>
      <c r="D2048" s="407"/>
      <c r="E2048" s="374"/>
      <c r="F2048" s="374"/>
      <c r="G2048" s="408"/>
      <c r="H2048" s="374"/>
      <c r="I2048" s="409"/>
      <c r="J2048" s="374"/>
      <c r="K2048" s="409"/>
      <c r="L2048" s="378"/>
      <c r="M2048" s="410"/>
      <c r="N2048" s="374"/>
      <c r="O2048" s="411"/>
      <c r="P2048" s="409"/>
      <c r="Q2048" s="409"/>
      <c r="R2048" s="378"/>
      <c r="S2048" s="378"/>
      <c r="T2048" s="378"/>
      <c r="U2048" s="378"/>
      <c r="V2048" s="378"/>
      <c r="W2048" s="378"/>
      <c r="X2048" s="378"/>
      <c r="Y2048" s="378"/>
    </row>
    <row r="2049" spans="1:25">
      <c r="A2049" s="374"/>
      <c r="B2049" s="374"/>
      <c r="C2049" s="406"/>
      <c r="D2049" s="407"/>
      <c r="E2049" s="374"/>
      <c r="F2049" s="374"/>
      <c r="G2049" s="408"/>
      <c r="H2049" s="374"/>
      <c r="I2049" s="409"/>
      <c r="J2049" s="374"/>
      <c r="K2049" s="409"/>
      <c r="L2049" s="378"/>
      <c r="M2049" s="410"/>
      <c r="N2049" s="374"/>
      <c r="O2049" s="411"/>
      <c r="P2049" s="409"/>
      <c r="Q2049" s="409"/>
      <c r="R2049" s="378"/>
      <c r="S2049" s="378"/>
      <c r="T2049" s="378"/>
      <c r="U2049" s="378"/>
      <c r="V2049" s="378"/>
      <c r="W2049" s="378"/>
      <c r="X2049" s="378"/>
      <c r="Y2049" s="378"/>
    </row>
    <row r="2050" spans="1:25">
      <c r="A2050" s="374"/>
      <c r="B2050" s="374"/>
      <c r="C2050" s="406"/>
      <c r="D2050" s="407"/>
      <c r="E2050" s="374"/>
      <c r="F2050" s="374"/>
      <c r="G2050" s="408"/>
      <c r="H2050" s="374"/>
      <c r="I2050" s="409"/>
      <c r="J2050" s="374"/>
      <c r="K2050" s="409"/>
      <c r="L2050" s="378"/>
      <c r="M2050" s="410"/>
      <c r="N2050" s="374"/>
      <c r="O2050" s="411"/>
      <c r="P2050" s="409"/>
      <c r="Q2050" s="409"/>
      <c r="R2050" s="378"/>
      <c r="S2050" s="378"/>
      <c r="T2050" s="378"/>
      <c r="U2050" s="378"/>
      <c r="V2050" s="378"/>
      <c r="W2050" s="378"/>
      <c r="X2050" s="378"/>
      <c r="Y2050" s="378"/>
    </row>
    <row r="2051" spans="1:25">
      <c r="A2051" s="374"/>
      <c r="B2051" s="374"/>
      <c r="C2051" s="406"/>
      <c r="D2051" s="407"/>
      <c r="E2051" s="374"/>
      <c r="F2051" s="374"/>
      <c r="G2051" s="408"/>
      <c r="H2051" s="374"/>
      <c r="I2051" s="409"/>
      <c r="J2051" s="374"/>
      <c r="K2051" s="409"/>
      <c r="L2051" s="378"/>
      <c r="M2051" s="410"/>
      <c r="N2051" s="374"/>
      <c r="O2051" s="411"/>
      <c r="P2051" s="409"/>
      <c r="Q2051" s="409"/>
      <c r="R2051" s="378"/>
      <c r="S2051" s="378"/>
      <c r="T2051" s="378"/>
      <c r="U2051" s="378"/>
      <c r="V2051" s="378"/>
      <c r="W2051" s="378"/>
      <c r="X2051" s="378"/>
      <c r="Y2051" s="378"/>
    </row>
    <row r="2052" spans="1:25">
      <c r="A2052" s="374"/>
      <c r="B2052" s="374"/>
      <c r="C2052" s="406"/>
      <c r="D2052" s="407"/>
      <c r="E2052" s="374"/>
      <c r="F2052" s="374"/>
      <c r="G2052" s="408"/>
      <c r="H2052" s="374"/>
      <c r="I2052" s="409"/>
      <c r="J2052" s="374"/>
      <c r="K2052" s="409"/>
      <c r="L2052" s="378"/>
      <c r="M2052" s="410"/>
      <c r="N2052" s="374"/>
      <c r="O2052" s="411"/>
      <c r="P2052" s="409"/>
      <c r="Q2052" s="409"/>
      <c r="R2052" s="378"/>
      <c r="S2052" s="378"/>
      <c r="T2052" s="378"/>
      <c r="U2052" s="378"/>
      <c r="V2052" s="378"/>
      <c r="W2052" s="378"/>
      <c r="X2052" s="378"/>
      <c r="Y2052" s="378"/>
    </row>
    <row r="2053" spans="1:25">
      <c r="A2053" s="374"/>
      <c r="B2053" s="374"/>
      <c r="C2053" s="406"/>
      <c r="D2053" s="407"/>
      <c r="E2053" s="374"/>
      <c r="F2053" s="374"/>
      <c r="G2053" s="408"/>
      <c r="H2053" s="374"/>
      <c r="I2053" s="409"/>
      <c r="J2053" s="374"/>
      <c r="K2053" s="409"/>
      <c r="L2053" s="378"/>
      <c r="M2053" s="410"/>
      <c r="N2053" s="374"/>
      <c r="O2053" s="411"/>
      <c r="P2053" s="409"/>
      <c r="Q2053" s="409"/>
      <c r="R2053" s="378"/>
      <c r="S2053" s="378"/>
      <c r="T2053" s="378"/>
      <c r="U2053" s="378"/>
      <c r="V2053" s="378"/>
      <c r="W2053" s="378"/>
      <c r="X2053" s="378"/>
      <c r="Y2053" s="378"/>
    </row>
    <row r="2054" spans="1:25">
      <c r="A2054" s="374"/>
      <c r="B2054" s="374"/>
      <c r="C2054" s="406"/>
      <c r="D2054" s="407"/>
      <c r="E2054" s="374"/>
      <c r="F2054" s="374"/>
      <c r="G2054" s="408"/>
      <c r="H2054" s="374"/>
      <c r="I2054" s="409"/>
      <c r="J2054" s="374"/>
      <c r="K2054" s="409"/>
      <c r="L2054" s="378"/>
      <c r="M2054" s="410"/>
      <c r="N2054" s="374"/>
      <c r="O2054" s="411"/>
      <c r="P2054" s="409"/>
      <c r="Q2054" s="409"/>
      <c r="R2054" s="378"/>
      <c r="S2054" s="378"/>
      <c r="T2054" s="378"/>
      <c r="U2054" s="378"/>
      <c r="V2054" s="378"/>
      <c r="W2054" s="378"/>
      <c r="X2054" s="378"/>
      <c r="Y2054" s="378"/>
    </row>
    <row r="2055" spans="1:25">
      <c r="A2055" s="374"/>
      <c r="B2055" s="374"/>
      <c r="C2055" s="406"/>
      <c r="D2055" s="407"/>
      <c r="E2055" s="374"/>
      <c r="F2055" s="374"/>
      <c r="G2055" s="408"/>
      <c r="H2055" s="374"/>
      <c r="I2055" s="409"/>
      <c r="J2055" s="374"/>
      <c r="K2055" s="409"/>
      <c r="L2055" s="378"/>
      <c r="M2055" s="410"/>
      <c r="N2055" s="374"/>
      <c r="O2055" s="411"/>
      <c r="P2055" s="409"/>
      <c r="Q2055" s="409"/>
      <c r="R2055" s="378"/>
      <c r="S2055" s="378"/>
      <c r="T2055" s="378"/>
      <c r="U2055" s="378"/>
      <c r="V2055" s="378"/>
      <c r="W2055" s="378"/>
      <c r="X2055" s="378"/>
      <c r="Y2055" s="378"/>
    </row>
    <row r="2056" spans="1:25">
      <c r="A2056" s="374"/>
      <c r="B2056" s="374"/>
      <c r="C2056" s="406"/>
      <c r="D2056" s="407"/>
      <c r="E2056" s="374"/>
      <c r="F2056" s="374"/>
      <c r="G2056" s="408"/>
      <c r="H2056" s="374"/>
      <c r="I2056" s="409"/>
      <c r="J2056" s="374"/>
      <c r="K2056" s="409"/>
      <c r="L2056" s="378"/>
      <c r="M2056" s="410"/>
      <c r="N2056" s="374"/>
      <c r="O2056" s="411"/>
      <c r="P2056" s="409"/>
      <c r="Q2056" s="409"/>
      <c r="R2056" s="378"/>
      <c r="S2056" s="378"/>
      <c r="T2056" s="378"/>
      <c r="U2056" s="378"/>
      <c r="V2056" s="378"/>
      <c r="W2056" s="378"/>
      <c r="X2056" s="378"/>
      <c r="Y2056" s="378"/>
    </row>
    <row r="2057" spans="1:25">
      <c r="A2057" s="374"/>
      <c r="B2057" s="374"/>
      <c r="C2057" s="406"/>
      <c r="D2057" s="407"/>
      <c r="E2057" s="374"/>
      <c r="F2057" s="374"/>
      <c r="G2057" s="408"/>
      <c r="H2057" s="374"/>
      <c r="I2057" s="409"/>
      <c r="J2057" s="374"/>
      <c r="K2057" s="409"/>
      <c r="L2057" s="378"/>
      <c r="M2057" s="410"/>
      <c r="N2057" s="374"/>
      <c r="O2057" s="411"/>
      <c r="P2057" s="409"/>
      <c r="Q2057" s="409"/>
      <c r="R2057" s="378"/>
      <c r="S2057" s="378"/>
      <c r="T2057" s="378"/>
      <c r="U2057" s="378"/>
      <c r="V2057" s="378"/>
      <c r="W2057" s="378"/>
      <c r="X2057" s="378"/>
      <c r="Y2057" s="378"/>
    </row>
    <row r="2058" spans="1:25">
      <c r="A2058" s="374"/>
      <c r="B2058" s="374"/>
      <c r="C2058" s="406"/>
      <c r="D2058" s="407"/>
      <c r="E2058" s="374"/>
      <c r="F2058" s="374"/>
      <c r="G2058" s="408"/>
      <c r="H2058" s="374"/>
      <c r="I2058" s="409"/>
      <c r="J2058" s="374"/>
      <c r="K2058" s="409"/>
      <c r="L2058" s="378"/>
      <c r="M2058" s="410"/>
      <c r="N2058" s="374"/>
      <c r="O2058" s="411"/>
      <c r="P2058" s="409"/>
      <c r="Q2058" s="409"/>
      <c r="R2058" s="378"/>
      <c r="S2058" s="378"/>
      <c r="T2058" s="378"/>
      <c r="U2058" s="378"/>
      <c r="V2058" s="378"/>
      <c r="W2058" s="378"/>
      <c r="X2058" s="378"/>
      <c r="Y2058" s="378"/>
    </row>
    <row r="2059" spans="1:25">
      <c r="A2059" s="374"/>
      <c r="B2059" s="374"/>
      <c r="C2059" s="406"/>
      <c r="D2059" s="407"/>
      <c r="E2059" s="374"/>
      <c r="F2059" s="374"/>
      <c r="G2059" s="408"/>
      <c r="H2059" s="374"/>
      <c r="I2059" s="409"/>
      <c r="J2059" s="374"/>
      <c r="K2059" s="409"/>
      <c r="L2059" s="378"/>
      <c r="M2059" s="410"/>
      <c r="N2059" s="374"/>
      <c r="O2059" s="411"/>
      <c r="P2059" s="409"/>
      <c r="Q2059" s="409"/>
      <c r="R2059" s="378"/>
      <c r="S2059" s="378"/>
      <c r="T2059" s="378"/>
      <c r="U2059" s="378"/>
      <c r="V2059" s="378"/>
      <c r="W2059" s="378"/>
      <c r="X2059" s="378"/>
      <c r="Y2059" s="378"/>
    </row>
    <row r="2060" spans="1:25">
      <c r="A2060" s="374"/>
      <c r="B2060" s="374"/>
      <c r="C2060" s="406"/>
      <c r="D2060" s="407"/>
      <c r="E2060" s="374"/>
      <c r="F2060" s="374"/>
      <c r="G2060" s="408"/>
      <c r="H2060" s="374"/>
      <c r="I2060" s="409"/>
      <c r="J2060" s="374"/>
      <c r="K2060" s="409"/>
      <c r="L2060" s="378"/>
      <c r="M2060" s="410"/>
      <c r="N2060" s="374"/>
      <c r="O2060" s="411"/>
      <c r="P2060" s="409"/>
      <c r="Q2060" s="409"/>
      <c r="R2060" s="378"/>
      <c r="S2060" s="378"/>
      <c r="T2060" s="378"/>
      <c r="U2060" s="378"/>
      <c r="V2060" s="378"/>
      <c r="W2060" s="378"/>
      <c r="X2060" s="378"/>
      <c r="Y2060" s="378"/>
    </row>
    <row r="2061" spans="1:25">
      <c r="A2061" s="374"/>
      <c r="B2061" s="374"/>
      <c r="C2061" s="406"/>
      <c r="D2061" s="407"/>
      <c r="E2061" s="374"/>
      <c r="F2061" s="374"/>
      <c r="G2061" s="408"/>
      <c r="H2061" s="374"/>
      <c r="I2061" s="409"/>
      <c r="J2061" s="374"/>
      <c r="K2061" s="409"/>
      <c r="L2061" s="378"/>
      <c r="M2061" s="410"/>
      <c r="N2061" s="374"/>
      <c r="O2061" s="411"/>
      <c r="P2061" s="409"/>
      <c r="Q2061" s="409"/>
      <c r="R2061" s="378"/>
      <c r="S2061" s="378"/>
      <c r="T2061" s="378"/>
      <c r="U2061" s="378"/>
      <c r="V2061" s="378"/>
      <c r="W2061" s="378"/>
      <c r="X2061" s="378"/>
      <c r="Y2061" s="378"/>
    </row>
    <row r="2062" spans="1:25">
      <c r="A2062" s="374"/>
      <c r="B2062" s="374"/>
      <c r="C2062" s="406"/>
      <c r="D2062" s="407"/>
      <c r="E2062" s="374"/>
      <c r="F2062" s="374"/>
      <c r="G2062" s="408"/>
      <c r="H2062" s="374"/>
      <c r="I2062" s="409"/>
      <c r="J2062" s="374"/>
      <c r="K2062" s="409"/>
      <c r="L2062" s="378"/>
      <c r="M2062" s="410"/>
      <c r="N2062" s="374"/>
      <c r="O2062" s="411"/>
      <c r="P2062" s="409"/>
      <c r="Q2062" s="409"/>
      <c r="R2062" s="378"/>
      <c r="S2062" s="378"/>
      <c r="T2062" s="378"/>
      <c r="U2062" s="378"/>
      <c r="V2062" s="378"/>
      <c r="W2062" s="378"/>
      <c r="X2062" s="378"/>
      <c r="Y2062" s="378"/>
    </row>
    <row r="2063" spans="1:25">
      <c r="A2063" s="374"/>
      <c r="B2063" s="374"/>
      <c r="C2063" s="406"/>
      <c r="D2063" s="407"/>
      <c r="E2063" s="374"/>
      <c r="F2063" s="374"/>
      <c r="G2063" s="408"/>
      <c r="H2063" s="374"/>
      <c r="I2063" s="409"/>
      <c r="J2063" s="374"/>
      <c r="K2063" s="409"/>
      <c r="L2063" s="378"/>
      <c r="M2063" s="410"/>
      <c r="N2063" s="374"/>
      <c r="O2063" s="411"/>
      <c r="P2063" s="409"/>
      <c r="Q2063" s="409"/>
      <c r="R2063" s="378"/>
      <c r="S2063" s="378"/>
      <c r="T2063" s="378"/>
      <c r="U2063" s="378"/>
      <c r="V2063" s="378"/>
      <c r="W2063" s="378"/>
      <c r="X2063" s="378"/>
      <c r="Y2063" s="378"/>
    </row>
    <row r="2064" spans="1:25">
      <c r="A2064" s="374"/>
      <c r="B2064" s="374"/>
      <c r="C2064" s="406"/>
      <c r="D2064" s="407"/>
      <c r="E2064" s="374"/>
      <c r="F2064" s="374"/>
      <c r="G2064" s="408"/>
      <c r="H2064" s="374"/>
      <c r="I2064" s="409"/>
      <c r="J2064" s="374"/>
      <c r="K2064" s="409"/>
      <c r="L2064" s="378"/>
      <c r="M2064" s="410"/>
      <c r="N2064" s="374"/>
      <c r="O2064" s="411"/>
      <c r="P2064" s="409"/>
      <c r="Q2064" s="409"/>
      <c r="R2064" s="378"/>
      <c r="S2064" s="378"/>
      <c r="T2064" s="378"/>
      <c r="U2064" s="378"/>
      <c r="V2064" s="378"/>
      <c r="W2064" s="378"/>
      <c r="X2064" s="378"/>
      <c r="Y2064" s="378"/>
    </row>
    <row r="2065" spans="1:25">
      <c r="A2065" s="374"/>
      <c r="B2065" s="374"/>
      <c r="C2065" s="406"/>
      <c r="D2065" s="407"/>
      <c r="E2065" s="374"/>
      <c r="F2065" s="374"/>
      <c r="G2065" s="408"/>
      <c r="H2065" s="374"/>
      <c r="I2065" s="409"/>
      <c r="J2065" s="374"/>
      <c r="K2065" s="409"/>
      <c r="L2065" s="378"/>
      <c r="M2065" s="410"/>
      <c r="N2065" s="374"/>
      <c r="O2065" s="411"/>
      <c r="P2065" s="409"/>
      <c r="Q2065" s="409"/>
      <c r="R2065" s="378"/>
      <c r="S2065" s="378"/>
      <c r="T2065" s="378"/>
      <c r="U2065" s="378"/>
      <c r="V2065" s="378"/>
      <c r="W2065" s="378"/>
      <c r="X2065" s="378"/>
      <c r="Y2065" s="378"/>
    </row>
    <row r="2066" spans="1:25">
      <c r="A2066" s="374"/>
      <c r="B2066" s="374"/>
      <c r="C2066" s="406"/>
      <c r="D2066" s="407"/>
      <c r="E2066" s="374"/>
      <c r="F2066" s="374"/>
      <c r="G2066" s="408"/>
      <c r="H2066" s="374"/>
      <c r="I2066" s="409"/>
      <c r="J2066" s="374"/>
      <c r="K2066" s="409"/>
      <c r="L2066" s="378"/>
      <c r="M2066" s="410"/>
      <c r="N2066" s="374"/>
      <c r="O2066" s="411"/>
      <c r="P2066" s="409"/>
      <c r="Q2066" s="409"/>
      <c r="R2066" s="378"/>
      <c r="S2066" s="378"/>
      <c r="T2066" s="378"/>
      <c r="U2066" s="378"/>
      <c r="V2066" s="378"/>
      <c r="W2066" s="378"/>
      <c r="X2066" s="378"/>
      <c r="Y2066" s="378"/>
    </row>
    <row r="2067" spans="1:25">
      <c r="A2067" s="374"/>
      <c r="B2067" s="374"/>
      <c r="C2067" s="406"/>
      <c r="D2067" s="407"/>
      <c r="E2067" s="374"/>
      <c r="F2067" s="374"/>
      <c r="G2067" s="408"/>
      <c r="H2067" s="374"/>
      <c r="I2067" s="409"/>
      <c r="J2067" s="374"/>
      <c r="K2067" s="409"/>
      <c r="L2067" s="378"/>
      <c r="M2067" s="410"/>
      <c r="N2067" s="374"/>
      <c r="O2067" s="411"/>
      <c r="P2067" s="409"/>
      <c r="Q2067" s="409"/>
      <c r="R2067" s="378"/>
      <c r="S2067" s="378"/>
      <c r="T2067" s="378"/>
      <c r="U2067" s="378"/>
      <c r="V2067" s="378"/>
      <c r="W2067" s="378"/>
      <c r="X2067" s="378"/>
      <c r="Y2067" s="378"/>
    </row>
    <row r="2068" spans="1:25">
      <c r="A2068" s="374"/>
      <c r="B2068" s="374"/>
      <c r="C2068" s="406"/>
      <c r="D2068" s="407"/>
      <c r="E2068" s="374"/>
      <c r="F2068" s="374"/>
      <c r="G2068" s="408"/>
      <c r="H2068" s="374"/>
      <c r="I2068" s="409"/>
      <c r="J2068" s="374"/>
      <c r="K2068" s="409"/>
      <c r="L2068" s="378"/>
      <c r="M2068" s="410"/>
      <c r="N2068" s="374"/>
      <c r="O2068" s="411"/>
      <c r="P2068" s="409"/>
      <c r="Q2068" s="409"/>
      <c r="R2068" s="378"/>
      <c r="S2068" s="378"/>
      <c r="T2068" s="378"/>
      <c r="U2068" s="378"/>
      <c r="V2068" s="378"/>
      <c r="W2068" s="378"/>
      <c r="X2068" s="378"/>
      <c r="Y2068" s="378"/>
    </row>
    <row r="2069" spans="1:25">
      <c r="A2069" s="374"/>
      <c r="B2069" s="374"/>
      <c r="C2069" s="406"/>
      <c r="D2069" s="407"/>
      <c r="E2069" s="374"/>
      <c r="F2069" s="374"/>
      <c r="G2069" s="408"/>
      <c r="H2069" s="374"/>
      <c r="I2069" s="409"/>
      <c r="J2069" s="374"/>
      <c r="K2069" s="409"/>
      <c r="L2069" s="378"/>
      <c r="M2069" s="410"/>
      <c r="N2069" s="374"/>
      <c r="O2069" s="411"/>
      <c r="P2069" s="409"/>
      <c r="Q2069" s="409"/>
      <c r="R2069" s="378"/>
      <c r="S2069" s="378"/>
      <c r="T2069" s="378"/>
      <c r="U2069" s="378"/>
      <c r="V2069" s="378"/>
      <c r="W2069" s="378"/>
      <c r="X2069" s="378"/>
      <c r="Y2069" s="378"/>
    </row>
    <row r="2070" spans="1:25">
      <c r="A2070" s="374"/>
      <c r="B2070" s="374"/>
      <c r="C2070" s="406"/>
      <c r="D2070" s="407"/>
      <c r="E2070" s="374"/>
      <c r="F2070" s="374"/>
      <c r="G2070" s="408"/>
      <c r="H2070" s="374"/>
      <c r="I2070" s="409"/>
      <c r="J2070" s="374"/>
      <c r="K2070" s="409"/>
      <c r="L2070" s="378"/>
      <c r="M2070" s="410"/>
      <c r="N2070" s="374"/>
      <c r="O2070" s="411"/>
      <c r="P2070" s="409"/>
      <c r="Q2070" s="409"/>
      <c r="R2070" s="378"/>
      <c r="S2070" s="378"/>
      <c r="T2070" s="378"/>
      <c r="U2070" s="378"/>
      <c r="V2070" s="378"/>
      <c r="W2070" s="378"/>
      <c r="X2070" s="378"/>
      <c r="Y2070" s="378"/>
    </row>
    <row r="2071" spans="1:25">
      <c r="A2071" s="374"/>
      <c r="B2071" s="374"/>
      <c r="C2071" s="406"/>
      <c r="D2071" s="407"/>
      <c r="E2071" s="374"/>
      <c r="F2071" s="374"/>
      <c r="G2071" s="408"/>
      <c r="H2071" s="374"/>
      <c r="I2071" s="409"/>
      <c r="J2071" s="374"/>
      <c r="K2071" s="409"/>
      <c r="L2071" s="378"/>
      <c r="M2071" s="410"/>
      <c r="N2071" s="374"/>
      <c r="O2071" s="411"/>
      <c r="P2071" s="409"/>
      <c r="Q2071" s="409"/>
      <c r="R2071" s="378"/>
      <c r="S2071" s="378"/>
      <c r="T2071" s="378"/>
      <c r="U2071" s="378"/>
      <c r="V2071" s="378"/>
      <c r="W2071" s="378"/>
      <c r="X2071" s="378"/>
      <c r="Y2071" s="378"/>
    </row>
    <row r="2072" spans="1:25">
      <c r="A2072" s="374"/>
      <c r="B2072" s="374"/>
      <c r="C2072" s="406"/>
      <c r="D2072" s="407"/>
      <c r="E2072" s="374"/>
      <c r="F2072" s="374"/>
      <c r="G2072" s="408"/>
      <c r="H2072" s="374"/>
      <c r="I2072" s="409"/>
      <c r="J2072" s="374"/>
      <c r="K2072" s="409"/>
      <c r="L2072" s="378"/>
      <c r="M2072" s="410"/>
      <c r="N2072" s="374"/>
      <c r="O2072" s="411"/>
      <c r="P2072" s="409"/>
      <c r="Q2072" s="409"/>
      <c r="R2072" s="378"/>
      <c r="S2072" s="378"/>
      <c r="T2072" s="378"/>
      <c r="U2072" s="378"/>
      <c r="V2072" s="378"/>
      <c r="W2072" s="378"/>
      <c r="X2072" s="378"/>
      <c r="Y2072" s="378"/>
    </row>
    <row r="2073" spans="1:25">
      <c r="A2073" s="374"/>
      <c r="B2073" s="374"/>
      <c r="C2073" s="406"/>
      <c r="D2073" s="407"/>
      <c r="E2073" s="374"/>
      <c r="F2073" s="374"/>
      <c r="G2073" s="408"/>
      <c r="H2073" s="374"/>
      <c r="I2073" s="409"/>
      <c r="J2073" s="374"/>
      <c r="K2073" s="409"/>
      <c r="L2073" s="378"/>
      <c r="M2073" s="410"/>
      <c r="N2073" s="374"/>
      <c r="O2073" s="411"/>
      <c r="P2073" s="409"/>
      <c r="Q2073" s="409"/>
      <c r="R2073" s="378"/>
      <c r="S2073" s="378"/>
      <c r="T2073" s="378"/>
      <c r="U2073" s="378"/>
      <c r="V2073" s="378"/>
      <c r="W2073" s="378"/>
      <c r="X2073" s="378"/>
      <c r="Y2073" s="378"/>
    </row>
    <row r="2074" spans="1:25">
      <c r="A2074" s="374"/>
      <c r="B2074" s="374"/>
      <c r="C2074" s="406"/>
      <c r="D2074" s="407"/>
      <c r="E2074" s="374"/>
      <c r="F2074" s="374"/>
      <c r="G2074" s="408"/>
      <c r="H2074" s="374"/>
      <c r="I2074" s="409"/>
      <c r="J2074" s="374"/>
      <c r="K2074" s="409"/>
      <c r="L2074" s="378"/>
      <c r="M2074" s="410"/>
      <c r="N2074" s="374"/>
      <c r="O2074" s="411"/>
      <c r="P2074" s="409"/>
      <c r="Q2074" s="409"/>
      <c r="R2074" s="378"/>
      <c r="S2074" s="378"/>
      <c r="T2074" s="378"/>
      <c r="U2074" s="378"/>
      <c r="V2074" s="378"/>
      <c r="W2074" s="378"/>
      <c r="X2074" s="378"/>
      <c r="Y2074" s="378"/>
    </row>
    <row r="2075" spans="1:25">
      <c r="A2075" s="374"/>
      <c r="B2075" s="374"/>
      <c r="C2075" s="406"/>
      <c r="D2075" s="407"/>
      <c r="E2075" s="374"/>
      <c r="F2075" s="374"/>
      <c r="G2075" s="408"/>
      <c r="H2075" s="374"/>
      <c r="I2075" s="409"/>
      <c r="J2075" s="374"/>
      <c r="K2075" s="409"/>
      <c r="L2075" s="378"/>
      <c r="M2075" s="410"/>
      <c r="N2075" s="374"/>
      <c r="O2075" s="411"/>
      <c r="P2075" s="409"/>
      <c r="Q2075" s="409"/>
      <c r="R2075" s="378"/>
      <c r="S2075" s="378"/>
      <c r="T2075" s="378"/>
      <c r="U2075" s="378"/>
      <c r="V2075" s="378"/>
      <c r="W2075" s="378"/>
      <c r="X2075" s="378"/>
      <c r="Y2075" s="378"/>
    </row>
    <row r="2076" spans="1:25">
      <c r="A2076" s="374"/>
      <c r="B2076" s="374"/>
      <c r="C2076" s="406"/>
      <c r="D2076" s="407"/>
      <c r="E2076" s="374"/>
      <c r="F2076" s="374"/>
      <c r="G2076" s="408"/>
      <c r="H2076" s="374"/>
      <c r="I2076" s="409"/>
      <c r="J2076" s="374"/>
      <c r="K2076" s="409"/>
      <c r="L2076" s="378"/>
      <c r="M2076" s="410"/>
      <c r="N2076" s="374"/>
      <c r="O2076" s="411"/>
      <c r="P2076" s="409"/>
      <c r="Q2076" s="409"/>
      <c r="R2076" s="378"/>
      <c r="S2076" s="378"/>
      <c r="T2076" s="378"/>
      <c r="U2076" s="378"/>
      <c r="V2076" s="378"/>
      <c r="W2076" s="378"/>
      <c r="X2076" s="378"/>
      <c r="Y2076" s="378"/>
    </row>
    <row r="2077" spans="1:25">
      <c r="A2077" s="374"/>
      <c r="B2077" s="374"/>
      <c r="C2077" s="406"/>
      <c r="D2077" s="407"/>
      <c r="E2077" s="374"/>
      <c r="F2077" s="374"/>
      <c r="G2077" s="408"/>
      <c r="H2077" s="374"/>
      <c r="I2077" s="409"/>
      <c r="J2077" s="374"/>
      <c r="K2077" s="409"/>
      <c r="L2077" s="378"/>
      <c r="M2077" s="410"/>
      <c r="N2077" s="374"/>
      <c r="O2077" s="411"/>
      <c r="P2077" s="409"/>
      <c r="Q2077" s="409"/>
      <c r="R2077" s="378"/>
      <c r="S2077" s="378"/>
      <c r="T2077" s="378"/>
      <c r="U2077" s="378"/>
      <c r="V2077" s="378"/>
      <c r="W2077" s="378"/>
      <c r="X2077" s="378"/>
      <c r="Y2077" s="378"/>
    </row>
    <row r="2078" spans="1:25">
      <c r="A2078" s="374"/>
      <c r="B2078" s="374"/>
      <c r="C2078" s="406"/>
      <c r="D2078" s="407"/>
      <c r="E2078" s="374"/>
      <c r="F2078" s="374"/>
      <c r="G2078" s="408"/>
      <c r="H2078" s="374"/>
      <c r="I2078" s="409"/>
      <c r="J2078" s="374"/>
      <c r="K2078" s="409"/>
      <c r="L2078" s="378"/>
      <c r="M2078" s="410"/>
      <c r="N2078" s="374"/>
      <c r="O2078" s="411"/>
      <c r="P2078" s="409"/>
      <c r="Q2078" s="409"/>
      <c r="R2078" s="378"/>
      <c r="S2078" s="378"/>
      <c r="T2078" s="378"/>
      <c r="U2078" s="378"/>
      <c r="V2078" s="378"/>
      <c r="W2078" s="378"/>
      <c r="X2078" s="378"/>
      <c r="Y2078" s="378"/>
    </row>
    <row r="2079" spans="1:25">
      <c r="A2079" s="374"/>
      <c r="B2079" s="374"/>
      <c r="C2079" s="406"/>
      <c r="D2079" s="407"/>
      <c r="E2079" s="374"/>
      <c r="F2079" s="374"/>
      <c r="G2079" s="408"/>
      <c r="H2079" s="374"/>
      <c r="I2079" s="409"/>
      <c r="J2079" s="374"/>
      <c r="K2079" s="409"/>
      <c r="L2079" s="378"/>
      <c r="M2079" s="410"/>
      <c r="N2079" s="374"/>
      <c r="O2079" s="411"/>
      <c r="P2079" s="409"/>
      <c r="Q2079" s="409"/>
      <c r="R2079" s="378"/>
      <c r="S2079" s="378"/>
      <c r="T2079" s="378"/>
      <c r="U2079" s="378"/>
      <c r="V2079" s="378"/>
      <c r="W2079" s="378"/>
      <c r="X2079" s="378"/>
      <c r="Y2079" s="378"/>
    </row>
    <row r="2080" spans="1:25">
      <c r="A2080" s="374"/>
      <c r="B2080" s="374"/>
      <c r="C2080" s="406"/>
      <c r="D2080" s="407"/>
      <c r="E2080" s="374"/>
      <c r="F2080" s="374"/>
      <c r="G2080" s="408"/>
      <c r="H2080" s="374"/>
      <c r="I2080" s="409"/>
      <c r="J2080" s="374"/>
      <c r="K2080" s="409"/>
      <c r="L2080" s="378"/>
      <c r="M2080" s="410"/>
      <c r="N2080" s="374"/>
      <c r="O2080" s="411"/>
      <c r="P2080" s="409"/>
      <c r="Q2080" s="409"/>
      <c r="R2080" s="378"/>
      <c r="S2080" s="378"/>
      <c r="T2080" s="378"/>
      <c r="U2080" s="378"/>
      <c r="V2080" s="378"/>
      <c r="W2080" s="378"/>
      <c r="X2080" s="378"/>
      <c r="Y2080" s="378"/>
    </row>
    <row r="2081" spans="1:25">
      <c r="A2081" s="374"/>
      <c r="B2081" s="374"/>
      <c r="C2081" s="406"/>
      <c r="D2081" s="407"/>
      <c r="E2081" s="374"/>
      <c r="F2081" s="374"/>
      <c r="G2081" s="408"/>
      <c r="H2081" s="374"/>
      <c r="I2081" s="409"/>
      <c r="J2081" s="374"/>
      <c r="K2081" s="409"/>
      <c r="L2081" s="378"/>
      <c r="M2081" s="410"/>
      <c r="N2081" s="374"/>
      <c r="O2081" s="411"/>
      <c r="P2081" s="409"/>
      <c r="Q2081" s="409"/>
      <c r="R2081" s="378"/>
      <c r="S2081" s="378"/>
      <c r="T2081" s="378"/>
      <c r="U2081" s="378"/>
      <c r="V2081" s="378"/>
      <c r="W2081" s="378"/>
      <c r="X2081" s="378"/>
      <c r="Y2081" s="378"/>
    </row>
    <row r="2082" spans="1:25">
      <c r="A2082" s="374"/>
      <c r="B2082" s="374"/>
      <c r="C2082" s="406"/>
      <c r="D2082" s="407"/>
      <c r="E2082" s="374"/>
      <c r="F2082" s="374"/>
      <c r="G2082" s="408"/>
      <c r="H2082" s="374"/>
      <c r="I2082" s="409"/>
      <c r="J2082" s="374"/>
      <c r="K2082" s="409"/>
      <c r="L2082" s="378"/>
      <c r="M2082" s="410"/>
      <c r="N2082" s="374"/>
      <c r="O2082" s="411"/>
      <c r="P2082" s="409"/>
      <c r="Q2082" s="409"/>
      <c r="R2082" s="378"/>
      <c r="S2082" s="378"/>
      <c r="T2082" s="378"/>
      <c r="U2082" s="378"/>
      <c r="V2082" s="378"/>
      <c r="W2082" s="378"/>
      <c r="X2082" s="378"/>
      <c r="Y2082" s="378"/>
    </row>
    <row r="2083" spans="1:25">
      <c r="A2083" s="374"/>
      <c r="B2083" s="374"/>
      <c r="C2083" s="406"/>
      <c r="D2083" s="407"/>
      <c r="E2083" s="374"/>
      <c r="F2083" s="374"/>
      <c r="G2083" s="408"/>
      <c r="H2083" s="374"/>
      <c r="I2083" s="409"/>
      <c r="J2083" s="374"/>
      <c r="K2083" s="409"/>
      <c r="L2083" s="378"/>
      <c r="M2083" s="410"/>
      <c r="N2083" s="374"/>
      <c r="O2083" s="411"/>
      <c r="P2083" s="409"/>
      <c r="Q2083" s="409"/>
      <c r="R2083" s="378"/>
      <c r="S2083" s="378"/>
      <c r="T2083" s="378"/>
      <c r="U2083" s="378"/>
      <c r="V2083" s="378"/>
      <c r="W2083" s="378"/>
      <c r="X2083" s="378"/>
      <c r="Y2083" s="378"/>
    </row>
    <row r="2084" spans="1:25">
      <c r="A2084" s="374"/>
      <c r="B2084" s="374"/>
      <c r="C2084" s="406"/>
      <c r="D2084" s="407"/>
      <c r="E2084" s="374"/>
      <c r="F2084" s="374"/>
      <c r="G2084" s="408"/>
      <c r="H2084" s="374"/>
      <c r="I2084" s="409"/>
      <c r="J2084" s="374"/>
      <c r="K2084" s="409"/>
      <c r="L2084" s="378"/>
      <c r="M2084" s="410"/>
      <c r="N2084" s="374"/>
      <c r="O2084" s="411"/>
      <c r="P2084" s="409"/>
      <c r="Q2084" s="409"/>
      <c r="R2084" s="378"/>
      <c r="S2084" s="378"/>
      <c r="T2084" s="378"/>
      <c r="U2084" s="378"/>
      <c r="V2084" s="378"/>
      <c r="W2084" s="378"/>
      <c r="X2084" s="378"/>
      <c r="Y2084" s="378"/>
    </row>
    <row r="2085" spans="1:25">
      <c r="A2085" s="374"/>
      <c r="B2085" s="374"/>
      <c r="C2085" s="406"/>
      <c r="D2085" s="407"/>
      <c r="E2085" s="374"/>
      <c r="F2085" s="374"/>
      <c r="G2085" s="408"/>
      <c r="H2085" s="374"/>
      <c r="I2085" s="409"/>
      <c r="J2085" s="374"/>
      <c r="K2085" s="409"/>
      <c r="L2085" s="378"/>
      <c r="M2085" s="410"/>
      <c r="N2085" s="374"/>
      <c r="O2085" s="411"/>
      <c r="P2085" s="409"/>
      <c r="Q2085" s="409"/>
      <c r="R2085" s="378"/>
      <c r="S2085" s="378"/>
      <c r="T2085" s="378"/>
      <c r="U2085" s="378"/>
      <c r="V2085" s="378"/>
      <c r="W2085" s="378"/>
      <c r="X2085" s="378"/>
      <c r="Y2085" s="378"/>
    </row>
    <row r="2086" spans="1:25">
      <c r="A2086" s="374"/>
      <c r="B2086" s="374"/>
      <c r="C2086" s="406"/>
      <c r="D2086" s="407"/>
      <c r="E2086" s="374"/>
      <c r="F2086" s="374"/>
      <c r="G2086" s="408"/>
      <c r="H2086" s="374"/>
      <c r="I2086" s="409"/>
      <c r="J2086" s="374"/>
      <c r="K2086" s="409"/>
      <c r="L2086" s="378"/>
      <c r="M2086" s="410"/>
      <c r="N2086" s="374"/>
      <c r="O2086" s="411"/>
      <c r="P2086" s="409"/>
      <c r="Q2086" s="409"/>
      <c r="R2086" s="378"/>
      <c r="S2086" s="378"/>
      <c r="T2086" s="378"/>
      <c r="U2086" s="378"/>
      <c r="V2086" s="378"/>
      <c r="W2086" s="378"/>
      <c r="X2086" s="378"/>
      <c r="Y2086" s="378"/>
    </row>
    <row r="2087" spans="1:25">
      <c r="A2087" s="374"/>
      <c r="B2087" s="374"/>
      <c r="C2087" s="406"/>
      <c r="D2087" s="407"/>
      <c r="E2087" s="374"/>
      <c r="F2087" s="374"/>
      <c r="G2087" s="408"/>
      <c r="H2087" s="374"/>
      <c r="I2087" s="409"/>
      <c r="J2087" s="374"/>
      <c r="K2087" s="409"/>
      <c r="L2087" s="378"/>
      <c r="M2087" s="410"/>
      <c r="N2087" s="374"/>
      <c r="O2087" s="411"/>
      <c r="P2087" s="409"/>
      <c r="Q2087" s="409"/>
      <c r="R2087" s="378"/>
      <c r="S2087" s="378"/>
      <c r="T2087" s="378"/>
      <c r="U2087" s="378"/>
      <c r="V2087" s="378"/>
      <c r="W2087" s="378"/>
      <c r="X2087" s="378"/>
      <c r="Y2087" s="378"/>
    </row>
    <row r="2088" spans="1:25">
      <c r="A2088" s="374"/>
      <c r="B2088" s="374"/>
      <c r="C2088" s="406"/>
      <c r="D2088" s="407"/>
      <c r="E2088" s="374"/>
      <c r="F2088" s="374"/>
      <c r="G2088" s="408"/>
      <c r="H2088" s="374"/>
      <c r="I2088" s="409"/>
      <c r="J2088" s="374"/>
      <c r="K2088" s="409"/>
      <c r="L2088" s="378"/>
      <c r="M2088" s="410"/>
      <c r="N2088" s="374"/>
      <c r="O2088" s="411"/>
      <c r="P2088" s="409"/>
      <c r="Q2088" s="409"/>
      <c r="R2088" s="378"/>
      <c r="S2088" s="378"/>
      <c r="T2088" s="378"/>
      <c r="U2088" s="378"/>
      <c r="V2088" s="378"/>
      <c r="W2088" s="378"/>
      <c r="X2088" s="378"/>
      <c r="Y2088" s="378"/>
    </row>
    <row r="2089" spans="1:25">
      <c r="A2089" s="374"/>
      <c r="B2089" s="374"/>
      <c r="C2089" s="406"/>
      <c r="D2089" s="407"/>
      <c r="E2089" s="374"/>
      <c r="F2089" s="374"/>
      <c r="G2089" s="408"/>
      <c r="H2089" s="374"/>
      <c r="I2089" s="409"/>
      <c r="J2089" s="374"/>
      <c r="K2089" s="409"/>
      <c r="L2089" s="378"/>
      <c r="M2089" s="410"/>
      <c r="N2089" s="374"/>
      <c r="O2089" s="411"/>
      <c r="P2089" s="409"/>
      <c r="Q2089" s="409"/>
      <c r="R2089" s="378"/>
      <c r="S2089" s="378"/>
      <c r="T2089" s="378"/>
      <c r="U2089" s="378"/>
      <c r="V2089" s="378"/>
      <c r="W2089" s="378"/>
      <c r="X2089" s="378"/>
      <c r="Y2089" s="378"/>
    </row>
    <row r="2090" spans="1:25">
      <c r="A2090" s="374"/>
      <c r="B2090" s="374"/>
      <c r="C2090" s="406"/>
      <c r="D2090" s="407"/>
      <c r="E2090" s="374"/>
      <c r="F2090" s="374"/>
      <c r="G2090" s="408"/>
      <c r="H2090" s="374"/>
      <c r="I2090" s="409"/>
      <c r="J2090" s="374"/>
      <c r="K2090" s="409"/>
      <c r="L2090" s="378"/>
      <c r="M2090" s="410"/>
      <c r="N2090" s="374"/>
      <c r="O2090" s="411"/>
      <c r="P2090" s="409"/>
      <c r="Q2090" s="409"/>
      <c r="R2090" s="378"/>
      <c r="S2090" s="378"/>
      <c r="T2090" s="378"/>
      <c r="U2090" s="378"/>
      <c r="V2090" s="378"/>
      <c r="W2090" s="378"/>
      <c r="X2090" s="378"/>
      <c r="Y2090" s="378"/>
    </row>
    <row r="2091" spans="1:25">
      <c r="A2091" s="374"/>
      <c r="B2091" s="374"/>
      <c r="C2091" s="406"/>
      <c r="D2091" s="407"/>
      <c r="E2091" s="374"/>
      <c r="F2091" s="374"/>
      <c r="G2091" s="408"/>
      <c r="H2091" s="374"/>
      <c r="I2091" s="409"/>
      <c r="J2091" s="374"/>
      <c r="K2091" s="409"/>
      <c r="L2091" s="378"/>
      <c r="M2091" s="410"/>
      <c r="N2091" s="374"/>
      <c r="O2091" s="411"/>
      <c r="P2091" s="409"/>
      <c r="Q2091" s="409"/>
      <c r="R2091" s="378"/>
      <c r="S2091" s="378"/>
      <c r="T2091" s="378"/>
      <c r="U2091" s="378"/>
      <c r="V2091" s="378"/>
      <c r="W2091" s="378"/>
      <c r="X2091" s="378"/>
      <c r="Y2091" s="378"/>
    </row>
    <row r="2092" spans="1:25">
      <c r="A2092" s="374"/>
      <c r="B2092" s="374"/>
      <c r="C2092" s="406"/>
      <c r="D2092" s="407"/>
      <c r="E2092" s="374"/>
      <c r="F2092" s="374"/>
      <c r="G2092" s="408"/>
      <c r="H2092" s="374"/>
      <c r="I2092" s="409"/>
      <c r="J2092" s="374"/>
      <c r="K2092" s="409"/>
      <c r="L2092" s="378"/>
      <c r="M2092" s="410"/>
      <c r="N2092" s="374"/>
      <c r="O2092" s="411"/>
      <c r="P2092" s="409"/>
      <c r="Q2092" s="409"/>
      <c r="R2092" s="378"/>
      <c r="S2092" s="378"/>
      <c r="T2092" s="378"/>
      <c r="U2092" s="378"/>
      <c r="V2092" s="378"/>
      <c r="W2092" s="378"/>
      <c r="X2092" s="378"/>
      <c r="Y2092" s="378"/>
    </row>
    <row r="2093" spans="1:25">
      <c r="A2093" s="374"/>
      <c r="B2093" s="374"/>
      <c r="C2093" s="406"/>
      <c r="D2093" s="407"/>
      <c r="E2093" s="374"/>
      <c r="F2093" s="374"/>
      <c r="G2093" s="408"/>
      <c r="H2093" s="374"/>
      <c r="I2093" s="409"/>
      <c r="J2093" s="374"/>
      <c r="K2093" s="409"/>
      <c r="L2093" s="378"/>
      <c r="M2093" s="410"/>
      <c r="N2093" s="374"/>
      <c r="O2093" s="411"/>
      <c r="P2093" s="409"/>
      <c r="Q2093" s="409"/>
      <c r="R2093" s="378"/>
      <c r="S2093" s="378"/>
      <c r="T2093" s="378"/>
      <c r="U2093" s="378"/>
      <c r="V2093" s="378"/>
      <c r="W2093" s="378"/>
      <c r="X2093" s="378"/>
      <c r="Y2093" s="378"/>
    </row>
    <row r="2094" spans="1:25">
      <c r="A2094" s="374"/>
      <c r="B2094" s="374"/>
      <c r="C2094" s="406"/>
      <c r="D2094" s="407"/>
      <c r="E2094" s="374"/>
      <c r="F2094" s="374"/>
      <c r="G2094" s="408"/>
      <c r="H2094" s="374"/>
      <c r="I2094" s="409"/>
      <c r="J2094" s="374"/>
      <c r="K2094" s="409"/>
      <c r="L2094" s="378"/>
      <c r="M2094" s="410"/>
      <c r="N2094" s="374"/>
      <c r="O2094" s="411"/>
      <c r="P2094" s="409"/>
      <c r="Q2094" s="409"/>
      <c r="R2094" s="378"/>
      <c r="S2094" s="378"/>
      <c r="T2094" s="378"/>
      <c r="U2094" s="378"/>
      <c r="V2094" s="378"/>
      <c r="W2094" s="378"/>
      <c r="X2094" s="378"/>
      <c r="Y2094" s="378"/>
    </row>
    <row r="2095" spans="1:25">
      <c r="A2095" s="374"/>
      <c r="B2095" s="374"/>
      <c r="C2095" s="406"/>
      <c r="D2095" s="407"/>
      <c r="E2095" s="374"/>
      <c r="F2095" s="374"/>
      <c r="G2095" s="408"/>
      <c r="H2095" s="374"/>
      <c r="I2095" s="409"/>
      <c r="J2095" s="374"/>
      <c r="K2095" s="409"/>
      <c r="L2095" s="378"/>
      <c r="M2095" s="410"/>
      <c r="N2095" s="374"/>
      <c r="O2095" s="411"/>
      <c r="P2095" s="409"/>
      <c r="Q2095" s="409"/>
      <c r="R2095" s="378"/>
      <c r="S2095" s="378"/>
      <c r="T2095" s="378"/>
      <c r="U2095" s="378"/>
      <c r="V2095" s="378"/>
      <c r="W2095" s="378"/>
      <c r="X2095" s="378"/>
      <c r="Y2095" s="378"/>
    </row>
    <row r="2096" spans="1:25">
      <c r="A2096" s="374"/>
      <c r="B2096" s="374"/>
      <c r="C2096" s="406"/>
      <c r="D2096" s="407"/>
      <c r="E2096" s="374"/>
      <c r="F2096" s="374"/>
      <c r="G2096" s="408"/>
      <c r="H2096" s="374"/>
      <c r="I2096" s="409"/>
      <c r="J2096" s="374"/>
      <c r="K2096" s="409"/>
      <c r="L2096" s="378"/>
      <c r="M2096" s="410"/>
      <c r="N2096" s="374"/>
      <c r="O2096" s="411"/>
      <c r="P2096" s="409"/>
      <c r="Q2096" s="409"/>
      <c r="R2096" s="378"/>
      <c r="S2096" s="378"/>
      <c r="T2096" s="378"/>
      <c r="U2096" s="378"/>
      <c r="V2096" s="378"/>
      <c r="W2096" s="378"/>
      <c r="X2096" s="378"/>
      <c r="Y2096" s="378"/>
    </row>
    <row r="2097" spans="1:25">
      <c r="A2097" s="374"/>
      <c r="B2097" s="374"/>
      <c r="C2097" s="406"/>
      <c r="D2097" s="407"/>
      <c r="E2097" s="374"/>
      <c r="F2097" s="374"/>
      <c r="G2097" s="408"/>
      <c r="H2097" s="374"/>
      <c r="I2097" s="409"/>
      <c r="J2097" s="374"/>
      <c r="K2097" s="409"/>
      <c r="L2097" s="378"/>
      <c r="M2097" s="410"/>
      <c r="N2097" s="374"/>
      <c r="O2097" s="411"/>
      <c r="P2097" s="409"/>
      <c r="Q2097" s="409"/>
      <c r="R2097" s="378"/>
      <c r="S2097" s="378"/>
      <c r="T2097" s="378"/>
      <c r="U2097" s="378"/>
      <c r="V2097" s="378"/>
      <c r="W2097" s="378"/>
      <c r="X2097" s="378"/>
      <c r="Y2097" s="378"/>
    </row>
    <row r="2098" spans="1:25">
      <c r="A2098" s="374"/>
      <c r="B2098" s="374"/>
      <c r="C2098" s="406"/>
      <c r="D2098" s="407"/>
      <c r="E2098" s="374"/>
      <c r="F2098" s="374"/>
      <c r="G2098" s="408"/>
      <c r="H2098" s="374"/>
      <c r="I2098" s="409"/>
      <c r="J2098" s="374"/>
      <c r="K2098" s="409"/>
      <c r="L2098" s="378"/>
      <c r="M2098" s="410"/>
      <c r="N2098" s="374"/>
      <c r="O2098" s="411"/>
      <c r="P2098" s="409"/>
      <c r="Q2098" s="409"/>
      <c r="R2098" s="378"/>
      <c r="S2098" s="378"/>
      <c r="T2098" s="378"/>
      <c r="U2098" s="378"/>
      <c r="V2098" s="378"/>
      <c r="W2098" s="378"/>
      <c r="X2098" s="378"/>
      <c r="Y2098" s="378"/>
    </row>
    <row r="2099" spans="1:25">
      <c r="A2099" s="374"/>
      <c r="B2099" s="374"/>
      <c r="C2099" s="406"/>
      <c r="D2099" s="407"/>
      <c r="E2099" s="374"/>
      <c r="F2099" s="374"/>
      <c r="G2099" s="408"/>
      <c r="H2099" s="374"/>
      <c r="I2099" s="409"/>
      <c r="J2099" s="374"/>
      <c r="K2099" s="409"/>
      <c r="L2099" s="378"/>
      <c r="M2099" s="410"/>
      <c r="N2099" s="374"/>
      <c r="O2099" s="411"/>
      <c r="P2099" s="409"/>
      <c r="Q2099" s="409"/>
      <c r="R2099" s="378"/>
      <c r="S2099" s="378"/>
      <c r="T2099" s="378"/>
      <c r="U2099" s="378"/>
      <c r="V2099" s="378"/>
      <c r="W2099" s="378"/>
      <c r="X2099" s="378"/>
      <c r="Y2099" s="378"/>
    </row>
    <row r="2100" spans="1:25">
      <c r="A2100" s="374"/>
      <c r="B2100" s="374"/>
      <c r="C2100" s="406"/>
      <c r="D2100" s="407"/>
      <c r="E2100" s="374"/>
      <c r="F2100" s="374"/>
      <c r="G2100" s="408"/>
      <c r="H2100" s="374"/>
      <c r="I2100" s="409"/>
      <c r="J2100" s="374"/>
      <c r="K2100" s="409"/>
      <c r="L2100" s="378"/>
      <c r="M2100" s="410"/>
      <c r="N2100" s="374"/>
      <c r="O2100" s="411"/>
      <c r="P2100" s="409"/>
      <c r="Q2100" s="409"/>
      <c r="R2100" s="378"/>
      <c r="S2100" s="378"/>
      <c r="T2100" s="378"/>
      <c r="U2100" s="378"/>
      <c r="V2100" s="378"/>
      <c r="W2100" s="378"/>
      <c r="X2100" s="378"/>
      <c r="Y2100" s="378"/>
    </row>
    <row r="2101" spans="1:25">
      <c r="A2101" s="374"/>
      <c r="B2101" s="374"/>
      <c r="C2101" s="406"/>
      <c r="D2101" s="407"/>
      <c r="E2101" s="374"/>
      <c r="F2101" s="374"/>
      <c r="G2101" s="408"/>
      <c r="H2101" s="374"/>
      <c r="I2101" s="409"/>
      <c r="J2101" s="374"/>
      <c r="K2101" s="409"/>
      <c r="L2101" s="378"/>
      <c r="M2101" s="410"/>
      <c r="N2101" s="374"/>
      <c r="O2101" s="411"/>
      <c r="P2101" s="409"/>
      <c r="Q2101" s="409"/>
      <c r="R2101" s="378"/>
      <c r="S2101" s="378"/>
      <c r="T2101" s="378"/>
      <c r="U2101" s="378"/>
      <c r="V2101" s="378"/>
      <c r="W2101" s="378"/>
      <c r="X2101" s="378"/>
      <c r="Y2101" s="378"/>
    </row>
    <row r="2102" spans="1:25">
      <c r="A2102" s="374"/>
      <c r="B2102" s="374"/>
      <c r="C2102" s="406"/>
      <c r="D2102" s="407"/>
      <c r="E2102" s="374"/>
      <c r="F2102" s="374"/>
      <c r="G2102" s="408"/>
      <c r="H2102" s="374"/>
      <c r="I2102" s="409"/>
      <c r="J2102" s="374"/>
      <c r="K2102" s="409"/>
      <c r="L2102" s="378"/>
      <c r="M2102" s="410"/>
      <c r="N2102" s="374"/>
      <c r="O2102" s="411"/>
      <c r="P2102" s="409"/>
      <c r="Q2102" s="409"/>
      <c r="R2102" s="378"/>
      <c r="S2102" s="378"/>
      <c r="T2102" s="378"/>
      <c r="U2102" s="378"/>
      <c r="V2102" s="378"/>
      <c r="W2102" s="378"/>
      <c r="X2102" s="378"/>
      <c r="Y2102" s="378"/>
    </row>
    <row r="2103" spans="1:25">
      <c r="A2103" s="374"/>
      <c r="B2103" s="374"/>
      <c r="C2103" s="406"/>
      <c r="D2103" s="407"/>
      <c r="E2103" s="374"/>
      <c r="F2103" s="374"/>
      <c r="G2103" s="408"/>
      <c r="H2103" s="374"/>
      <c r="I2103" s="409"/>
      <c r="J2103" s="374"/>
      <c r="K2103" s="409"/>
      <c r="L2103" s="378"/>
      <c r="M2103" s="410"/>
      <c r="N2103" s="374"/>
      <c r="O2103" s="411"/>
      <c r="P2103" s="409"/>
      <c r="Q2103" s="409"/>
      <c r="R2103" s="378"/>
      <c r="S2103" s="378"/>
      <c r="T2103" s="378"/>
      <c r="U2103" s="378"/>
      <c r="V2103" s="378"/>
      <c r="W2103" s="378"/>
      <c r="X2103" s="378"/>
      <c r="Y2103" s="378"/>
    </row>
    <row r="2104" spans="1:25">
      <c r="A2104" s="374"/>
      <c r="B2104" s="374"/>
      <c r="C2104" s="406"/>
      <c r="D2104" s="407"/>
      <c r="E2104" s="374"/>
      <c r="F2104" s="374"/>
      <c r="G2104" s="408"/>
      <c r="H2104" s="374"/>
      <c r="I2104" s="409"/>
      <c r="J2104" s="374"/>
      <c r="K2104" s="409"/>
      <c r="L2104" s="378"/>
      <c r="M2104" s="410"/>
      <c r="N2104" s="374"/>
      <c r="O2104" s="411"/>
      <c r="P2104" s="409"/>
      <c r="Q2104" s="409"/>
      <c r="R2104" s="378"/>
      <c r="S2104" s="378"/>
      <c r="T2104" s="378"/>
      <c r="U2104" s="378"/>
      <c r="V2104" s="378"/>
      <c r="W2104" s="378"/>
      <c r="X2104" s="378"/>
      <c r="Y2104" s="378"/>
    </row>
    <row r="2105" spans="1:25">
      <c r="A2105" s="374"/>
      <c r="B2105" s="374"/>
      <c r="C2105" s="406"/>
      <c r="D2105" s="407"/>
      <c r="E2105" s="374"/>
      <c r="F2105" s="374"/>
      <c r="G2105" s="408"/>
      <c r="H2105" s="374"/>
      <c r="I2105" s="409"/>
      <c r="J2105" s="374"/>
      <c r="K2105" s="409"/>
      <c r="L2105" s="378"/>
      <c r="M2105" s="410"/>
      <c r="N2105" s="374"/>
      <c r="O2105" s="411"/>
      <c r="P2105" s="409"/>
      <c r="Q2105" s="409"/>
      <c r="R2105" s="378"/>
      <c r="S2105" s="378"/>
      <c r="T2105" s="378"/>
      <c r="U2105" s="378"/>
      <c r="V2105" s="378"/>
      <c r="W2105" s="378"/>
      <c r="X2105" s="378"/>
      <c r="Y2105" s="378"/>
    </row>
    <row r="2106" spans="1:25">
      <c r="A2106" s="374"/>
      <c r="B2106" s="374"/>
      <c r="C2106" s="406"/>
      <c r="D2106" s="407"/>
      <c r="E2106" s="374"/>
      <c r="F2106" s="374"/>
      <c r="G2106" s="408"/>
      <c r="H2106" s="374"/>
      <c r="I2106" s="409"/>
      <c r="J2106" s="374"/>
      <c r="K2106" s="409"/>
      <c r="L2106" s="378"/>
      <c r="M2106" s="410"/>
      <c r="N2106" s="374"/>
      <c r="O2106" s="411"/>
      <c r="P2106" s="409"/>
      <c r="Q2106" s="409"/>
      <c r="R2106" s="378"/>
      <c r="S2106" s="378"/>
      <c r="T2106" s="378"/>
      <c r="U2106" s="378"/>
      <c r="V2106" s="378"/>
      <c r="W2106" s="378"/>
      <c r="X2106" s="378"/>
      <c r="Y2106" s="378"/>
    </row>
    <row r="2107" spans="1:25">
      <c r="A2107" s="374"/>
      <c r="B2107" s="374"/>
      <c r="C2107" s="406"/>
      <c r="D2107" s="407"/>
      <c r="E2107" s="374"/>
      <c r="F2107" s="374"/>
      <c r="G2107" s="408"/>
      <c r="H2107" s="374"/>
      <c r="I2107" s="409"/>
      <c r="J2107" s="374"/>
      <c r="K2107" s="409"/>
      <c r="L2107" s="378"/>
      <c r="M2107" s="410"/>
      <c r="N2107" s="374"/>
      <c r="O2107" s="411"/>
      <c r="P2107" s="409"/>
      <c r="Q2107" s="409"/>
      <c r="R2107" s="378"/>
      <c r="S2107" s="378"/>
      <c r="T2107" s="378"/>
      <c r="U2107" s="378"/>
      <c r="V2107" s="378"/>
      <c r="W2107" s="378"/>
      <c r="X2107" s="378"/>
      <c r="Y2107" s="378"/>
    </row>
    <row r="2108" spans="1:25">
      <c r="A2108" s="374"/>
      <c r="B2108" s="374"/>
      <c r="C2108" s="406"/>
      <c r="D2108" s="407"/>
      <c r="E2108" s="374"/>
      <c r="F2108" s="374"/>
      <c r="G2108" s="408"/>
      <c r="H2108" s="374"/>
      <c r="I2108" s="409"/>
      <c r="J2108" s="374"/>
      <c r="K2108" s="409"/>
      <c r="L2108" s="378"/>
      <c r="M2108" s="410"/>
      <c r="N2108" s="374"/>
      <c r="O2108" s="411"/>
      <c r="P2108" s="409"/>
      <c r="Q2108" s="409"/>
      <c r="R2108" s="378"/>
      <c r="S2108" s="378"/>
      <c r="T2108" s="378"/>
      <c r="U2108" s="378"/>
      <c r="V2108" s="378"/>
      <c r="W2108" s="378"/>
      <c r="X2108" s="378"/>
      <c r="Y2108" s="378"/>
    </row>
    <row r="2109" spans="1:25">
      <c r="A2109" s="374"/>
      <c r="B2109" s="374"/>
      <c r="C2109" s="406"/>
      <c r="D2109" s="407"/>
      <c r="E2109" s="374"/>
      <c r="F2109" s="374"/>
      <c r="G2109" s="408"/>
      <c r="H2109" s="374"/>
      <c r="I2109" s="409"/>
      <c r="J2109" s="374"/>
      <c r="K2109" s="409"/>
      <c r="L2109" s="378"/>
      <c r="M2109" s="410"/>
      <c r="N2109" s="374"/>
      <c r="O2109" s="411"/>
      <c r="P2109" s="409"/>
      <c r="Q2109" s="409"/>
      <c r="R2109" s="378"/>
      <c r="S2109" s="378"/>
      <c r="T2109" s="378"/>
      <c r="U2109" s="378"/>
      <c r="V2109" s="378"/>
      <c r="W2109" s="378"/>
      <c r="X2109" s="378"/>
      <c r="Y2109" s="378"/>
    </row>
    <row r="2110" spans="1:25">
      <c r="A2110" s="374"/>
      <c r="B2110" s="374"/>
      <c r="C2110" s="406"/>
      <c r="D2110" s="407"/>
      <c r="E2110" s="374"/>
      <c r="F2110" s="374"/>
      <c r="G2110" s="408"/>
      <c r="H2110" s="374"/>
      <c r="I2110" s="409"/>
      <c r="J2110" s="374"/>
      <c r="K2110" s="409"/>
      <c r="L2110" s="378"/>
      <c r="M2110" s="410"/>
      <c r="N2110" s="374"/>
      <c r="O2110" s="411"/>
      <c r="P2110" s="409"/>
      <c r="Q2110" s="409"/>
      <c r="R2110" s="378"/>
      <c r="S2110" s="378"/>
      <c r="T2110" s="378"/>
      <c r="U2110" s="378"/>
      <c r="V2110" s="378"/>
      <c r="W2110" s="378"/>
      <c r="X2110" s="378"/>
      <c r="Y2110" s="378"/>
    </row>
    <row r="2111" spans="1:25">
      <c r="A2111" s="374"/>
      <c r="B2111" s="374"/>
      <c r="C2111" s="406"/>
      <c r="D2111" s="407"/>
      <c r="E2111" s="374"/>
      <c r="F2111" s="374"/>
      <c r="G2111" s="408"/>
      <c r="H2111" s="374"/>
      <c r="I2111" s="409"/>
      <c r="J2111" s="374"/>
      <c r="K2111" s="409"/>
      <c r="L2111" s="378"/>
      <c r="M2111" s="410"/>
      <c r="N2111" s="374"/>
      <c r="O2111" s="411"/>
      <c r="P2111" s="409"/>
      <c r="Q2111" s="409"/>
      <c r="R2111" s="378"/>
      <c r="S2111" s="378"/>
      <c r="T2111" s="378"/>
      <c r="U2111" s="378"/>
      <c r="V2111" s="378"/>
      <c r="W2111" s="378"/>
      <c r="X2111" s="378"/>
      <c r="Y2111" s="378"/>
    </row>
    <row r="2112" spans="1:25">
      <c r="A2112" s="374"/>
      <c r="B2112" s="374"/>
      <c r="C2112" s="406"/>
      <c r="D2112" s="407"/>
      <c r="E2112" s="374"/>
      <c r="F2112" s="374"/>
      <c r="G2112" s="408"/>
      <c r="H2112" s="374"/>
      <c r="I2112" s="409"/>
      <c r="J2112" s="374"/>
      <c r="K2112" s="409"/>
      <c r="L2112" s="378"/>
      <c r="M2112" s="410"/>
      <c r="N2112" s="374"/>
      <c r="O2112" s="411"/>
      <c r="P2112" s="409"/>
      <c r="Q2112" s="409"/>
      <c r="R2112" s="378"/>
      <c r="S2112" s="378"/>
      <c r="T2112" s="378"/>
      <c r="U2112" s="378"/>
      <c r="V2112" s="378"/>
      <c r="W2112" s="378"/>
      <c r="X2112" s="378"/>
      <c r="Y2112" s="378"/>
    </row>
    <row r="2113" spans="1:25">
      <c r="A2113" s="374"/>
      <c r="B2113" s="374"/>
      <c r="C2113" s="406"/>
      <c r="D2113" s="407"/>
      <c r="E2113" s="374"/>
      <c r="F2113" s="374"/>
      <c r="G2113" s="408"/>
      <c r="H2113" s="374"/>
      <c r="I2113" s="409"/>
      <c r="J2113" s="374"/>
      <c r="K2113" s="409"/>
      <c r="L2113" s="378"/>
      <c r="M2113" s="410"/>
      <c r="N2113" s="374"/>
      <c r="O2113" s="411"/>
      <c r="P2113" s="409"/>
      <c r="Q2113" s="409"/>
      <c r="R2113" s="378"/>
      <c r="S2113" s="378"/>
      <c r="T2113" s="378"/>
      <c r="U2113" s="378"/>
      <c r="V2113" s="378"/>
      <c r="W2113" s="378"/>
      <c r="X2113" s="378"/>
      <c r="Y2113" s="378"/>
    </row>
    <row r="2114" spans="1:25">
      <c r="A2114" s="374"/>
      <c r="B2114" s="374"/>
      <c r="C2114" s="406"/>
      <c r="D2114" s="407"/>
      <c r="E2114" s="374"/>
      <c r="F2114" s="374"/>
      <c r="G2114" s="408"/>
      <c r="H2114" s="374"/>
      <c r="I2114" s="409"/>
      <c r="J2114" s="374"/>
      <c r="K2114" s="409"/>
      <c r="L2114" s="378"/>
      <c r="M2114" s="410"/>
      <c r="N2114" s="374"/>
      <c r="O2114" s="411"/>
      <c r="P2114" s="409"/>
      <c r="Q2114" s="409"/>
      <c r="R2114" s="378"/>
      <c r="S2114" s="378"/>
      <c r="T2114" s="378"/>
      <c r="U2114" s="378"/>
      <c r="V2114" s="378"/>
      <c r="W2114" s="378"/>
      <c r="X2114" s="378"/>
      <c r="Y2114" s="378"/>
    </row>
    <row r="2115" spans="1:25">
      <c r="A2115" s="374"/>
      <c r="B2115" s="374"/>
      <c r="C2115" s="406"/>
      <c r="D2115" s="407"/>
      <c r="E2115" s="374"/>
      <c r="F2115" s="374"/>
      <c r="G2115" s="408"/>
      <c r="H2115" s="374"/>
      <c r="I2115" s="409"/>
      <c r="J2115" s="374"/>
      <c r="K2115" s="409"/>
      <c r="L2115" s="378"/>
      <c r="M2115" s="410"/>
      <c r="N2115" s="374"/>
      <c r="O2115" s="411"/>
      <c r="P2115" s="409"/>
      <c r="Q2115" s="409"/>
      <c r="R2115" s="378"/>
      <c r="S2115" s="378"/>
      <c r="T2115" s="378"/>
      <c r="U2115" s="378"/>
      <c r="V2115" s="378"/>
      <c r="W2115" s="378"/>
      <c r="X2115" s="378"/>
      <c r="Y2115" s="378"/>
    </row>
    <row r="2116" spans="1:25">
      <c r="A2116" s="374"/>
      <c r="B2116" s="374"/>
      <c r="C2116" s="406"/>
      <c r="D2116" s="407"/>
      <c r="E2116" s="374"/>
      <c r="F2116" s="374"/>
      <c r="G2116" s="408"/>
      <c r="H2116" s="374"/>
      <c r="I2116" s="409"/>
      <c r="J2116" s="374"/>
      <c r="K2116" s="409"/>
      <c r="L2116" s="378"/>
      <c r="M2116" s="410"/>
      <c r="N2116" s="374"/>
      <c r="O2116" s="411"/>
      <c r="P2116" s="409"/>
      <c r="Q2116" s="409"/>
      <c r="R2116" s="378"/>
      <c r="S2116" s="378"/>
      <c r="T2116" s="378"/>
      <c r="U2116" s="378"/>
      <c r="V2116" s="378"/>
      <c r="W2116" s="378"/>
      <c r="X2116" s="378"/>
      <c r="Y2116" s="378"/>
    </row>
    <row r="2117" spans="1:25">
      <c r="A2117" s="374"/>
      <c r="B2117" s="374"/>
      <c r="C2117" s="406"/>
      <c r="D2117" s="407"/>
      <c r="E2117" s="374"/>
      <c r="F2117" s="374"/>
      <c r="G2117" s="408"/>
      <c r="H2117" s="374"/>
      <c r="I2117" s="409"/>
      <c r="J2117" s="374"/>
      <c r="K2117" s="409"/>
      <c r="L2117" s="378"/>
      <c r="M2117" s="410"/>
      <c r="N2117" s="374"/>
      <c r="O2117" s="411"/>
      <c r="P2117" s="409"/>
      <c r="Q2117" s="409"/>
      <c r="R2117" s="378"/>
      <c r="S2117" s="378"/>
      <c r="T2117" s="378"/>
      <c r="U2117" s="378"/>
      <c r="V2117" s="378"/>
      <c r="W2117" s="378"/>
      <c r="X2117" s="378"/>
      <c r="Y2117" s="378"/>
    </row>
    <row r="2118" spans="1:25">
      <c r="A2118" s="374"/>
      <c r="B2118" s="374"/>
      <c r="C2118" s="406"/>
      <c r="D2118" s="407"/>
      <c r="E2118" s="374"/>
      <c r="F2118" s="374"/>
      <c r="G2118" s="408"/>
      <c r="H2118" s="374"/>
      <c r="I2118" s="409"/>
      <c r="J2118" s="374"/>
      <c r="K2118" s="409"/>
      <c r="L2118" s="378"/>
      <c r="M2118" s="410"/>
      <c r="N2118" s="374"/>
      <c r="O2118" s="411"/>
      <c r="P2118" s="409"/>
      <c r="Q2118" s="409"/>
      <c r="R2118" s="378"/>
      <c r="S2118" s="378"/>
      <c r="T2118" s="378"/>
      <c r="U2118" s="378"/>
      <c r="V2118" s="378"/>
      <c r="W2118" s="378"/>
      <c r="X2118" s="378"/>
      <c r="Y2118" s="378"/>
    </row>
    <row r="2119" spans="1:25">
      <c r="A2119" s="374"/>
      <c r="B2119" s="374"/>
      <c r="C2119" s="406"/>
      <c r="D2119" s="407"/>
      <c r="E2119" s="374"/>
      <c r="F2119" s="374"/>
      <c r="G2119" s="408"/>
      <c r="H2119" s="374"/>
      <c r="I2119" s="409"/>
      <c r="J2119" s="374"/>
      <c r="K2119" s="409"/>
      <c r="L2119" s="378"/>
      <c r="M2119" s="410"/>
      <c r="N2119" s="374"/>
      <c r="O2119" s="411"/>
      <c r="P2119" s="409"/>
      <c r="Q2119" s="409"/>
      <c r="R2119" s="378"/>
      <c r="S2119" s="378"/>
      <c r="T2119" s="378"/>
      <c r="U2119" s="378"/>
      <c r="V2119" s="378"/>
      <c r="W2119" s="378"/>
      <c r="X2119" s="378"/>
      <c r="Y2119" s="378"/>
    </row>
    <row r="2120" spans="1:25">
      <c r="A2120" s="374"/>
      <c r="B2120" s="374"/>
      <c r="C2120" s="406"/>
      <c r="D2120" s="407"/>
      <c r="E2120" s="374"/>
      <c r="F2120" s="374"/>
      <c r="G2120" s="408"/>
      <c r="H2120" s="374"/>
      <c r="I2120" s="409"/>
      <c r="J2120" s="374"/>
      <c r="K2120" s="409"/>
      <c r="L2120" s="378"/>
      <c r="M2120" s="410"/>
      <c r="N2120" s="374"/>
      <c r="O2120" s="411"/>
      <c r="P2120" s="409"/>
      <c r="Q2120" s="409"/>
      <c r="R2120" s="378"/>
      <c r="S2120" s="378"/>
      <c r="T2120" s="378"/>
      <c r="U2120" s="378"/>
      <c r="V2120" s="378"/>
      <c r="W2120" s="378"/>
      <c r="X2120" s="378"/>
      <c r="Y2120" s="378"/>
    </row>
    <row r="2121" spans="1:25">
      <c r="A2121" s="374"/>
      <c r="B2121" s="374"/>
      <c r="C2121" s="406"/>
      <c r="D2121" s="407"/>
      <c r="E2121" s="374"/>
      <c r="F2121" s="374"/>
      <c r="G2121" s="408"/>
      <c r="H2121" s="374"/>
      <c r="I2121" s="409"/>
      <c r="J2121" s="374"/>
      <c r="K2121" s="409"/>
      <c r="L2121" s="378"/>
      <c r="M2121" s="410"/>
      <c r="N2121" s="374"/>
      <c r="O2121" s="411"/>
      <c r="P2121" s="409"/>
      <c r="Q2121" s="409"/>
      <c r="R2121" s="378"/>
      <c r="S2121" s="378"/>
      <c r="T2121" s="378"/>
      <c r="U2121" s="378"/>
      <c r="V2121" s="378"/>
      <c r="W2121" s="378"/>
      <c r="X2121" s="378"/>
      <c r="Y2121" s="378"/>
    </row>
    <row r="2122" spans="1:25">
      <c r="A2122" s="374"/>
      <c r="B2122" s="374"/>
      <c r="C2122" s="406"/>
      <c r="D2122" s="407"/>
      <c r="E2122" s="374"/>
      <c r="F2122" s="374"/>
      <c r="G2122" s="408"/>
      <c r="H2122" s="374"/>
      <c r="I2122" s="409"/>
      <c r="J2122" s="374"/>
      <c r="K2122" s="409"/>
      <c r="L2122" s="378"/>
      <c r="M2122" s="410"/>
      <c r="N2122" s="374"/>
      <c r="O2122" s="411"/>
      <c r="P2122" s="409"/>
      <c r="Q2122" s="409"/>
      <c r="R2122" s="378"/>
      <c r="S2122" s="378"/>
      <c r="T2122" s="378"/>
      <c r="U2122" s="378"/>
      <c r="V2122" s="378"/>
      <c r="W2122" s="378"/>
      <c r="X2122" s="378"/>
      <c r="Y2122" s="378"/>
    </row>
    <row r="2123" spans="1:25">
      <c r="A2123" s="374"/>
      <c r="B2123" s="374"/>
      <c r="C2123" s="406"/>
      <c r="D2123" s="407"/>
      <c r="E2123" s="374"/>
      <c r="F2123" s="374"/>
      <c r="G2123" s="408"/>
      <c r="H2123" s="374"/>
      <c r="I2123" s="409"/>
      <c r="J2123" s="374"/>
      <c r="K2123" s="409"/>
      <c r="L2123" s="378"/>
      <c r="M2123" s="410"/>
      <c r="N2123" s="374"/>
      <c r="O2123" s="411"/>
      <c r="P2123" s="409"/>
      <c r="Q2123" s="409"/>
      <c r="R2123" s="378"/>
      <c r="S2123" s="378"/>
      <c r="T2123" s="378"/>
      <c r="U2123" s="378"/>
      <c r="V2123" s="378"/>
      <c r="W2123" s="378"/>
      <c r="X2123" s="378"/>
      <c r="Y2123" s="378"/>
    </row>
    <row r="2124" spans="1:25">
      <c r="A2124" s="374"/>
      <c r="B2124" s="374"/>
      <c r="C2124" s="406"/>
      <c r="D2124" s="407"/>
      <c r="E2124" s="374"/>
      <c r="F2124" s="374"/>
      <c r="G2124" s="408"/>
      <c r="H2124" s="374"/>
      <c r="I2124" s="409"/>
      <c r="J2124" s="374"/>
      <c r="K2124" s="409"/>
      <c r="L2124" s="378"/>
      <c r="M2124" s="410"/>
      <c r="N2124" s="374"/>
      <c r="O2124" s="411"/>
      <c r="P2124" s="409"/>
      <c r="Q2124" s="409"/>
      <c r="R2124" s="378"/>
      <c r="S2124" s="378"/>
      <c r="T2124" s="378"/>
      <c r="U2124" s="378"/>
      <c r="V2124" s="378"/>
      <c r="W2124" s="378"/>
      <c r="X2124" s="378"/>
      <c r="Y2124" s="378"/>
    </row>
    <row r="2125" spans="1:25">
      <c r="A2125" s="374"/>
      <c r="B2125" s="374"/>
      <c r="C2125" s="406"/>
      <c r="D2125" s="407"/>
      <c r="E2125" s="374"/>
      <c r="F2125" s="374"/>
      <c r="G2125" s="408"/>
      <c r="H2125" s="374"/>
      <c r="I2125" s="409"/>
      <c r="J2125" s="374"/>
      <c r="K2125" s="409"/>
      <c r="L2125" s="378"/>
      <c r="M2125" s="410"/>
      <c r="N2125" s="374"/>
      <c r="O2125" s="411"/>
      <c r="P2125" s="409"/>
      <c r="Q2125" s="409"/>
      <c r="R2125" s="378"/>
      <c r="S2125" s="378"/>
      <c r="T2125" s="378"/>
      <c r="U2125" s="378"/>
      <c r="V2125" s="378"/>
      <c r="W2125" s="378"/>
      <c r="X2125" s="378"/>
      <c r="Y2125" s="378"/>
    </row>
    <row r="2126" spans="1:25">
      <c r="A2126" s="374"/>
      <c r="B2126" s="374"/>
      <c r="C2126" s="406"/>
      <c r="D2126" s="407"/>
      <c r="E2126" s="374"/>
      <c r="F2126" s="374"/>
      <c r="G2126" s="408"/>
      <c r="H2126" s="374"/>
      <c r="I2126" s="409"/>
      <c r="J2126" s="374"/>
      <c r="K2126" s="409"/>
      <c r="L2126" s="378"/>
      <c r="M2126" s="410"/>
      <c r="N2126" s="374"/>
      <c r="O2126" s="411"/>
      <c r="P2126" s="409"/>
      <c r="Q2126" s="409"/>
      <c r="R2126" s="378"/>
      <c r="S2126" s="378"/>
      <c r="T2126" s="378"/>
      <c r="U2126" s="378"/>
      <c r="V2126" s="378"/>
      <c r="W2126" s="378"/>
      <c r="X2126" s="378"/>
      <c r="Y2126" s="378"/>
    </row>
    <row r="2127" spans="1:25">
      <c r="A2127" s="374"/>
      <c r="B2127" s="374"/>
      <c r="C2127" s="406"/>
      <c r="D2127" s="407"/>
      <c r="E2127" s="374"/>
      <c r="F2127" s="374"/>
      <c r="G2127" s="408"/>
      <c r="H2127" s="374"/>
      <c r="I2127" s="409"/>
      <c r="J2127" s="374"/>
      <c r="K2127" s="409"/>
      <c r="L2127" s="378"/>
      <c r="M2127" s="410"/>
      <c r="N2127" s="374"/>
      <c r="O2127" s="411"/>
      <c r="P2127" s="409"/>
      <c r="Q2127" s="409"/>
      <c r="R2127" s="378"/>
      <c r="S2127" s="378"/>
      <c r="T2127" s="378"/>
      <c r="U2127" s="378"/>
      <c r="V2127" s="378"/>
      <c r="W2127" s="378"/>
      <c r="X2127" s="378"/>
      <c r="Y2127" s="378"/>
    </row>
    <row r="2128" spans="1:25">
      <c r="A2128" s="374"/>
      <c r="B2128" s="374"/>
      <c r="C2128" s="406"/>
      <c r="D2128" s="407"/>
      <c r="E2128" s="374"/>
      <c r="F2128" s="374"/>
      <c r="G2128" s="408"/>
      <c r="H2128" s="374"/>
      <c r="I2128" s="409"/>
      <c r="J2128" s="374"/>
      <c r="K2128" s="409"/>
      <c r="L2128" s="378"/>
      <c r="M2128" s="410"/>
      <c r="N2128" s="374"/>
      <c r="O2128" s="411"/>
      <c r="P2128" s="409"/>
      <c r="Q2128" s="409"/>
      <c r="R2128" s="378"/>
      <c r="S2128" s="378"/>
      <c r="T2128" s="378"/>
      <c r="U2128" s="378"/>
      <c r="V2128" s="378"/>
      <c r="W2128" s="378"/>
      <c r="X2128" s="378"/>
      <c r="Y2128" s="378"/>
    </row>
    <row r="2129" spans="1:25">
      <c r="A2129" s="374"/>
      <c r="B2129" s="374"/>
      <c r="C2129" s="406"/>
      <c r="D2129" s="407"/>
      <c r="E2129" s="374"/>
      <c r="F2129" s="374"/>
      <c r="G2129" s="408"/>
      <c r="H2129" s="374"/>
      <c r="I2129" s="409"/>
      <c r="J2129" s="374"/>
      <c r="K2129" s="409"/>
      <c r="L2129" s="378"/>
      <c r="M2129" s="410"/>
      <c r="N2129" s="374"/>
      <c r="O2129" s="411"/>
      <c r="P2129" s="409"/>
      <c r="Q2129" s="409"/>
      <c r="R2129" s="378"/>
      <c r="S2129" s="378"/>
      <c r="T2129" s="378"/>
      <c r="U2129" s="378"/>
      <c r="V2129" s="378"/>
      <c r="W2129" s="378"/>
      <c r="X2129" s="378"/>
      <c r="Y2129" s="378"/>
    </row>
    <row r="2130" spans="1:25">
      <c r="A2130" s="374"/>
      <c r="B2130" s="374"/>
      <c r="C2130" s="406"/>
      <c r="D2130" s="407"/>
      <c r="E2130" s="374"/>
      <c r="F2130" s="374"/>
      <c r="G2130" s="408"/>
      <c r="H2130" s="374"/>
      <c r="I2130" s="409"/>
      <c r="J2130" s="374"/>
      <c r="K2130" s="409"/>
      <c r="L2130" s="378"/>
      <c r="M2130" s="410"/>
      <c r="N2130" s="374"/>
      <c r="O2130" s="411"/>
      <c r="P2130" s="409"/>
      <c r="Q2130" s="409"/>
      <c r="R2130" s="378"/>
      <c r="S2130" s="378"/>
      <c r="T2130" s="378"/>
      <c r="U2130" s="378"/>
      <c r="V2130" s="378"/>
      <c r="W2130" s="378"/>
      <c r="X2130" s="378"/>
      <c r="Y2130" s="378"/>
    </row>
    <row r="2131" spans="1:25">
      <c r="A2131" s="374"/>
      <c r="B2131" s="374"/>
      <c r="C2131" s="406"/>
      <c r="D2131" s="407"/>
      <c r="E2131" s="374"/>
      <c r="F2131" s="374"/>
      <c r="G2131" s="408"/>
      <c r="H2131" s="374"/>
      <c r="I2131" s="409"/>
      <c r="J2131" s="374"/>
      <c r="K2131" s="409"/>
      <c r="L2131" s="378"/>
      <c r="M2131" s="410"/>
      <c r="N2131" s="374"/>
      <c r="O2131" s="411"/>
      <c r="P2131" s="409"/>
      <c r="Q2131" s="409"/>
      <c r="R2131" s="378"/>
      <c r="S2131" s="378"/>
      <c r="T2131" s="378"/>
      <c r="U2131" s="378"/>
      <c r="V2131" s="378"/>
      <c r="W2131" s="378"/>
      <c r="X2131" s="378"/>
      <c r="Y2131" s="378"/>
    </row>
    <row r="2132" spans="1:25">
      <c r="A2132" s="374"/>
      <c r="B2132" s="374"/>
      <c r="C2132" s="406"/>
      <c r="D2132" s="407"/>
      <c r="E2132" s="374"/>
      <c r="F2132" s="374"/>
      <c r="G2132" s="408"/>
      <c r="H2132" s="374"/>
      <c r="I2132" s="409"/>
      <c r="J2132" s="374"/>
      <c r="K2132" s="409"/>
      <c r="L2132" s="378"/>
      <c r="M2132" s="410"/>
      <c r="N2132" s="374"/>
      <c r="O2132" s="411"/>
      <c r="P2132" s="409"/>
      <c r="Q2132" s="409"/>
      <c r="R2132" s="378"/>
      <c r="S2132" s="378"/>
      <c r="T2132" s="378"/>
      <c r="U2132" s="378"/>
      <c r="V2132" s="378"/>
      <c r="W2132" s="378"/>
      <c r="X2132" s="378"/>
      <c r="Y2132" s="378"/>
    </row>
    <row r="2133" spans="1:25">
      <c r="A2133" s="374"/>
      <c r="B2133" s="374"/>
      <c r="C2133" s="406"/>
      <c r="D2133" s="407"/>
      <c r="E2133" s="374"/>
      <c r="F2133" s="374"/>
      <c r="G2133" s="408"/>
      <c r="H2133" s="374"/>
      <c r="I2133" s="409"/>
      <c r="J2133" s="374"/>
      <c r="K2133" s="409"/>
      <c r="L2133" s="378"/>
      <c r="M2133" s="410"/>
      <c r="N2133" s="374"/>
      <c r="O2133" s="411"/>
      <c r="P2133" s="409"/>
      <c r="Q2133" s="409"/>
      <c r="R2133" s="378"/>
      <c r="S2133" s="378"/>
      <c r="T2133" s="378"/>
      <c r="U2133" s="378"/>
      <c r="V2133" s="378"/>
      <c r="W2133" s="378"/>
      <c r="X2133" s="378"/>
      <c r="Y2133" s="378"/>
    </row>
    <row r="2134" spans="1:25">
      <c r="A2134" s="374"/>
      <c r="B2134" s="374"/>
      <c r="C2134" s="406"/>
      <c r="D2134" s="407"/>
      <c r="E2134" s="374"/>
      <c r="F2134" s="374"/>
      <c r="G2134" s="408"/>
      <c r="H2134" s="374"/>
      <c r="I2134" s="409"/>
      <c r="J2134" s="374"/>
      <c r="K2134" s="409"/>
      <c r="L2134" s="378"/>
      <c r="M2134" s="410"/>
      <c r="N2134" s="374"/>
      <c r="O2134" s="411"/>
      <c r="P2134" s="409"/>
      <c r="Q2134" s="409"/>
      <c r="R2134" s="378"/>
      <c r="S2134" s="378"/>
      <c r="T2134" s="378"/>
      <c r="U2134" s="378"/>
      <c r="V2134" s="378"/>
      <c r="W2134" s="378"/>
      <c r="X2134" s="378"/>
      <c r="Y2134" s="378"/>
    </row>
    <row r="2135" spans="1:25">
      <c r="A2135" s="374"/>
      <c r="B2135" s="374"/>
      <c r="C2135" s="406"/>
      <c r="D2135" s="407"/>
      <c r="E2135" s="374"/>
      <c r="F2135" s="374"/>
      <c r="G2135" s="408"/>
      <c r="H2135" s="374"/>
      <c r="I2135" s="409"/>
      <c r="J2135" s="374"/>
      <c r="K2135" s="409"/>
      <c r="L2135" s="378"/>
      <c r="M2135" s="410"/>
      <c r="N2135" s="374"/>
      <c r="O2135" s="411"/>
      <c r="P2135" s="409"/>
      <c r="Q2135" s="409"/>
      <c r="R2135" s="378"/>
      <c r="S2135" s="378"/>
      <c r="T2135" s="378"/>
      <c r="U2135" s="378"/>
      <c r="V2135" s="378"/>
      <c r="W2135" s="378"/>
      <c r="X2135" s="378"/>
      <c r="Y2135" s="378"/>
    </row>
    <row r="2136" spans="1:25">
      <c r="A2136" s="374"/>
      <c r="B2136" s="374"/>
      <c r="C2136" s="406"/>
      <c r="D2136" s="407"/>
      <c r="E2136" s="374"/>
      <c r="F2136" s="374"/>
      <c r="G2136" s="408"/>
      <c r="H2136" s="374"/>
      <c r="I2136" s="409"/>
      <c r="J2136" s="374"/>
      <c r="K2136" s="409"/>
      <c r="L2136" s="378"/>
      <c r="M2136" s="410"/>
      <c r="N2136" s="374"/>
      <c r="O2136" s="411"/>
      <c r="P2136" s="409"/>
      <c r="Q2136" s="409"/>
      <c r="R2136" s="378"/>
      <c r="S2136" s="378"/>
      <c r="T2136" s="378"/>
      <c r="U2136" s="378"/>
      <c r="V2136" s="378"/>
      <c r="W2136" s="378"/>
      <c r="X2136" s="378"/>
      <c r="Y2136" s="378"/>
    </row>
    <row r="2137" spans="1:25">
      <c r="A2137" s="374"/>
      <c r="B2137" s="374"/>
      <c r="C2137" s="406"/>
      <c r="D2137" s="407"/>
      <c r="E2137" s="374"/>
      <c r="F2137" s="374"/>
      <c r="G2137" s="408"/>
      <c r="H2137" s="374"/>
      <c r="I2137" s="409"/>
      <c r="J2137" s="374"/>
      <c r="K2137" s="409"/>
      <c r="L2137" s="378"/>
      <c r="M2137" s="410"/>
      <c r="N2137" s="374"/>
      <c r="O2137" s="411"/>
      <c r="P2137" s="409"/>
      <c r="Q2137" s="409"/>
      <c r="R2137" s="378"/>
      <c r="S2137" s="378"/>
      <c r="T2137" s="378"/>
      <c r="U2137" s="378"/>
      <c r="V2137" s="378"/>
      <c r="W2137" s="378"/>
      <c r="X2137" s="378"/>
      <c r="Y2137" s="378"/>
    </row>
    <row r="2138" spans="1:25">
      <c r="A2138" s="374"/>
      <c r="B2138" s="374"/>
      <c r="C2138" s="406"/>
      <c r="D2138" s="407"/>
      <c r="E2138" s="374"/>
      <c r="F2138" s="374"/>
      <c r="G2138" s="408"/>
      <c r="H2138" s="374"/>
      <c r="I2138" s="409"/>
      <c r="J2138" s="374"/>
      <c r="K2138" s="409"/>
      <c r="L2138" s="378"/>
      <c r="M2138" s="410"/>
      <c r="N2138" s="374"/>
      <c r="O2138" s="411"/>
      <c r="P2138" s="409"/>
      <c r="Q2138" s="409"/>
      <c r="R2138" s="378"/>
      <c r="S2138" s="378"/>
      <c r="T2138" s="378"/>
      <c r="U2138" s="378"/>
      <c r="V2138" s="378"/>
      <c r="W2138" s="378"/>
      <c r="X2138" s="378"/>
      <c r="Y2138" s="378"/>
    </row>
    <row r="2139" spans="1:25">
      <c r="A2139" s="374"/>
      <c r="B2139" s="374"/>
      <c r="C2139" s="406"/>
      <c r="D2139" s="407"/>
      <c r="E2139" s="374"/>
      <c r="F2139" s="374"/>
      <c r="G2139" s="408"/>
      <c r="H2139" s="374"/>
      <c r="I2139" s="409"/>
      <c r="J2139" s="374"/>
      <c r="K2139" s="409"/>
      <c r="L2139" s="378"/>
      <c r="M2139" s="410"/>
      <c r="N2139" s="374"/>
      <c r="O2139" s="411"/>
      <c r="P2139" s="409"/>
      <c r="Q2139" s="409"/>
      <c r="R2139" s="378"/>
      <c r="S2139" s="378"/>
      <c r="T2139" s="378"/>
      <c r="U2139" s="378"/>
      <c r="V2139" s="378"/>
      <c r="W2139" s="378"/>
      <c r="X2139" s="378"/>
      <c r="Y2139" s="378"/>
    </row>
    <row r="2140" spans="1:25">
      <c r="A2140" s="374"/>
      <c r="B2140" s="374"/>
      <c r="C2140" s="406"/>
      <c r="D2140" s="407"/>
      <c r="E2140" s="374"/>
      <c r="F2140" s="374"/>
      <c r="G2140" s="408"/>
      <c r="H2140" s="374"/>
      <c r="I2140" s="409"/>
      <c r="J2140" s="374"/>
      <c r="K2140" s="409"/>
      <c r="L2140" s="378"/>
      <c r="M2140" s="410"/>
      <c r="N2140" s="374"/>
      <c r="O2140" s="411"/>
      <c r="P2140" s="409"/>
      <c r="Q2140" s="409"/>
      <c r="R2140" s="378"/>
      <c r="S2140" s="378"/>
      <c r="T2140" s="378"/>
      <c r="U2140" s="378"/>
      <c r="V2140" s="378"/>
      <c r="W2140" s="378"/>
      <c r="X2140" s="378"/>
      <c r="Y2140" s="378"/>
    </row>
    <row r="2141" spans="1:25">
      <c r="A2141" s="374"/>
      <c r="B2141" s="374"/>
      <c r="C2141" s="406"/>
      <c r="D2141" s="407"/>
      <c r="E2141" s="374"/>
      <c r="F2141" s="374"/>
      <c r="G2141" s="408"/>
      <c r="H2141" s="374"/>
      <c r="I2141" s="409"/>
      <c r="J2141" s="374"/>
      <c r="K2141" s="409"/>
      <c r="L2141" s="378"/>
      <c r="M2141" s="410"/>
      <c r="N2141" s="374"/>
      <c r="O2141" s="411"/>
      <c r="P2141" s="409"/>
      <c r="Q2141" s="409"/>
      <c r="R2141" s="378"/>
      <c r="S2141" s="378"/>
      <c r="T2141" s="378"/>
      <c r="U2141" s="378"/>
      <c r="V2141" s="378"/>
      <c r="W2141" s="378"/>
      <c r="X2141" s="378"/>
      <c r="Y2141" s="378"/>
    </row>
    <row r="2142" spans="1:25">
      <c r="A2142" s="374"/>
      <c r="B2142" s="374"/>
      <c r="C2142" s="406"/>
      <c r="D2142" s="407"/>
      <c r="E2142" s="374"/>
      <c r="F2142" s="374"/>
      <c r="G2142" s="408"/>
      <c r="H2142" s="374"/>
      <c r="I2142" s="409"/>
      <c r="J2142" s="374"/>
      <c r="K2142" s="409"/>
      <c r="L2142" s="378"/>
      <c r="M2142" s="410"/>
      <c r="N2142" s="374"/>
      <c r="O2142" s="411"/>
      <c r="P2142" s="409"/>
      <c r="Q2142" s="409"/>
      <c r="R2142" s="378"/>
      <c r="S2142" s="378"/>
      <c r="T2142" s="378"/>
      <c r="U2142" s="378"/>
      <c r="V2142" s="378"/>
      <c r="W2142" s="378"/>
      <c r="X2142" s="378"/>
      <c r="Y2142" s="378"/>
    </row>
    <row r="2143" spans="1:25">
      <c r="A2143" s="374"/>
      <c r="B2143" s="374"/>
      <c r="C2143" s="406"/>
      <c r="D2143" s="407"/>
      <c r="E2143" s="374"/>
      <c r="F2143" s="374"/>
      <c r="G2143" s="408"/>
      <c r="H2143" s="374"/>
      <c r="I2143" s="409"/>
      <c r="J2143" s="374"/>
      <c r="K2143" s="409"/>
      <c r="L2143" s="378"/>
      <c r="M2143" s="410"/>
      <c r="N2143" s="374"/>
      <c r="O2143" s="411"/>
      <c r="P2143" s="409"/>
      <c r="Q2143" s="409"/>
      <c r="R2143" s="378"/>
      <c r="S2143" s="378"/>
      <c r="T2143" s="378"/>
      <c r="U2143" s="378"/>
      <c r="V2143" s="378"/>
      <c r="W2143" s="378"/>
      <c r="X2143" s="378"/>
      <c r="Y2143" s="378"/>
    </row>
    <row r="2144" spans="1:25">
      <c r="A2144" s="374"/>
      <c r="B2144" s="374"/>
      <c r="C2144" s="406"/>
      <c r="D2144" s="407"/>
      <c r="E2144" s="374"/>
      <c r="F2144" s="374"/>
      <c r="G2144" s="408"/>
      <c r="H2144" s="374"/>
      <c r="I2144" s="409"/>
      <c r="J2144" s="374"/>
      <c r="K2144" s="409"/>
      <c r="L2144" s="378"/>
      <c r="M2144" s="410"/>
      <c r="N2144" s="374"/>
      <c r="O2144" s="411"/>
      <c r="P2144" s="409"/>
      <c r="Q2144" s="409"/>
      <c r="R2144" s="378"/>
      <c r="S2144" s="378"/>
      <c r="T2144" s="378"/>
      <c r="U2144" s="378"/>
      <c r="V2144" s="378"/>
      <c r="W2144" s="378"/>
      <c r="X2144" s="378"/>
      <c r="Y2144" s="378"/>
    </row>
    <row r="2145" spans="1:25">
      <c r="A2145" s="374"/>
      <c r="B2145" s="374"/>
      <c r="C2145" s="406"/>
      <c r="D2145" s="407"/>
      <c r="E2145" s="374"/>
      <c r="F2145" s="374"/>
      <c r="G2145" s="408"/>
      <c r="H2145" s="374"/>
      <c r="I2145" s="409"/>
      <c r="J2145" s="374"/>
      <c r="K2145" s="409"/>
      <c r="L2145" s="378"/>
      <c r="M2145" s="410"/>
      <c r="N2145" s="374"/>
      <c r="O2145" s="411"/>
      <c r="P2145" s="409"/>
      <c r="Q2145" s="409"/>
      <c r="R2145" s="378"/>
      <c r="S2145" s="378"/>
      <c r="T2145" s="378"/>
      <c r="U2145" s="378"/>
      <c r="V2145" s="378"/>
      <c r="W2145" s="378"/>
      <c r="X2145" s="378"/>
      <c r="Y2145" s="378"/>
    </row>
    <row r="2146" spans="1:25">
      <c r="A2146" s="374"/>
      <c r="B2146" s="374"/>
      <c r="C2146" s="406"/>
      <c r="D2146" s="407"/>
      <c r="E2146" s="374"/>
      <c r="F2146" s="374"/>
      <c r="G2146" s="408"/>
      <c r="H2146" s="374"/>
      <c r="I2146" s="409"/>
      <c r="J2146" s="374"/>
      <c r="K2146" s="409"/>
      <c r="L2146" s="378"/>
      <c r="M2146" s="410"/>
      <c r="N2146" s="374"/>
      <c r="O2146" s="411"/>
      <c r="P2146" s="409"/>
      <c r="Q2146" s="409"/>
      <c r="R2146" s="378"/>
      <c r="S2146" s="378"/>
      <c r="T2146" s="378"/>
      <c r="U2146" s="378"/>
      <c r="V2146" s="378"/>
      <c r="W2146" s="378"/>
      <c r="X2146" s="378"/>
      <c r="Y2146" s="378"/>
    </row>
    <row r="2147" spans="1:25">
      <c r="A2147" s="374"/>
      <c r="B2147" s="374"/>
      <c r="C2147" s="406"/>
      <c r="D2147" s="407"/>
      <c r="E2147" s="374"/>
      <c r="F2147" s="374"/>
      <c r="G2147" s="408"/>
      <c r="H2147" s="374"/>
      <c r="I2147" s="409"/>
      <c r="J2147" s="374"/>
      <c r="K2147" s="409"/>
      <c r="L2147" s="378"/>
      <c r="M2147" s="410"/>
      <c r="N2147" s="374"/>
      <c r="O2147" s="411"/>
      <c r="P2147" s="409"/>
      <c r="Q2147" s="409"/>
      <c r="R2147" s="378"/>
      <c r="S2147" s="378"/>
      <c r="T2147" s="378"/>
      <c r="U2147" s="378"/>
      <c r="V2147" s="378"/>
      <c r="W2147" s="378"/>
      <c r="X2147" s="378"/>
      <c r="Y2147" s="378"/>
    </row>
    <row r="2148" spans="1:25">
      <c r="A2148" s="374"/>
      <c r="B2148" s="374"/>
      <c r="C2148" s="406"/>
      <c r="D2148" s="407"/>
      <c r="E2148" s="374"/>
      <c r="F2148" s="374"/>
      <c r="G2148" s="408"/>
      <c r="H2148" s="374"/>
      <c r="I2148" s="409"/>
      <c r="J2148" s="374"/>
      <c r="K2148" s="409"/>
      <c r="L2148" s="378"/>
      <c r="M2148" s="410"/>
      <c r="N2148" s="374"/>
      <c r="O2148" s="411"/>
      <c r="P2148" s="409"/>
      <c r="Q2148" s="409"/>
      <c r="R2148" s="378"/>
      <c r="S2148" s="378"/>
      <c r="T2148" s="378"/>
      <c r="U2148" s="378"/>
      <c r="V2148" s="378"/>
      <c r="W2148" s="378"/>
      <c r="X2148" s="378"/>
      <c r="Y2148" s="378"/>
    </row>
    <row r="2149" spans="1:25">
      <c r="A2149" s="374"/>
      <c r="B2149" s="374"/>
      <c r="C2149" s="406"/>
      <c r="D2149" s="407"/>
      <c r="E2149" s="374"/>
      <c r="F2149" s="374"/>
      <c r="G2149" s="408"/>
      <c r="H2149" s="374"/>
      <c r="I2149" s="409"/>
      <c r="J2149" s="374"/>
      <c r="K2149" s="409"/>
      <c r="L2149" s="378"/>
      <c r="M2149" s="410"/>
      <c r="N2149" s="374"/>
      <c r="O2149" s="411"/>
      <c r="P2149" s="409"/>
      <c r="Q2149" s="409"/>
      <c r="R2149" s="378"/>
      <c r="S2149" s="378"/>
      <c r="T2149" s="378"/>
      <c r="U2149" s="378"/>
      <c r="V2149" s="378"/>
      <c r="W2149" s="378"/>
      <c r="X2149" s="378"/>
      <c r="Y2149" s="378"/>
    </row>
    <row r="2150" spans="1:25">
      <c r="A2150" s="374"/>
      <c r="B2150" s="374"/>
      <c r="C2150" s="406"/>
      <c r="D2150" s="407"/>
      <c r="E2150" s="374"/>
      <c r="F2150" s="374"/>
      <c r="G2150" s="408"/>
      <c r="H2150" s="374"/>
      <c r="I2150" s="409"/>
      <c r="J2150" s="374"/>
      <c r="K2150" s="409"/>
      <c r="L2150" s="378"/>
      <c r="M2150" s="410"/>
      <c r="N2150" s="374"/>
      <c r="O2150" s="411"/>
      <c r="P2150" s="409"/>
      <c r="Q2150" s="409"/>
      <c r="R2150" s="378"/>
      <c r="S2150" s="378"/>
      <c r="T2150" s="378"/>
      <c r="U2150" s="378"/>
      <c r="V2150" s="378"/>
      <c r="W2150" s="378"/>
      <c r="X2150" s="378"/>
      <c r="Y2150" s="378"/>
    </row>
    <row r="2151" spans="1:25">
      <c r="A2151" s="374"/>
      <c r="B2151" s="374"/>
      <c r="C2151" s="406"/>
      <c r="D2151" s="407"/>
      <c r="E2151" s="374"/>
      <c r="F2151" s="374"/>
      <c r="G2151" s="408"/>
      <c r="H2151" s="374"/>
      <c r="I2151" s="409"/>
      <c r="J2151" s="374"/>
      <c r="K2151" s="409"/>
      <c r="L2151" s="378"/>
      <c r="M2151" s="410"/>
      <c r="N2151" s="374"/>
      <c r="O2151" s="411"/>
      <c r="P2151" s="409"/>
      <c r="Q2151" s="409"/>
      <c r="R2151" s="378"/>
      <c r="S2151" s="378"/>
      <c r="T2151" s="378"/>
      <c r="U2151" s="378"/>
      <c r="V2151" s="378"/>
      <c r="W2151" s="378"/>
      <c r="X2151" s="378"/>
      <c r="Y2151" s="378"/>
    </row>
    <row r="2152" spans="1:25">
      <c r="A2152" s="374"/>
      <c r="B2152" s="374"/>
      <c r="C2152" s="406"/>
      <c r="D2152" s="407"/>
      <c r="E2152" s="374"/>
      <c r="F2152" s="374"/>
      <c r="G2152" s="408"/>
      <c r="H2152" s="374"/>
      <c r="I2152" s="409"/>
      <c r="J2152" s="374"/>
      <c r="K2152" s="409"/>
      <c r="L2152" s="378"/>
      <c r="M2152" s="410"/>
      <c r="N2152" s="374"/>
      <c r="O2152" s="411"/>
      <c r="P2152" s="409"/>
      <c r="Q2152" s="409"/>
      <c r="R2152" s="378"/>
      <c r="S2152" s="378"/>
      <c r="T2152" s="378"/>
      <c r="U2152" s="378"/>
      <c r="V2152" s="378"/>
      <c r="W2152" s="378"/>
      <c r="X2152" s="378"/>
      <c r="Y2152" s="378"/>
    </row>
    <row r="2153" spans="1:25">
      <c r="A2153" s="374"/>
      <c r="B2153" s="374"/>
      <c r="C2153" s="406"/>
      <c r="D2153" s="407"/>
      <c r="E2153" s="374"/>
      <c r="F2153" s="374"/>
      <c r="G2153" s="408"/>
      <c r="H2153" s="374"/>
      <c r="I2153" s="409"/>
      <c r="J2153" s="374"/>
      <c r="K2153" s="409"/>
      <c r="L2153" s="378"/>
      <c r="M2153" s="410"/>
      <c r="N2153" s="374"/>
      <c r="O2153" s="411"/>
      <c r="P2153" s="409"/>
      <c r="Q2153" s="409"/>
      <c r="R2153" s="378"/>
      <c r="S2153" s="378"/>
      <c r="T2153" s="378"/>
      <c r="U2153" s="378"/>
      <c r="V2153" s="378"/>
      <c r="W2153" s="378"/>
      <c r="X2153" s="378"/>
      <c r="Y2153" s="378"/>
    </row>
    <row r="2154" spans="1:25">
      <c r="A2154" s="374"/>
      <c r="B2154" s="374"/>
      <c r="C2154" s="406"/>
      <c r="D2154" s="407"/>
      <c r="E2154" s="374"/>
      <c r="F2154" s="374"/>
      <c r="G2154" s="408"/>
      <c r="H2154" s="374"/>
      <c r="I2154" s="409"/>
      <c r="J2154" s="374"/>
      <c r="K2154" s="409"/>
      <c r="L2154" s="378"/>
      <c r="M2154" s="410"/>
      <c r="N2154" s="374"/>
      <c r="O2154" s="411"/>
      <c r="P2154" s="409"/>
      <c r="Q2154" s="409"/>
      <c r="R2154" s="378"/>
      <c r="S2154" s="378"/>
      <c r="T2154" s="378"/>
      <c r="U2154" s="378"/>
      <c r="V2154" s="378"/>
      <c r="W2154" s="378"/>
      <c r="X2154" s="378"/>
      <c r="Y2154" s="378"/>
    </row>
    <row r="2155" spans="1:25">
      <c r="A2155" s="374"/>
      <c r="B2155" s="374"/>
      <c r="C2155" s="406"/>
      <c r="D2155" s="407"/>
      <c r="E2155" s="374"/>
      <c r="F2155" s="374"/>
      <c r="G2155" s="408"/>
      <c r="H2155" s="374"/>
      <c r="I2155" s="409"/>
      <c r="J2155" s="374"/>
      <c r="K2155" s="409"/>
      <c r="L2155" s="378"/>
      <c r="M2155" s="410"/>
      <c r="N2155" s="374"/>
      <c r="O2155" s="411"/>
      <c r="P2155" s="409"/>
      <c r="Q2155" s="409"/>
      <c r="R2155" s="378"/>
      <c r="S2155" s="378"/>
      <c r="T2155" s="378"/>
      <c r="U2155" s="378"/>
      <c r="V2155" s="378"/>
      <c r="W2155" s="378"/>
      <c r="X2155" s="378"/>
      <c r="Y2155" s="378"/>
    </row>
    <row r="2156" spans="1:25">
      <c r="A2156" s="374"/>
      <c r="B2156" s="374"/>
      <c r="C2156" s="406"/>
      <c r="D2156" s="407"/>
      <c r="E2156" s="374"/>
      <c r="F2156" s="374"/>
      <c r="G2156" s="408"/>
      <c r="H2156" s="374"/>
      <c r="I2156" s="409"/>
      <c r="J2156" s="374"/>
      <c r="K2156" s="409"/>
      <c r="L2156" s="378"/>
      <c r="M2156" s="410"/>
      <c r="N2156" s="374"/>
      <c r="O2156" s="411"/>
      <c r="P2156" s="409"/>
      <c r="Q2156" s="409"/>
      <c r="R2156" s="378"/>
      <c r="S2156" s="378"/>
      <c r="T2156" s="378"/>
      <c r="U2156" s="378"/>
      <c r="V2156" s="378"/>
      <c r="W2156" s="378"/>
      <c r="X2156" s="378"/>
      <c r="Y2156" s="378"/>
    </row>
    <row r="2157" spans="1:25">
      <c r="A2157" s="374"/>
      <c r="B2157" s="374"/>
      <c r="C2157" s="406"/>
      <c r="D2157" s="407"/>
      <c r="E2157" s="374"/>
      <c r="F2157" s="374"/>
      <c r="G2157" s="408"/>
      <c r="H2157" s="374"/>
      <c r="I2157" s="409"/>
      <c r="J2157" s="374"/>
      <c r="K2157" s="409"/>
      <c r="L2157" s="378"/>
      <c r="M2157" s="410"/>
      <c r="N2157" s="374"/>
      <c r="O2157" s="411"/>
      <c r="P2157" s="409"/>
      <c r="Q2157" s="409"/>
      <c r="R2157" s="378"/>
      <c r="S2157" s="378"/>
      <c r="T2157" s="378"/>
      <c r="U2157" s="378"/>
      <c r="V2157" s="378"/>
      <c r="W2157" s="378"/>
      <c r="X2157" s="378"/>
      <c r="Y2157" s="378"/>
    </row>
    <row r="2158" spans="1:25">
      <c r="A2158" s="374"/>
      <c r="B2158" s="374"/>
      <c r="C2158" s="406"/>
      <c r="D2158" s="407"/>
      <c r="E2158" s="374"/>
      <c r="F2158" s="374"/>
      <c r="G2158" s="408"/>
      <c r="H2158" s="374"/>
      <c r="I2158" s="409"/>
      <c r="J2158" s="374"/>
      <c r="K2158" s="409"/>
      <c r="L2158" s="378"/>
      <c r="M2158" s="410"/>
      <c r="N2158" s="374"/>
      <c r="O2158" s="411"/>
      <c r="P2158" s="409"/>
      <c r="Q2158" s="409"/>
      <c r="R2158" s="378"/>
      <c r="S2158" s="378"/>
      <c r="T2158" s="378"/>
      <c r="U2158" s="378"/>
      <c r="V2158" s="378"/>
      <c r="W2158" s="378"/>
      <c r="X2158" s="378"/>
      <c r="Y2158" s="378"/>
    </row>
    <row r="2159" spans="1:25">
      <c r="A2159" s="374"/>
      <c r="B2159" s="374"/>
      <c r="C2159" s="406"/>
      <c r="D2159" s="407"/>
      <c r="E2159" s="374"/>
      <c r="F2159" s="374"/>
      <c r="G2159" s="408"/>
      <c r="H2159" s="374"/>
      <c r="I2159" s="409"/>
      <c r="J2159" s="374"/>
      <c r="K2159" s="409"/>
      <c r="L2159" s="378"/>
      <c r="M2159" s="410"/>
      <c r="N2159" s="374"/>
      <c r="O2159" s="411"/>
      <c r="P2159" s="409"/>
      <c r="Q2159" s="409"/>
      <c r="R2159" s="378"/>
      <c r="S2159" s="378"/>
      <c r="T2159" s="378"/>
      <c r="U2159" s="378"/>
      <c r="V2159" s="378"/>
      <c r="W2159" s="378"/>
      <c r="X2159" s="378"/>
      <c r="Y2159" s="378"/>
    </row>
    <row r="2160" spans="1:25">
      <c r="A2160" s="374"/>
      <c r="B2160" s="374"/>
      <c r="C2160" s="406"/>
      <c r="D2160" s="407"/>
      <c r="E2160" s="374"/>
      <c r="F2160" s="374"/>
      <c r="G2160" s="408"/>
      <c r="H2160" s="374"/>
      <c r="I2160" s="409"/>
      <c r="J2160" s="374"/>
      <c r="K2160" s="409"/>
      <c r="L2160" s="378"/>
      <c r="M2160" s="410"/>
      <c r="N2160" s="374"/>
      <c r="O2160" s="411"/>
      <c r="P2160" s="409"/>
      <c r="Q2160" s="409"/>
      <c r="R2160" s="378"/>
      <c r="S2160" s="378"/>
      <c r="T2160" s="378"/>
      <c r="U2160" s="378"/>
      <c r="V2160" s="378"/>
      <c r="W2160" s="378"/>
      <c r="X2160" s="378"/>
      <c r="Y2160" s="378"/>
    </row>
    <row r="2161" spans="1:25">
      <c r="A2161" s="374"/>
      <c r="B2161" s="374"/>
      <c r="C2161" s="406"/>
      <c r="D2161" s="407"/>
      <c r="E2161" s="374"/>
      <c r="F2161" s="374"/>
      <c r="G2161" s="408"/>
      <c r="H2161" s="374"/>
      <c r="I2161" s="409"/>
      <c r="J2161" s="374"/>
      <c r="K2161" s="409"/>
      <c r="L2161" s="378"/>
      <c r="M2161" s="410"/>
      <c r="N2161" s="374"/>
      <c r="O2161" s="411"/>
      <c r="P2161" s="409"/>
      <c r="Q2161" s="409"/>
      <c r="R2161" s="378"/>
      <c r="S2161" s="378"/>
      <c r="T2161" s="378"/>
      <c r="U2161" s="378"/>
      <c r="V2161" s="378"/>
      <c r="W2161" s="378"/>
      <c r="X2161" s="378"/>
      <c r="Y2161" s="378"/>
    </row>
    <row r="2162" spans="1:25">
      <c r="A2162" s="374"/>
      <c r="B2162" s="374"/>
      <c r="C2162" s="406"/>
      <c r="D2162" s="407"/>
      <c r="E2162" s="374"/>
      <c r="F2162" s="374"/>
      <c r="G2162" s="408"/>
      <c r="H2162" s="374"/>
      <c r="I2162" s="409"/>
      <c r="J2162" s="374"/>
      <c r="K2162" s="409"/>
      <c r="L2162" s="378"/>
      <c r="M2162" s="410"/>
      <c r="N2162" s="374"/>
      <c r="O2162" s="411"/>
      <c r="P2162" s="409"/>
      <c r="Q2162" s="409"/>
      <c r="R2162" s="378"/>
      <c r="S2162" s="378"/>
      <c r="T2162" s="378"/>
      <c r="U2162" s="378"/>
      <c r="V2162" s="378"/>
      <c r="W2162" s="378"/>
      <c r="X2162" s="378"/>
      <c r="Y2162" s="378"/>
    </row>
    <row r="2163" spans="1:25">
      <c r="A2163" s="374"/>
      <c r="B2163" s="374"/>
      <c r="C2163" s="406"/>
      <c r="D2163" s="407"/>
      <c r="E2163" s="374"/>
      <c r="F2163" s="374"/>
      <c r="G2163" s="408"/>
      <c r="H2163" s="374"/>
      <c r="I2163" s="409"/>
      <c r="J2163" s="374"/>
      <c r="K2163" s="409"/>
      <c r="L2163" s="378"/>
      <c r="M2163" s="410"/>
      <c r="N2163" s="374"/>
      <c r="O2163" s="411"/>
      <c r="P2163" s="409"/>
      <c r="Q2163" s="409"/>
      <c r="R2163" s="378"/>
      <c r="S2163" s="378"/>
      <c r="T2163" s="378"/>
      <c r="U2163" s="378"/>
      <c r="V2163" s="378"/>
      <c r="W2163" s="378"/>
      <c r="X2163" s="378"/>
      <c r="Y2163" s="378"/>
    </row>
    <row r="2164" spans="1:25">
      <c r="A2164" s="374"/>
      <c r="B2164" s="374"/>
      <c r="C2164" s="406"/>
      <c r="D2164" s="407"/>
      <c r="E2164" s="374"/>
      <c r="F2164" s="374"/>
      <c r="G2164" s="408"/>
      <c r="H2164" s="374"/>
      <c r="I2164" s="409"/>
      <c r="J2164" s="374"/>
      <c r="K2164" s="409"/>
      <c r="L2164" s="378"/>
      <c r="M2164" s="410"/>
      <c r="N2164" s="374"/>
      <c r="O2164" s="411"/>
      <c r="P2164" s="409"/>
      <c r="Q2164" s="409"/>
      <c r="R2164" s="378"/>
      <c r="S2164" s="378"/>
      <c r="T2164" s="378"/>
      <c r="U2164" s="378"/>
      <c r="V2164" s="378"/>
      <c r="W2164" s="378"/>
      <c r="X2164" s="378"/>
      <c r="Y2164" s="378"/>
    </row>
    <row r="2165" spans="1:25">
      <c r="A2165" s="374"/>
      <c r="B2165" s="374"/>
      <c r="C2165" s="406"/>
      <c r="D2165" s="407"/>
      <c r="E2165" s="374"/>
      <c r="F2165" s="374"/>
      <c r="G2165" s="408"/>
      <c r="H2165" s="374"/>
      <c r="I2165" s="409"/>
      <c r="J2165" s="374"/>
      <c r="K2165" s="409"/>
      <c r="L2165" s="378"/>
      <c r="M2165" s="410"/>
      <c r="N2165" s="374"/>
      <c r="O2165" s="411"/>
      <c r="P2165" s="409"/>
      <c r="Q2165" s="409"/>
      <c r="R2165" s="378"/>
      <c r="S2165" s="378"/>
      <c r="T2165" s="378"/>
      <c r="U2165" s="378"/>
      <c r="V2165" s="378"/>
      <c r="W2165" s="378"/>
      <c r="X2165" s="378"/>
      <c r="Y2165" s="378"/>
    </row>
    <row r="2166" spans="1:25">
      <c r="A2166" s="374"/>
      <c r="B2166" s="374"/>
      <c r="C2166" s="406"/>
      <c r="D2166" s="407"/>
      <c r="E2166" s="374"/>
      <c r="F2166" s="374"/>
      <c r="G2166" s="408"/>
      <c r="H2166" s="374"/>
      <c r="I2166" s="409"/>
      <c r="J2166" s="374"/>
      <c r="K2166" s="409"/>
      <c r="L2166" s="378"/>
      <c r="M2166" s="410"/>
      <c r="N2166" s="374"/>
      <c r="O2166" s="411"/>
      <c r="P2166" s="409"/>
      <c r="Q2166" s="409"/>
      <c r="R2166" s="378"/>
      <c r="S2166" s="378"/>
      <c r="T2166" s="378"/>
      <c r="U2166" s="378"/>
      <c r="V2166" s="378"/>
      <c r="W2166" s="378"/>
      <c r="X2166" s="378"/>
      <c r="Y2166" s="378"/>
    </row>
    <row r="2167" spans="1:25">
      <c r="A2167" s="374"/>
      <c r="B2167" s="374"/>
      <c r="C2167" s="406"/>
      <c r="D2167" s="407"/>
      <c r="E2167" s="374"/>
      <c r="F2167" s="374"/>
      <c r="G2167" s="408"/>
      <c r="H2167" s="374"/>
      <c r="I2167" s="409"/>
      <c r="J2167" s="374"/>
      <c r="K2167" s="409"/>
      <c r="L2167" s="378"/>
      <c r="M2167" s="410"/>
      <c r="N2167" s="374"/>
      <c r="O2167" s="411"/>
      <c r="P2167" s="409"/>
      <c r="Q2167" s="409"/>
      <c r="R2167" s="378"/>
      <c r="S2167" s="378"/>
      <c r="T2167" s="378"/>
      <c r="U2167" s="378"/>
      <c r="V2167" s="378"/>
      <c r="W2167" s="378"/>
      <c r="X2167" s="378"/>
      <c r="Y2167" s="378"/>
    </row>
    <row r="2168" spans="1:25">
      <c r="A2168" s="374"/>
      <c r="B2168" s="374"/>
      <c r="C2168" s="406"/>
      <c r="D2168" s="407"/>
      <c r="E2168" s="374"/>
      <c r="F2168" s="374"/>
      <c r="G2168" s="408"/>
      <c r="H2168" s="374"/>
      <c r="I2168" s="409"/>
      <c r="J2168" s="374"/>
      <c r="K2168" s="409"/>
      <c r="L2168" s="378"/>
      <c r="M2168" s="410"/>
      <c r="N2168" s="374"/>
      <c r="O2168" s="411"/>
      <c r="P2168" s="409"/>
      <c r="Q2168" s="409"/>
      <c r="R2168" s="378"/>
      <c r="S2168" s="378"/>
      <c r="T2168" s="378"/>
      <c r="U2168" s="378"/>
      <c r="V2168" s="378"/>
      <c r="W2168" s="378"/>
      <c r="X2168" s="378"/>
      <c r="Y2168" s="378"/>
    </row>
    <row r="2169" spans="1:25">
      <c r="A2169" s="374"/>
      <c r="B2169" s="374"/>
      <c r="C2169" s="406"/>
      <c r="D2169" s="407"/>
      <c r="E2169" s="374"/>
      <c r="F2169" s="374"/>
      <c r="G2169" s="408"/>
      <c r="H2169" s="374"/>
      <c r="I2169" s="409"/>
      <c r="J2169" s="374"/>
      <c r="K2169" s="409"/>
      <c r="L2169" s="378"/>
      <c r="M2169" s="410"/>
      <c r="N2169" s="374"/>
      <c r="O2169" s="411"/>
      <c r="P2169" s="409"/>
      <c r="Q2169" s="409"/>
      <c r="R2169" s="378"/>
      <c r="S2169" s="378"/>
      <c r="T2169" s="378"/>
      <c r="U2169" s="378"/>
      <c r="V2169" s="378"/>
      <c r="W2169" s="378"/>
      <c r="X2169" s="378"/>
      <c r="Y2169" s="378"/>
    </row>
    <row r="2170" spans="1:25">
      <c r="A2170" s="374"/>
      <c r="B2170" s="374"/>
      <c r="C2170" s="406"/>
      <c r="D2170" s="407"/>
      <c r="E2170" s="374"/>
      <c r="F2170" s="374"/>
      <c r="G2170" s="408"/>
      <c r="H2170" s="374"/>
      <c r="I2170" s="409"/>
      <c r="J2170" s="374"/>
      <c r="K2170" s="409"/>
      <c r="L2170" s="378"/>
      <c r="M2170" s="410"/>
      <c r="N2170" s="374"/>
      <c r="O2170" s="411"/>
      <c r="P2170" s="409"/>
      <c r="Q2170" s="409"/>
      <c r="R2170" s="378"/>
      <c r="S2170" s="378"/>
      <c r="T2170" s="378"/>
      <c r="U2170" s="378"/>
      <c r="V2170" s="378"/>
      <c r="W2170" s="378"/>
      <c r="X2170" s="378"/>
      <c r="Y2170" s="378"/>
    </row>
    <row r="2171" spans="1:25">
      <c r="A2171" s="374"/>
      <c r="B2171" s="374"/>
      <c r="C2171" s="406"/>
      <c r="D2171" s="407"/>
      <c r="E2171" s="374"/>
      <c r="F2171" s="374"/>
      <c r="G2171" s="408"/>
      <c r="H2171" s="374"/>
      <c r="I2171" s="409"/>
      <c r="J2171" s="374"/>
      <c r="K2171" s="409"/>
      <c r="L2171" s="378"/>
      <c r="M2171" s="410"/>
      <c r="N2171" s="374"/>
      <c r="O2171" s="411"/>
      <c r="P2171" s="409"/>
      <c r="Q2171" s="409"/>
      <c r="R2171" s="378"/>
      <c r="S2171" s="378"/>
      <c r="T2171" s="378"/>
      <c r="U2171" s="378"/>
      <c r="V2171" s="378"/>
      <c r="W2171" s="378"/>
      <c r="X2171" s="378"/>
      <c r="Y2171" s="378"/>
    </row>
    <row r="2172" spans="1:25">
      <c r="A2172" s="374"/>
      <c r="B2172" s="374"/>
      <c r="C2172" s="406"/>
      <c r="D2172" s="407"/>
      <c r="E2172" s="374"/>
      <c r="F2172" s="374"/>
      <c r="G2172" s="408"/>
      <c r="H2172" s="374"/>
      <c r="I2172" s="409"/>
      <c r="J2172" s="374"/>
      <c r="K2172" s="409"/>
      <c r="L2172" s="378"/>
      <c r="M2172" s="410"/>
      <c r="N2172" s="374"/>
      <c r="O2172" s="411"/>
      <c r="P2172" s="409"/>
      <c r="Q2172" s="409"/>
      <c r="R2172" s="378"/>
      <c r="S2172" s="378"/>
      <c r="T2172" s="378"/>
      <c r="U2172" s="378"/>
      <c r="V2172" s="378"/>
      <c r="W2172" s="378"/>
      <c r="X2172" s="378"/>
      <c r="Y2172" s="378"/>
    </row>
    <row r="2173" spans="1:25">
      <c r="A2173" s="374"/>
      <c r="B2173" s="374"/>
      <c r="C2173" s="406"/>
      <c r="D2173" s="407"/>
      <c r="E2173" s="374"/>
      <c r="F2173" s="374"/>
      <c r="G2173" s="408"/>
      <c r="H2173" s="374"/>
      <c r="I2173" s="409"/>
      <c r="J2173" s="374"/>
      <c r="K2173" s="409"/>
      <c r="L2173" s="378"/>
      <c r="M2173" s="410"/>
      <c r="N2173" s="374"/>
      <c r="O2173" s="411"/>
      <c r="P2173" s="409"/>
      <c r="Q2173" s="409"/>
      <c r="R2173" s="378"/>
      <c r="S2173" s="378"/>
      <c r="T2173" s="378"/>
      <c r="U2173" s="378"/>
      <c r="V2173" s="378"/>
      <c r="W2173" s="378"/>
      <c r="X2173" s="378"/>
      <c r="Y2173" s="378"/>
    </row>
    <row r="2174" spans="1:25">
      <c r="A2174" s="374"/>
      <c r="B2174" s="374"/>
      <c r="C2174" s="406"/>
      <c r="D2174" s="407"/>
      <c r="E2174" s="374"/>
      <c r="F2174" s="374"/>
      <c r="G2174" s="408"/>
      <c r="H2174" s="374"/>
      <c r="I2174" s="409"/>
      <c r="J2174" s="374"/>
      <c r="K2174" s="409"/>
      <c r="L2174" s="378"/>
      <c r="M2174" s="410"/>
      <c r="N2174" s="374"/>
      <c r="O2174" s="411"/>
      <c r="P2174" s="409"/>
      <c r="Q2174" s="409"/>
      <c r="R2174" s="378"/>
      <c r="S2174" s="378"/>
      <c r="T2174" s="378"/>
      <c r="U2174" s="378"/>
      <c r="V2174" s="378"/>
      <c r="W2174" s="378"/>
      <c r="X2174" s="378"/>
      <c r="Y2174" s="378"/>
    </row>
    <row r="2175" spans="1:25">
      <c r="A2175" s="374"/>
      <c r="B2175" s="374"/>
      <c r="C2175" s="406"/>
      <c r="D2175" s="407"/>
      <c r="E2175" s="374"/>
      <c r="F2175" s="374"/>
      <c r="G2175" s="408"/>
      <c r="H2175" s="374"/>
      <c r="I2175" s="409"/>
      <c r="J2175" s="374"/>
      <c r="K2175" s="409"/>
      <c r="L2175" s="378"/>
      <c r="M2175" s="410"/>
      <c r="N2175" s="374"/>
      <c r="O2175" s="411"/>
      <c r="P2175" s="409"/>
      <c r="Q2175" s="409"/>
      <c r="R2175" s="378"/>
      <c r="S2175" s="378"/>
      <c r="T2175" s="378"/>
      <c r="U2175" s="378"/>
      <c r="V2175" s="378"/>
      <c r="W2175" s="378"/>
      <c r="X2175" s="378"/>
      <c r="Y2175" s="378"/>
    </row>
    <row r="2176" spans="1:25">
      <c r="A2176" s="374"/>
      <c r="B2176" s="374"/>
      <c r="C2176" s="406"/>
      <c r="D2176" s="407"/>
      <c r="E2176" s="374"/>
      <c r="F2176" s="374"/>
      <c r="G2176" s="408"/>
      <c r="H2176" s="374"/>
      <c r="I2176" s="409"/>
      <c r="J2176" s="374"/>
      <c r="K2176" s="409"/>
      <c r="L2176" s="378"/>
      <c r="M2176" s="410"/>
      <c r="N2176" s="374"/>
      <c r="O2176" s="411"/>
      <c r="P2176" s="409"/>
      <c r="Q2176" s="409"/>
      <c r="R2176" s="378"/>
      <c r="S2176" s="378"/>
      <c r="T2176" s="378"/>
      <c r="U2176" s="378"/>
      <c r="V2176" s="378"/>
      <c r="W2176" s="378"/>
      <c r="X2176" s="378"/>
      <c r="Y2176" s="378"/>
    </row>
    <row r="2177" spans="1:25">
      <c r="A2177" s="374"/>
      <c r="B2177" s="374"/>
      <c r="C2177" s="406"/>
      <c r="D2177" s="407"/>
      <c r="E2177" s="374"/>
      <c r="F2177" s="374"/>
      <c r="G2177" s="408"/>
      <c r="H2177" s="374"/>
      <c r="I2177" s="409"/>
      <c r="J2177" s="374"/>
      <c r="K2177" s="409"/>
      <c r="L2177" s="378"/>
      <c r="M2177" s="410"/>
      <c r="N2177" s="374"/>
      <c r="O2177" s="411"/>
      <c r="P2177" s="409"/>
      <c r="Q2177" s="409"/>
      <c r="R2177" s="378"/>
      <c r="S2177" s="378"/>
      <c r="T2177" s="378"/>
      <c r="U2177" s="378"/>
      <c r="V2177" s="378"/>
      <c r="W2177" s="378"/>
      <c r="X2177" s="378"/>
      <c r="Y2177" s="378"/>
    </row>
    <row r="2178" spans="1:25">
      <c r="A2178" s="374"/>
      <c r="B2178" s="374"/>
      <c r="C2178" s="406"/>
      <c r="D2178" s="407"/>
      <c r="E2178" s="374"/>
      <c r="F2178" s="374"/>
      <c r="G2178" s="408"/>
      <c r="H2178" s="374"/>
      <c r="I2178" s="409"/>
      <c r="J2178" s="374"/>
      <c r="K2178" s="409"/>
      <c r="L2178" s="378"/>
      <c r="M2178" s="410"/>
      <c r="N2178" s="374"/>
      <c r="O2178" s="411"/>
      <c r="P2178" s="409"/>
      <c r="Q2178" s="409"/>
      <c r="R2178" s="378"/>
      <c r="S2178" s="378"/>
      <c r="T2178" s="378"/>
      <c r="U2178" s="378"/>
      <c r="V2178" s="378"/>
      <c r="W2178" s="378"/>
      <c r="X2178" s="378"/>
      <c r="Y2178" s="378"/>
    </row>
    <row r="2179" spans="1:25">
      <c r="A2179" s="374"/>
      <c r="B2179" s="374"/>
      <c r="C2179" s="406"/>
      <c r="D2179" s="407"/>
      <c r="E2179" s="374"/>
      <c r="F2179" s="374"/>
      <c r="G2179" s="408"/>
      <c r="H2179" s="374"/>
      <c r="I2179" s="409"/>
      <c r="J2179" s="374"/>
      <c r="K2179" s="409"/>
      <c r="L2179" s="378"/>
      <c r="M2179" s="410"/>
      <c r="N2179" s="374"/>
      <c r="O2179" s="411"/>
      <c r="P2179" s="409"/>
      <c r="Q2179" s="409"/>
      <c r="R2179" s="378"/>
      <c r="S2179" s="378"/>
      <c r="T2179" s="378"/>
      <c r="U2179" s="378"/>
      <c r="V2179" s="378"/>
      <c r="W2179" s="378"/>
      <c r="X2179" s="378"/>
      <c r="Y2179" s="378"/>
    </row>
    <row r="2180" spans="1:25">
      <c r="A2180" s="374"/>
      <c r="B2180" s="374"/>
      <c r="C2180" s="406"/>
      <c r="D2180" s="407"/>
      <c r="E2180" s="374"/>
      <c r="F2180" s="374"/>
      <c r="G2180" s="408"/>
      <c r="H2180" s="374"/>
      <c r="I2180" s="409"/>
      <c r="J2180" s="374"/>
      <c r="K2180" s="409"/>
      <c r="L2180" s="378"/>
      <c r="M2180" s="410"/>
      <c r="N2180" s="374"/>
      <c r="O2180" s="411"/>
      <c r="P2180" s="409"/>
      <c r="Q2180" s="409"/>
      <c r="R2180" s="378"/>
      <c r="S2180" s="378"/>
      <c r="T2180" s="378"/>
      <c r="U2180" s="378"/>
      <c r="V2180" s="378"/>
      <c r="W2180" s="378"/>
      <c r="X2180" s="378"/>
      <c r="Y2180" s="378"/>
    </row>
    <row r="2181" spans="1:25">
      <c r="A2181" s="374"/>
      <c r="B2181" s="374"/>
      <c r="C2181" s="406"/>
      <c r="D2181" s="407"/>
      <c r="E2181" s="374"/>
      <c r="F2181" s="374"/>
      <c r="G2181" s="408"/>
      <c r="H2181" s="374"/>
      <c r="I2181" s="409"/>
      <c r="J2181" s="374"/>
      <c r="K2181" s="409"/>
      <c r="L2181" s="378"/>
      <c r="M2181" s="410"/>
      <c r="N2181" s="374"/>
      <c r="O2181" s="411"/>
      <c r="P2181" s="409"/>
      <c r="Q2181" s="409"/>
      <c r="R2181" s="378"/>
      <c r="S2181" s="378"/>
      <c r="T2181" s="378"/>
      <c r="U2181" s="378"/>
      <c r="V2181" s="378"/>
      <c r="W2181" s="378"/>
      <c r="X2181" s="378"/>
      <c r="Y2181" s="378"/>
    </row>
    <row r="2182" spans="1:25">
      <c r="A2182" s="374"/>
      <c r="B2182" s="374"/>
      <c r="C2182" s="406"/>
      <c r="D2182" s="407"/>
      <c r="E2182" s="374"/>
      <c r="F2182" s="374"/>
      <c r="G2182" s="408"/>
      <c r="H2182" s="374"/>
      <c r="I2182" s="409"/>
      <c r="J2182" s="374"/>
      <c r="K2182" s="409"/>
      <c r="L2182" s="378"/>
      <c r="M2182" s="410"/>
      <c r="N2182" s="374"/>
      <c r="O2182" s="411"/>
      <c r="P2182" s="409"/>
      <c r="Q2182" s="409"/>
      <c r="R2182" s="378"/>
      <c r="S2182" s="378"/>
      <c r="T2182" s="378"/>
      <c r="U2182" s="378"/>
      <c r="V2182" s="378"/>
      <c r="W2182" s="378"/>
      <c r="X2182" s="378"/>
      <c r="Y2182" s="378"/>
    </row>
    <row r="2183" spans="1:25">
      <c r="A2183" s="374"/>
      <c r="B2183" s="374"/>
      <c r="C2183" s="406"/>
      <c r="D2183" s="407"/>
      <c r="E2183" s="374"/>
      <c r="F2183" s="374"/>
      <c r="G2183" s="408"/>
      <c r="H2183" s="374"/>
      <c r="I2183" s="409"/>
      <c r="J2183" s="374"/>
      <c r="K2183" s="409"/>
      <c r="L2183" s="378"/>
      <c r="M2183" s="410"/>
      <c r="N2183" s="374"/>
      <c r="O2183" s="411"/>
      <c r="P2183" s="409"/>
      <c r="Q2183" s="409"/>
      <c r="R2183" s="378"/>
      <c r="S2183" s="378"/>
      <c r="T2183" s="378"/>
      <c r="U2183" s="378"/>
      <c r="V2183" s="378"/>
      <c r="W2183" s="378"/>
      <c r="X2183" s="378"/>
      <c r="Y2183" s="378"/>
    </row>
    <row r="2184" spans="1:25">
      <c r="A2184" s="374"/>
      <c r="B2184" s="374"/>
      <c r="C2184" s="406"/>
      <c r="D2184" s="407"/>
      <c r="E2184" s="374"/>
      <c r="F2184" s="374"/>
      <c r="G2184" s="408"/>
      <c r="H2184" s="374"/>
      <c r="I2184" s="409"/>
      <c r="J2184" s="374"/>
      <c r="K2184" s="409"/>
      <c r="L2184" s="378"/>
      <c r="M2184" s="410"/>
      <c r="N2184" s="374"/>
      <c r="O2184" s="411"/>
      <c r="P2184" s="409"/>
      <c r="Q2184" s="409"/>
      <c r="R2184" s="378"/>
      <c r="S2184" s="378"/>
      <c r="T2184" s="378"/>
      <c r="U2184" s="378"/>
      <c r="V2184" s="378"/>
      <c r="W2184" s="378"/>
      <c r="X2184" s="378"/>
      <c r="Y2184" s="378"/>
    </row>
    <row r="2185" spans="1:25">
      <c r="A2185" s="374"/>
      <c r="B2185" s="374"/>
      <c r="C2185" s="406"/>
      <c r="D2185" s="407"/>
      <c r="E2185" s="374"/>
      <c r="F2185" s="374"/>
      <c r="G2185" s="408"/>
      <c r="H2185" s="374"/>
      <c r="I2185" s="409"/>
      <c r="J2185" s="374"/>
      <c r="K2185" s="409"/>
      <c r="L2185" s="378"/>
      <c r="M2185" s="410"/>
      <c r="N2185" s="374"/>
      <c r="O2185" s="411"/>
      <c r="P2185" s="409"/>
      <c r="Q2185" s="409"/>
      <c r="R2185" s="378"/>
      <c r="S2185" s="378"/>
      <c r="T2185" s="378"/>
      <c r="U2185" s="378"/>
      <c r="V2185" s="378"/>
      <c r="W2185" s="378"/>
      <c r="X2185" s="378"/>
      <c r="Y2185" s="378"/>
    </row>
    <row r="2186" spans="1:25">
      <c r="A2186" s="374"/>
      <c r="B2186" s="374"/>
      <c r="C2186" s="406"/>
      <c r="D2186" s="407"/>
      <c r="E2186" s="374"/>
      <c r="F2186" s="374"/>
      <c r="G2186" s="408"/>
      <c r="H2186" s="374"/>
      <c r="I2186" s="409"/>
      <c r="J2186" s="374"/>
      <c r="K2186" s="409"/>
      <c r="L2186" s="378"/>
      <c r="M2186" s="410"/>
      <c r="N2186" s="374"/>
      <c r="O2186" s="411"/>
      <c r="P2186" s="409"/>
      <c r="Q2186" s="409"/>
      <c r="R2186" s="378"/>
      <c r="S2186" s="378"/>
      <c r="T2186" s="378"/>
      <c r="U2186" s="378"/>
      <c r="V2186" s="378"/>
      <c r="W2186" s="378"/>
      <c r="X2186" s="378"/>
      <c r="Y2186" s="378"/>
    </row>
    <row r="2187" spans="1:25">
      <c r="A2187" s="374"/>
      <c r="B2187" s="374"/>
      <c r="C2187" s="406"/>
      <c r="D2187" s="407"/>
      <c r="E2187" s="374"/>
      <c r="F2187" s="374"/>
      <c r="G2187" s="408"/>
      <c r="H2187" s="374"/>
      <c r="I2187" s="409"/>
      <c r="J2187" s="374"/>
      <c r="K2187" s="409"/>
      <c r="L2187" s="378"/>
      <c r="M2187" s="410"/>
      <c r="N2187" s="374"/>
      <c r="O2187" s="411"/>
      <c r="P2187" s="409"/>
      <c r="Q2187" s="409"/>
      <c r="R2187" s="378"/>
      <c r="S2187" s="378"/>
      <c r="T2187" s="378"/>
      <c r="U2187" s="378"/>
      <c r="V2187" s="378"/>
      <c r="W2187" s="378"/>
      <c r="X2187" s="378"/>
      <c r="Y2187" s="378"/>
    </row>
    <row r="2188" spans="1:25">
      <c r="A2188" s="374"/>
      <c r="B2188" s="374"/>
      <c r="C2188" s="406"/>
      <c r="D2188" s="407"/>
      <c r="E2188" s="374"/>
      <c r="F2188" s="374"/>
      <c r="G2188" s="408"/>
      <c r="H2188" s="374"/>
      <c r="I2188" s="409"/>
      <c r="J2188" s="374"/>
      <c r="K2188" s="409"/>
      <c r="L2188" s="378"/>
      <c r="M2188" s="410"/>
      <c r="N2188" s="374"/>
      <c r="O2188" s="411"/>
      <c r="P2188" s="409"/>
      <c r="Q2188" s="409"/>
      <c r="R2188" s="378"/>
      <c r="S2188" s="378"/>
      <c r="T2188" s="378"/>
      <c r="U2188" s="378"/>
      <c r="V2188" s="378"/>
      <c r="W2188" s="378"/>
      <c r="X2188" s="378"/>
      <c r="Y2188" s="378"/>
    </row>
    <row r="2189" spans="1:25">
      <c r="A2189" s="374"/>
      <c r="B2189" s="374"/>
      <c r="C2189" s="406"/>
      <c r="D2189" s="407"/>
      <c r="E2189" s="374"/>
      <c r="F2189" s="374"/>
      <c r="G2189" s="408"/>
      <c r="H2189" s="374"/>
      <c r="I2189" s="409"/>
      <c r="J2189" s="374"/>
      <c r="K2189" s="409"/>
      <c r="L2189" s="378"/>
      <c r="M2189" s="410"/>
      <c r="N2189" s="374"/>
      <c r="O2189" s="411"/>
      <c r="P2189" s="409"/>
      <c r="Q2189" s="409"/>
      <c r="R2189" s="378"/>
      <c r="S2189" s="378"/>
      <c r="T2189" s="378"/>
      <c r="U2189" s="378"/>
      <c r="V2189" s="378"/>
      <c r="W2189" s="378"/>
      <c r="X2189" s="378"/>
      <c r="Y2189" s="378"/>
    </row>
    <row r="2190" spans="1:25">
      <c r="A2190" s="374"/>
      <c r="B2190" s="374"/>
      <c r="C2190" s="406"/>
      <c r="D2190" s="407"/>
      <c r="E2190" s="374"/>
      <c r="F2190" s="374"/>
      <c r="G2190" s="408"/>
      <c r="H2190" s="374"/>
      <c r="I2190" s="409"/>
      <c r="J2190" s="374"/>
      <c r="K2190" s="409"/>
      <c r="L2190" s="378"/>
      <c r="M2190" s="410"/>
      <c r="N2190" s="374"/>
      <c r="O2190" s="411"/>
      <c r="P2190" s="409"/>
      <c r="Q2190" s="409"/>
      <c r="R2190" s="378"/>
      <c r="S2190" s="378"/>
      <c r="T2190" s="378"/>
      <c r="U2190" s="378"/>
      <c r="V2190" s="378"/>
      <c r="W2190" s="378"/>
      <c r="X2190" s="378"/>
      <c r="Y2190" s="378"/>
    </row>
    <row r="2191" spans="1:25">
      <c r="A2191" s="374"/>
      <c r="B2191" s="374"/>
      <c r="C2191" s="406"/>
      <c r="D2191" s="407"/>
      <c r="E2191" s="374"/>
      <c r="F2191" s="374"/>
      <c r="G2191" s="408"/>
      <c r="H2191" s="374"/>
      <c r="I2191" s="409"/>
      <c r="J2191" s="374"/>
      <c r="K2191" s="409"/>
      <c r="L2191" s="378"/>
      <c r="M2191" s="410"/>
      <c r="N2191" s="374"/>
      <c r="O2191" s="411"/>
      <c r="P2191" s="409"/>
      <c r="Q2191" s="409"/>
      <c r="R2191" s="378"/>
      <c r="S2191" s="378"/>
      <c r="T2191" s="378"/>
      <c r="U2191" s="378"/>
      <c r="V2191" s="378"/>
      <c r="W2191" s="378"/>
      <c r="X2191" s="378"/>
      <c r="Y2191" s="378"/>
    </row>
    <row r="2192" spans="1:25">
      <c r="A2192" s="374"/>
      <c r="B2192" s="374"/>
      <c r="C2192" s="406"/>
      <c r="D2192" s="407"/>
      <c r="E2192" s="374"/>
      <c r="F2192" s="374"/>
      <c r="G2192" s="408"/>
      <c r="H2192" s="374"/>
      <c r="I2192" s="409"/>
      <c r="J2192" s="374"/>
      <c r="K2192" s="409"/>
      <c r="L2192" s="378"/>
      <c r="M2192" s="410"/>
      <c r="N2192" s="374"/>
      <c r="O2192" s="411"/>
      <c r="P2192" s="409"/>
      <c r="Q2192" s="409"/>
      <c r="R2192" s="378"/>
      <c r="S2192" s="378"/>
      <c r="T2192" s="378"/>
      <c r="U2192" s="378"/>
      <c r="V2192" s="378"/>
      <c r="W2192" s="378"/>
      <c r="X2192" s="378"/>
      <c r="Y2192" s="378"/>
    </row>
    <row r="2193" spans="1:25">
      <c r="A2193" s="374"/>
      <c r="B2193" s="374"/>
      <c r="C2193" s="406"/>
      <c r="D2193" s="407"/>
      <c r="E2193" s="374"/>
      <c r="F2193" s="374"/>
      <c r="G2193" s="408"/>
      <c r="H2193" s="374"/>
      <c r="I2193" s="409"/>
      <c r="J2193" s="374"/>
      <c r="K2193" s="409"/>
      <c r="L2193" s="378"/>
      <c r="M2193" s="410"/>
      <c r="N2193" s="374"/>
      <c r="O2193" s="411"/>
      <c r="P2193" s="409"/>
      <c r="Q2193" s="409"/>
      <c r="R2193" s="378"/>
      <c r="S2193" s="378"/>
      <c r="T2193" s="378"/>
      <c r="U2193" s="378"/>
      <c r="V2193" s="378"/>
      <c r="W2193" s="378"/>
      <c r="X2193" s="378"/>
      <c r="Y2193" s="378"/>
    </row>
    <row r="2194" spans="1:25">
      <c r="A2194" s="374"/>
      <c r="B2194" s="374"/>
      <c r="C2194" s="406"/>
      <c r="D2194" s="407"/>
      <c r="E2194" s="374"/>
      <c r="F2194" s="374"/>
      <c r="G2194" s="408"/>
      <c r="H2194" s="374"/>
      <c r="I2194" s="409"/>
      <c r="J2194" s="374"/>
      <c r="K2194" s="409"/>
      <c r="L2194" s="378"/>
      <c r="M2194" s="410"/>
      <c r="N2194" s="374"/>
      <c r="O2194" s="411"/>
      <c r="P2194" s="409"/>
      <c r="Q2194" s="409"/>
      <c r="R2194" s="378"/>
      <c r="S2194" s="378"/>
      <c r="T2194" s="378"/>
      <c r="U2194" s="378"/>
      <c r="V2194" s="378"/>
      <c r="W2194" s="378"/>
      <c r="X2194" s="378"/>
      <c r="Y2194" s="378"/>
    </row>
    <row r="2195" spans="1:25">
      <c r="A2195" s="374"/>
      <c r="B2195" s="374"/>
      <c r="C2195" s="406"/>
      <c r="D2195" s="407"/>
      <c r="E2195" s="374"/>
      <c r="F2195" s="374"/>
      <c r="G2195" s="408"/>
      <c r="H2195" s="374"/>
      <c r="I2195" s="409"/>
      <c r="J2195" s="374"/>
      <c r="K2195" s="409"/>
      <c r="L2195" s="378"/>
      <c r="M2195" s="410"/>
      <c r="N2195" s="374"/>
      <c r="O2195" s="411"/>
      <c r="P2195" s="409"/>
      <c r="Q2195" s="409"/>
      <c r="R2195" s="378"/>
      <c r="S2195" s="378"/>
      <c r="T2195" s="378"/>
      <c r="U2195" s="378"/>
      <c r="V2195" s="378"/>
      <c r="W2195" s="378"/>
      <c r="X2195" s="378"/>
      <c r="Y2195" s="378"/>
    </row>
    <row r="2196" spans="1:25">
      <c r="A2196" s="374"/>
      <c r="B2196" s="374"/>
      <c r="C2196" s="406"/>
      <c r="D2196" s="407"/>
      <c r="E2196" s="374"/>
      <c r="F2196" s="374"/>
      <c r="G2196" s="408"/>
      <c r="H2196" s="374"/>
      <c r="I2196" s="409"/>
      <c r="J2196" s="374"/>
      <c r="K2196" s="409"/>
      <c r="L2196" s="378"/>
      <c r="M2196" s="410"/>
      <c r="N2196" s="374"/>
      <c r="O2196" s="411"/>
      <c r="P2196" s="409"/>
      <c r="Q2196" s="409"/>
      <c r="R2196" s="378"/>
      <c r="S2196" s="378"/>
      <c r="T2196" s="378"/>
      <c r="U2196" s="378"/>
      <c r="V2196" s="378"/>
      <c r="W2196" s="378"/>
      <c r="X2196" s="378"/>
      <c r="Y2196" s="378"/>
    </row>
    <row r="2197" spans="1:25">
      <c r="A2197" s="374"/>
      <c r="B2197" s="374"/>
      <c r="C2197" s="406"/>
      <c r="D2197" s="407"/>
      <c r="E2197" s="374"/>
      <c r="F2197" s="374"/>
      <c r="G2197" s="408"/>
      <c r="H2197" s="374"/>
      <c r="I2197" s="409"/>
      <c r="J2197" s="374"/>
      <c r="K2197" s="409"/>
      <c r="L2197" s="378"/>
      <c r="M2197" s="410"/>
      <c r="N2197" s="374"/>
      <c r="O2197" s="411"/>
      <c r="P2197" s="409"/>
      <c r="Q2197" s="409"/>
      <c r="R2197" s="378"/>
      <c r="S2197" s="378"/>
      <c r="T2197" s="378"/>
      <c r="U2197" s="378"/>
      <c r="V2197" s="378"/>
      <c r="W2197" s="378"/>
      <c r="X2197" s="378"/>
      <c r="Y2197" s="378"/>
    </row>
    <row r="2198" spans="1:25">
      <c r="A2198" s="374"/>
      <c r="B2198" s="374"/>
      <c r="C2198" s="406"/>
      <c r="D2198" s="407"/>
      <c r="E2198" s="374"/>
      <c r="F2198" s="374"/>
      <c r="G2198" s="408"/>
      <c r="H2198" s="374"/>
      <c r="I2198" s="409"/>
      <c r="J2198" s="374"/>
      <c r="K2198" s="409"/>
      <c r="L2198" s="378"/>
      <c r="M2198" s="410"/>
      <c r="N2198" s="374"/>
      <c r="O2198" s="411"/>
      <c r="P2198" s="409"/>
      <c r="Q2198" s="409"/>
      <c r="R2198" s="378"/>
      <c r="S2198" s="378"/>
      <c r="T2198" s="378"/>
      <c r="U2198" s="378"/>
      <c r="V2198" s="378"/>
      <c r="W2198" s="378"/>
      <c r="X2198" s="378"/>
      <c r="Y2198" s="378"/>
    </row>
    <row r="2199" spans="1:25">
      <c r="A2199" s="374"/>
      <c r="B2199" s="374"/>
      <c r="C2199" s="406"/>
      <c r="D2199" s="407"/>
      <c r="E2199" s="374"/>
      <c r="F2199" s="374"/>
      <c r="G2199" s="408"/>
      <c r="H2199" s="374"/>
      <c r="I2199" s="409"/>
      <c r="J2199" s="374"/>
      <c r="K2199" s="409"/>
      <c r="L2199" s="378"/>
      <c r="M2199" s="410"/>
      <c r="N2199" s="374"/>
      <c r="O2199" s="411"/>
      <c r="P2199" s="409"/>
      <c r="Q2199" s="409"/>
      <c r="R2199" s="378"/>
      <c r="S2199" s="378"/>
      <c r="T2199" s="378"/>
      <c r="U2199" s="378"/>
      <c r="V2199" s="378"/>
      <c r="W2199" s="378"/>
      <c r="X2199" s="378"/>
      <c r="Y2199" s="378"/>
    </row>
    <row r="2200" spans="1:25">
      <c r="A2200" s="374"/>
      <c r="B2200" s="374"/>
      <c r="C2200" s="406"/>
      <c r="D2200" s="407"/>
      <c r="E2200" s="374"/>
      <c r="F2200" s="374"/>
      <c r="G2200" s="408"/>
      <c r="H2200" s="374"/>
      <c r="I2200" s="409"/>
      <c r="J2200" s="374"/>
      <c r="K2200" s="409"/>
      <c r="L2200" s="378"/>
      <c r="M2200" s="410"/>
      <c r="N2200" s="374"/>
      <c r="O2200" s="411"/>
      <c r="P2200" s="409"/>
      <c r="Q2200" s="409"/>
      <c r="R2200" s="378"/>
      <c r="S2200" s="378"/>
      <c r="T2200" s="378"/>
      <c r="U2200" s="378"/>
      <c r="V2200" s="378"/>
      <c r="W2200" s="378"/>
      <c r="X2200" s="378"/>
      <c r="Y2200" s="378"/>
    </row>
    <row r="2201" spans="1:25">
      <c r="A2201" s="374"/>
      <c r="B2201" s="374"/>
      <c r="C2201" s="406"/>
      <c r="D2201" s="407"/>
      <c r="E2201" s="374"/>
      <c r="F2201" s="374"/>
      <c r="G2201" s="408"/>
      <c r="H2201" s="374"/>
      <c r="I2201" s="409"/>
      <c r="J2201" s="374"/>
      <c r="K2201" s="409"/>
      <c r="L2201" s="378"/>
      <c r="M2201" s="410"/>
      <c r="N2201" s="374"/>
      <c r="O2201" s="411"/>
      <c r="P2201" s="409"/>
      <c r="Q2201" s="409"/>
      <c r="R2201" s="378"/>
      <c r="S2201" s="378"/>
      <c r="T2201" s="378"/>
      <c r="U2201" s="378"/>
      <c r="V2201" s="378"/>
      <c r="W2201" s="378"/>
      <c r="X2201" s="378"/>
      <c r="Y2201" s="378"/>
    </row>
    <row r="2202" spans="1:25">
      <c r="A2202" s="374"/>
      <c r="B2202" s="374"/>
      <c r="C2202" s="406"/>
      <c r="D2202" s="407"/>
      <c r="E2202" s="374"/>
      <c r="F2202" s="374"/>
      <c r="G2202" s="408"/>
      <c r="H2202" s="374"/>
      <c r="I2202" s="409"/>
      <c r="J2202" s="374"/>
      <c r="K2202" s="409"/>
      <c r="L2202" s="378"/>
      <c r="M2202" s="410"/>
      <c r="N2202" s="374"/>
      <c r="O2202" s="411"/>
      <c r="P2202" s="409"/>
      <c r="Q2202" s="409"/>
      <c r="R2202" s="378"/>
      <c r="S2202" s="378"/>
      <c r="T2202" s="378"/>
      <c r="U2202" s="378"/>
      <c r="V2202" s="378"/>
      <c r="W2202" s="378"/>
      <c r="X2202" s="378"/>
      <c r="Y2202" s="378"/>
    </row>
    <row r="2203" spans="1:25">
      <c r="A2203" s="374"/>
      <c r="B2203" s="374"/>
      <c r="C2203" s="406"/>
      <c r="D2203" s="407"/>
      <c r="E2203" s="374"/>
      <c r="F2203" s="374"/>
      <c r="G2203" s="408"/>
      <c r="H2203" s="374"/>
      <c r="I2203" s="409"/>
      <c r="J2203" s="374"/>
      <c r="K2203" s="409"/>
      <c r="L2203" s="378"/>
      <c r="M2203" s="410"/>
      <c r="N2203" s="374"/>
      <c r="O2203" s="411"/>
      <c r="P2203" s="409"/>
      <c r="Q2203" s="409"/>
      <c r="R2203" s="378"/>
      <c r="S2203" s="378"/>
      <c r="T2203" s="378"/>
      <c r="U2203" s="378"/>
      <c r="V2203" s="378"/>
      <c r="W2203" s="378"/>
      <c r="X2203" s="378"/>
      <c r="Y2203" s="378"/>
    </row>
    <row r="2204" spans="1:25">
      <c r="A2204" s="374"/>
      <c r="B2204" s="374"/>
      <c r="C2204" s="406"/>
      <c r="D2204" s="407"/>
      <c r="E2204" s="374"/>
      <c r="F2204" s="374"/>
      <c r="G2204" s="408"/>
      <c r="H2204" s="374"/>
      <c r="I2204" s="409"/>
      <c r="J2204" s="374"/>
      <c r="K2204" s="409"/>
      <c r="L2204" s="378"/>
      <c r="M2204" s="410"/>
      <c r="N2204" s="374"/>
      <c r="O2204" s="411"/>
      <c r="P2204" s="409"/>
      <c r="Q2204" s="409"/>
      <c r="R2204" s="378"/>
      <c r="S2204" s="378"/>
      <c r="T2204" s="378"/>
      <c r="U2204" s="378"/>
      <c r="V2204" s="378"/>
      <c r="W2204" s="378"/>
      <c r="X2204" s="378"/>
      <c r="Y2204" s="378"/>
    </row>
    <row r="2205" spans="1:25">
      <c r="A2205" s="374"/>
      <c r="B2205" s="374"/>
      <c r="C2205" s="406"/>
      <c r="D2205" s="407"/>
      <c r="E2205" s="374"/>
      <c r="F2205" s="374"/>
      <c r="G2205" s="408"/>
      <c r="H2205" s="374"/>
      <c r="I2205" s="409"/>
      <c r="J2205" s="374"/>
      <c r="K2205" s="409"/>
      <c r="L2205" s="378"/>
      <c r="M2205" s="410"/>
      <c r="N2205" s="374"/>
      <c r="O2205" s="411"/>
      <c r="P2205" s="409"/>
      <c r="Q2205" s="409"/>
      <c r="R2205" s="378"/>
      <c r="S2205" s="378"/>
      <c r="T2205" s="378"/>
      <c r="U2205" s="378"/>
      <c r="V2205" s="378"/>
      <c r="W2205" s="378"/>
      <c r="X2205" s="378"/>
      <c r="Y2205" s="378"/>
    </row>
    <row r="2206" spans="1:25">
      <c r="A2206" s="374"/>
      <c r="B2206" s="374"/>
      <c r="C2206" s="406"/>
      <c r="D2206" s="407"/>
      <c r="E2206" s="374"/>
      <c r="F2206" s="374"/>
      <c r="G2206" s="408"/>
      <c r="H2206" s="374"/>
      <c r="I2206" s="409"/>
      <c r="J2206" s="374"/>
      <c r="K2206" s="409"/>
      <c r="L2206" s="378"/>
      <c r="M2206" s="410"/>
      <c r="N2206" s="374"/>
      <c r="O2206" s="411"/>
      <c r="P2206" s="409"/>
      <c r="Q2206" s="409"/>
      <c r="R2206" s="378"/>
      <c r="S2206" s="378"/>
      <c r="T2206" s="378"/>
      <c r="U2206" s="378"/>
      <c r="V2206" s="378"/>
      <c r="W2206" s="378"/>
      <c r="X2206" s="378"/>
      <c r="Y2206" s="378"/>
    </row>
    <row r="2207" spans="1:25">
      <c r="A2207" s="374"/>
      <c r="B2207" s="374"/>
      <c r="C2207" s="406"/>
      <c r="D2207" s="407"/>
      <c r="E2207" s="374"/>
      <c r="F2207" s="374"/>
      <c r="G2207" s="408"/>
      <c r="H2207" s="374"/>
      <c r="I2207" s="409"/>
      <c r="J2207" s="374"/>
      <c r="K2207" s="409"/>
      <c r="L2207" s="378"/>
      <c r="M2207" s="410"/>
      <c r="N2207" s="374"/>
      <c r="O2207" s="411"/>
      <c r="P2207" s="409"/>
      <c r="Q2207" s="409"/>
      <c r="R2207" s="378"/>
      <c r="S2207" s="378"/>
      <c r="T2207" s="378"/>
      <c r="U2207" s="378"/>
      <c r="V2207" s="378"/>
      <c r="W2207" s="378"/>
      <c r="X2207" s="378"/>
      <c r="Y2207" s="378"/>
    </row>
    <row r="2208" spans="1:25">
      <c r="A2208" s="374"/>
      <c r="B2208" s="374"/>
      <c r="C2208" s="406"/>
      <c r="D2208" s="407"/>
      <c r="E2208" s="374"/>
      <c r="F2208" s="374"/>
      <c r="G2208" s="408"/>
      <c r="H2208" s="374"/>
      <c r="I2208" s="409"/>
      <c r="J2208" s="374"/>
      <c r="K2208" s="409"/>
      <c r="L2208" s="378"/>
      <c r="M2208" s="410"/>
      <c r="N2208" s="374"/>
      <c r="O2208" s="411"/>
      <c r="P2208" s="409"/>
      <c r="Q2208" s="409"/>
      <c r="R2208" s="378"/>
      <c r="S2208" s="378"/>
      <c r="T2208" s="378"/>
      <c r="U2208" s="378"/>
      <c r="V2208" s="378"/>
      <c r="W2208" s="378"/>
      <c r="X2208" s="378"/>
      <c r="Y2208" s="378"/>
    </row>
    <row r="2209" spans="1:25">
      <c r="A2209" s="374"/>
      <c r="B2209" s="374"/>
      <c r="C2209" s="406"/>
      <c r="D2209" s="407"/>
      <c r="E2209" s="374"/>
      <c r="F2209" s="374"/>
      <c r="G2209" s="408"/>
      <c r="H2209" s="374"/>
      <c r="I2209" s="409"/>
      <c r="J2209" s="374"/>
      <c r="K2209" s="409"/>
      <c r="L2209" s="378"/>
      <c r="M2209" s="410"/>
      <c r="N2209" s="374"/>
      <c r="O2209" s="411"/>
      <c r="P2209" s="409"/>
      <c r="Q2209" s="409"/>
      <c r="R2209" s="378"/>
      <c r="S2209" s="378"/>
      <c r="T2209" s="378"/>
      <c r="U2209" s="378"/>
      <c r="V2209" s="378"/>
      <c r="W2209" s="378"/>
      <c r="X2209" s="378"/>
      <c r="Y2209" s="378"/>
    </row>
    <row r="2210" spans="1:25">
      <c r="A2210" s="374"/>
      <c r="B2210" s="374"/>
      <c r="C2210" s="406"/>
      <c r="D2210" s="407"/>
      <c r="E2210" s="374"/>
      <c r="F2210" s="374"/>
      <c r="G2210" s="408"/>
      <c r="H2210" s="374"/>
      <c r="I2210" s="409"/>
      <c r="J2210" s="374"/>
      <c r="K2210" s="409"/>
      <c r="L2210" s="378"/>
      <c r="M2210" s="410"/>
      <c r="N2210" s="374"/>
      <c r="O2210" s="411"/>
      <c r="P2210" s="409"/>
      <c r="Q2210" s="409"/>
      <c r="R2210" s="378"/>
      <c r="S2210" s="378"/>
      <c r="T2210" s="378"/>
      <c r="U2210" s="378"/>
      <c r="V2210" s="378"/>
      <c r="W2210" s="378"/>
      <c r="X2210" s="378"/>
      <c r="Y2210" s="378"/>
    </row>
    <row r="2211" spans="1:25">
      <c r="A2211" s="374"/>
      <c r="B2211" s="374"/>
      <c r="C2211" s="406"/>
      <c r="D2211" s="407"/>
      <c r="E2211" s="374"/>
      <c r="F2211" s="374"/>
      <c r="G2211" s="408"/>
      <c r="H2211" s="374"/>
      <c r="I2211" s="409"/>
      <c r="J2211" s="374"/>
      <c r="K2211" s="409"/>
      <c r="L2211" s="378"/>
      <c r="M2211" s="410"/>
      <c r="N2211" s="374"/>
      <c r="O2211" s="411"/>
      <c r="P2211" s="409"/>
      <c r="Q2211" s="409"/>
      <c r="R2211" s="378"/>
      <c r="S2211" s="378"/>
      <c r="T2211" s="378"/>
      <c r="U2211" s="378"/>
      <c r="V2211" s="378"/>
      <c r="W2211" s="378"/>
      <c r="X2211" s="378"/>
      <c r="Y2211" s="378"/>
    </row>
    <row r="2212" spans="1:25">
      <c r="A2212" s="374"/>
      <c r="B2212" s="374"/>
      <c r="C2212" s="406"/>
      <c r="D2212" s="407"/>
      <c r="E2212" s="374"/>
      <c r="F2212" s="374"/>
      <c r="G2212" s="408"/>
      <c r="H2212" s="374"/>
      <c r="I2212" s="409"/>
      <c r="J2212" s="374"/>
      <c r="K2212" s="409"/>
      <c r="L2212" s="378"/>
      <c r="M2212" s="410"/>
      <c r="N2212" s="374"/>
      <c r="O2212" s="411"/>
      <c r="P2212" s="409"/>
      <c r="Q2212" s="409"/>
      <c r="R2212" s="378"/>
      <c r="S2212" s="378"/>
      <c r="T2212" s="378"/>
      <c r="U2212" s="378"/>
      <c r="V2212" s="378"/>
      <c r="W2212" s="378"/>
      <c r="X2212" s="378"/>
      <c r="Y2212" s="378"/>
    </row>
    <row r="2213" spans="1:25">
      <c r="A2213" s="374"/>
      <c r="B2213" s="374"/>
      <c r="C2213" s="406"/>
      <c r="D2213" s="407"/>
      <c r="E2213" s="374"/>
      <c r="F2213" s="374"/>
      <c r="G2213" s="408"/>
      <c r="H2213" s="374"/>
      <c r="I2213" s="409"/>
      <c r="J2213" s="374"/>
      <c r="K2213" s="409"/>
      <c r="L2213" s="378"/>
      <c r="M2213" s="410"/>
      <c r="N2213" s="374"/>
      <c r="O2213" s="411"/>
      <c r="P2213" s="409"/>
      <c r="Q2213" s="409"/>
      <c r="R2213" s="378"/>
      <c r="S2213" s="378"/>
      <c r="T2213" s="378"/>
      <c r="U2213" s="378"/>
      <c r="V2213" s="378"/>
      <c r="W2213" s="378"/>
      <c r="X2213" s="378"/>
      <c r="Y2213" s="378"/>
    </row>
    <row r="2214" spans="1:25">
      <c r="A2214" s="374"/>
      <c r="B2214" s="374"/>
      <c r="C2214" s="406"/>
      <c r="D2214" s="407"/>
      <c r="E2214" s="374"/>
      <c r="F2214" s="374"/>
      <c r="G2214" s="408"/>
      <c r="H2214" s="374"/>
      <c r="I2214" s="409"/>
      <c r="J2214" s="374"/>
      <c r="K2214" s="409"/>
      <c r="L2214" s="378"/>
      <c r="M2214" s="410"/>
      <c r="N2214" s="374"/>
      <c r="O2214" s="411"/>
      <c r="P2214" s="409"/>
      <c r="Q2214" s="409"/>
      <c r="R2214" s="378"/>
      <c r="S2214" s="378"/>
      <c r="T2214" s="378"/>
      <c r="U2214" s="378"/>
      <c r="V2214" s="378"/>
      <c r="W2214" s="378"/>
      <c r="X2214" s="378"/>
      <c r="Y2214" s="378"/>
    </row>
    <row r="2215" spans="1:25">
      <c r="A2215" s="374"/>
      <c r="B2215" s="374"/>
      <c r="C2215" s="406"/>
      <c r="D2215" s="407"/>
      <c r="E2215" s="374"/>
      <c r="F2215" s="374"/>
      <c r="G2215" s="408"/>
      <c r="H2215" s="374"/>
      <c r="I2215" s="409"/>
      <c r="J2215" s="374"/>
      <c r="K2215" s="409"/>
      <c r="L2215" s="378"/>
      <c r="M2215" s="410"/>
      <c r="N2215" s="374"/>
      <c r="O2215" s="411"/>
      <c r="P2215" s="409"/>
      <c r="Q2215" s="409"/>
      <c r="R2215" s="378"/>
      <c r="S2215" s="378"/>
      <c r="T2215" s="378"/>
      <c r="U2215" s="378"/>
      <c r="V2215" s="378"/>
      <c r="W2215" s="378"/>
      <c r="X2215" s="378"/>
      <c r="Y2215" s="378"/>
    </row>
    <row r="2216" spans="1:25">
      <c r="A2216" s="374"/>
      <c r="B2216" s="374"/>
      <c r="C2216" s="406"/>
      <c r="D2216" s="407"/>
      <c r="E2216" s="374"/>
      <c r="F2216" s="374"/>
      <c r="G2216" s="408"/>
      <c r="H2216" s="374"/>
      <c r="I2216" s="409"/>
      <c r="J2216" s="374"/>
      <c r="K2216" s="409"/>
      <c r="L2216" s="378"/>
      <c r="M2216" s="410"/>
      <c r="N2216" s="374"/>
      <c r="O2216" s="411"/>
      <c r="P2216" s="409"/>
      <c r="Q2216" s="409"/>
      <c r="R2216" s="378"/>
      <c r="S2216" s="378"/>
      <c r="T2216" s="378"/>
      <c r="U2216" s="378"/>
      <c r="V2216" s="378"/>
      <c r="W2216" s="378"/>
      <c r="X2216" s="378"/>
      <c r="Y2216" s="378"/>
    </row>
    <row r="2217" spans="1:25">
      <c r="A2217" s="374"/>
      <c r="B2217" s="374"/>
      <c r="C2217" s="406"/>
      <c r="D2217" s="407"/>
      <c r="E2217" s="374"/>
      <c r="F2217" s="374"/>
      <c r="G2217" s="408"/>
      <c r="H2217" s="374"/>
      <c r="I2217" s="409"/>
      <c r="J2217" s="374"/>
      <c r="K2217" s="409"/>
      <c r="L2217" s="378"/>
      <c r="M2217" s="410"/>
      <c r="N2217" s="374"/>
      <c r="O2217" s="411"/>
      <c r="P2217" s="409"/>
      <c r="Q2217" s="409"/>
      <c r="R2217" s="378"/>
      <c r="S2217" s="378"/>
      <c r="T2217" s="378"/>
      <c r="U2217" s="378"/>
      <c r="V2217" s="378"/>
      <c r="W2217" s="378"/>
      <c r="X2217" s="378"/>
      <c r="Y2217" s="378"/>
    </row>
    <row r="2218" spans="1:25">
      <c r="A2218" s="374"/>
      <c r="B2218" s="374"/>
      <c r="C2218" s="406"/>
      <c r="D2218" s="407"/>
      <c r="E2218" s="374"/>
      <c r="F2218" s="374"/>
      <c r="G2218" s="408"/>
      <c r="H2218" s="374"/>
      <c r="I2218" s="409"/>
      <c r="J2218" s="374"/>
      <c r="K2218" s="409"/>
      <c r="L2218" s="378"/>
      <c r="M2218" s="410"/>
      <c r="N2218" s="374"/>
      <c r="O2218" s="411"/>
      <c r="P2218" s="409"/>
      <c r="Q2218" s="409"/>
      <c r="R2218" s="378"/>
      <c r="S2218" s="378"/>
      <c r="T2218" s="378"/>
      <c r="U2218" s="378"/>
      <c r="V2218" s="378"/>
      <c r="W2218" s="378"/>
      <c r="X2218" s="378"/>
      <c r="Y2218" s="378"/>
    </row>
    <row r="2219" spans="1:25">
      <c r="A2219" s="374"/>
      <c r="B2219" s="374"/>
      <c r="C2219" s="406"/>
      <c r="D2219" s="407"/>
      <c r="E2219" s="374"/>
      <c r="F2219" s="374"/>
      <c r="G2219" s="408"/>
      <c r="H2219" s="374"/>
      <c r="I2219" s="409"/>
      <c r="J2219" s="374"/>
      <c r="K2219" s="409"/>
      <c r="L2219" s="378"/>
      <c r="M2219" s="410"/>
      <c r="N2219" s="374"/>
      <c r="O2219" s="411"/>
      <c r="P2219" s="409"/>
      <c r="Q2219" s="409"/>
      <c r="R2219" s="378"/>
      <c r="S2219" s="378"/>
      <c r="T2219" s="378"/>
      <c r="U2219" s="378"/>
      <c r="V2219" s="378"/>
      <c r="W2219" s="378"/>
      <c r="X2219" s="378"/>
      <c r="Y2219" s="378"/>
    </row>
    <row r="2220" spans="1:25">
      <c r="A2220" s="374"/>
      <c r="B2220" s="374"/>
      <c r="C2220" s="406"/>
      <c r="D2220" s="407"/>
      <c r="E2220" s="374"/>
      <c r="F2220" s="374"/>
      <c r="G2220" s="408"/>
      <c r="H2220" s="374"/>
      <c r="I2220" s="409"/>
      <c r="J2220" s="374"/>
      <c r="K2220" s="409"/>
      <c r="L2220" s="378"/>
      <c r="M2220" s="410"/>
      <c r="N2220" s="374"/>
      <c r="O2220" s="411"/>
      <c r="P2220" s="409"/>
      <c r="Q2220" s="409"/>
      <c r="R2220" s="378"/>
      <c r="S2220" s="378"/>
      <c r="T2220" s="378"/>
      <c r="U2220" s="378"/>
      <c r="V2220" s="378"/>
      <c r="W2220" s="378"/>
      <c r="X2220" s="378"/>
      <c r="Y2220" s="378"/>
    </row>
    <row r="2221" spans="1:25">
      <c r="A2221" s="374"/>
      <c r="B2221" s="374"/>
      <c r="C2221" s="406"/>
      <c r="D2221" s="407"/>
      <c r="E2221" s="374"/>
      <c r="F2221" s="374"/>
      <c r="G2221" s="408"/>
      <c r="H2221" s="374"/>
      <c r="I2221" s="409"/>
      <c r="J2221" s="374"/>
      <c r="K2221" s="409"/>
      <c r="L2221" s="378"/>
      <c r="M2221" s="410"/>
      <c r="N2221" s="374"/>
      <c r="O2221" s="411"/>
      <c r="P2221" s="409"/>
      <c r="Q2221" s="409"/>
      <c r="R2221" s="378"/>
      <c r="S2221" s="378"/>
      <c r="T2221" s="378"/>
      <c r="U2221" s="378"/>
      <c r="V2221" s="378"/>
      <c r="W2221" s="378"/>
      <c r="X2221" s="378"/>
      <c r="Y2221" s="378"/>
    </row>
    <row r="2222" spans="1:25">
      <c r="A2222" s="374"/>
      <c r="B2222" s="374"/>
      <c r="C2222" s="406"/>
      <c r="D2222" s="407"/>
      <c r="E2222" s="374"/>
      <c r="F2222" s="374"/>
      <c r="G2222" s="408"/>
      <c r="H2222" s="374"/>
      <c r="I2222" s="409"/>
      <c r="J2222" s="374"/>
      <c r="K2222" s="409"/>
      <c r="L2222" s="378"/>
      <c r="M2222" s="410"/>
      <c r="N2222" s="374"/>
      <c r="O2222" s="411"/>
      <c r="P2222" s="409"/>
      <c r="Q2222" s="409"/>
      <c r="R2222" s="378"/>
      <c r="S2222" s="378"/>
      <c r="T2222" s="378"/>
      <c r="U2222" s="378"/>
      <c r="V2222" s="378"/>
      <c r="W2222" s="378"/>
      <c r="X2222" s="378"/>
      <c r="Y2222" s="378"/>
    </row>
    <row r="2223" spans="1:25">
      <c r="A2223" s="374"/>
      <c r="B2223" s="374"/>
      <c r="C2223" s="406"/>
      <c r="D2223" s="407"/>
      <c r="E2223" s="374"/>
      <c r="F2223" s="374"/>
      <c r="G2223" s="408"/>
      <c r="H2223" s="374"/>
      <c r="I2223" s="409"/>
      <c r="J2223" s="374"/>
      <c r="K2223" s="409"/>
      <c r="L2223" s="378"/>
      <c r="M2223" s="410"/>
      <c r="N2223" s="374"/>
      <c r="O2223" s="411"/>
      <c r="P2223" s="409"/>
      <c r="Q2223" s="409"/>
      <c r="R2223" s="378"/>
      <c r="S2223" s="378"/>
      <c r="T2223" s="378"/>
      <c r="U2223" s="378"/>
      <c r="V2223" s="378"/>
      <c r="W2223" s="378"/>
      <c r="X2223" s="378"/>
      <c r="Y2223" s="378"/>
    </row>
    <row r="2224" spans="1:25">
      <c r="A2224" s="374"/>
      <c r="B2224" s="374"/>
      <c r="C2224" s="406"/>
      <c r="D2224" s="407"/>
      <c r="E2224" s="374"/>
      <c r="F2224" s="374"/>
      <c r="G2224" s="408"/>
      <c r="H2224" s="374"/>
      <c r="I2224" s="409"/>
      <c r="J2224" s="374"/>
      <c r="K2224" s="409"/>
      <c r="L2224" s="378"/>
      <c r="M2224" s="410"/>
      <c r="N2224" s="374"/>
      <c r="O2224" s="411"/>
      <c r="P2224" s="409"/>
      <c r="Q2224" s="409"/>
      <c r="R2224" s="378"/>
      <c r="S2224" s="378"/>
      <c r="T2224" s="378"/>
      <c r="U2224" s="378"/>
      <c r="V2224" s="378"/>
      <c r="W2224" s="378"/>
      <c r="X2224" s="378"/>
      <c r="Y2224" s="378"/>
    </row>
    <row r="2225" spans="1:25">
      <c r="A2225" s="374"/>
      <c r="B2225" s="374"/>
      <c r="C2225" s="406"/>
      <c r="D2225" s="407"/>
      <c r="E2225" s="374"/>
      <c r="F2225" s="374"/>
      <c r="G2225" s="408"/>
      <c r="H2225" s="374"/>
      <c r="I2225" s="409"/>
      <c r="J2225" s="374"/>
      <c r="K2225" s="409"/>
      <c r="L2225" s="378"/>
      <c r="M2225" s="410"/>
      <c r="N2225" s="374"/>
      <c r="O2225" s="411"/>
      <c r="P2225" s="409"/>
      <c r="Q2225" s="409"/>
      <c r="R2225" s="378"/>
      <c r="S2225" s="378"/>
      <c r="T2225" s="378"/>
      <c r="U2225" s="378"/>
      <c r="V2225" s="378"/>
      <c r="W2225" s="378"/>
      <c r="X2225" s="378"/>
      <c r="Y2225" s="378"/>
    </row>
    <row r="2226" spans="1:25">
      <c r="A2226" s="374"/>
      <c r="B2226" s="374"/>
      <c r="C2226" s="406"/>
      <c r="D2226" s="407"/>
      <c r="E2226" s="374"/>
      <c r="F2226" s="374"/>
      <c r="G2226" s="408"/>
      <c r="H2226" s="374"/>
      <c r="I2226" s="409"/>
      <c r="J2226" s="374"/>
      <c r="K2226" s="409"/>
      <c r="L2226" s="378"/>
      <c r="M2226" s="410"/>
      <c r="N2226" s="374"/>
      <c r="O2226" s="411"/>
      <c r="P2226" s="409"/>
      <c r="Q2226" s="409"/>
      <c r="R2226" s="378"/>
      <c r="S2226" s="378"/>
      <c r="T2226" s="378"/>
      <c r="U2226" s="378"/>
      <c r="V2226" s="378"/>
      <c r="W2226" s="378"/>
      <c r="X2226" s="378"/>
      <c r="Y2226" s="378"/>
    </row>
    <row r="2227" spans="1:25">
      <c r="A2227" s="374"/>
      <c r="B2227" s="374"/>
      <c r="C2227" s="406"/>
      <c r="D2227" s="407"/>
      <c r="E2227" s="374"/>
      <c r="F2227" s="374"/>
      <c r="G2227" s="408"/>
      <c r="H2227" s="374"/>
      <c r="I2227" s="409"/>
      <c r="J2227" s="374"/>
      <c r="K2227" s="409"/>
      <c r="L2227" s="378"/>
      <c r="M2227" s="410"/>
      <c r="N2227" s="374"/>
      <c r="O2227" s="411"/>
      <c r="P2227" s="409"/>
      <c r="Q2227" s="409"/>
      <c r="R2227" s="378"/>
      <c r="S2227" s="378"/>
      <c r="T2227" s="378"/>
      <c r="U2227" s="378"/>
      <c r="V2227" s="378"/>
      <c r="W2227" s="378"/>
      <c r="X2227" s="378"/>
      <c r="Y2227" s="378"/>
    </row>
    <row r="2228" spans="1:25">
      <c r="A2228" s="374"/>
      <c r="B2228" s="374"/>
      <c r="C2228" s="406"/>
      <c r="D2228" s="407"/>
      <c r="E2228" s="374"/>
      <c r="F2228" s="374"/>
      <c r="G2228" s="408"/>
      <c r="H2228" s="374"/>
      <c r="I2228" s="409"/>
      <c r="J2228" s="374"/>
      <c r="K2228" s="409"/>
      <c r="L2228" s="378"/>
      <c r="M2228" s="410"/>
      <c r="N2228" s="374"/>
      <c r="O2228" s="411"/>
      <c r="P2228" s="409"/>
      <c r="Q2228" s="409"/>
      <c r="R2228" s="378"/>
      <c r="S2228" s="378"/>
      <c r="T2228" s="378"/>
      <c r="U2228" s="378"/>
      <c r="V2228" s="378"/>
      <c r="W2228" s="378"/>
      <c r="X2228" s="378"/>
      <c r="Y2228" s="378"/>
    </row>
    <row r="2229" spans="1:25">
      <c r="A2229" s="374"/>
      <c r="B2229" s="374"/>
      <c r="C2229" s="406"/>
      <c r="D2229" s="407"/>
      <c r="E2229" s="374"/>
      <c r="F2229" s="374"/>
      <c r="G2229" s="408"/>
      <c r="H2229" s="374"/>
      <c r="I2229" s="409"/>
      <c r="J2229" s="374"/>
      <c r="K2229" s="409"/>
      <c r="L2229" s="378"/>
      <c r="M2229" s="410"/>
      <c r="N2229" s="374"/>
      <c r="O2229" s="411"/>
      <c r="P2229" s="409"/>
      <c r="Q2229" s="409"/>
      <c r="R2229" s="378"/>
      <c r="S2229" s="378"/>
      <c r="T2229" s="378"/>
      <c r="U2229" s="378"/>
      <c r="V2229" s="378"/>
      <c r="W2229" s="378"/>
      <c r="X2229" s="378"/>
      <c r="Y2229" s="378"/>
    </row>
    <row r="2230" spans="1:25">
      <c r="A2230" s="374"/>
      <c r="B2230" s="374"/>
      <c r="C2230" s="406"/>
      <c r="D2230" s="407"/>
      <c r="E2230" s="374"/>
      <c r="F2230" s="374"/>
      <c r="G2230" s="408"/>
      <c r="H2230" s="374"/>
      <c r="I2230" s="409"/>
      <c r="J2230" s="374"/>
      <c r="K2230" s="409"/>
      <c r="L2230" s="378"/>
      <c r="M2230" s="410"/>
      <c r="N2230" s="374"/>
      <c r="O2230" s="411"/>
      <c r="P2230" s="409"/>
      <c r="Q2230" s="409"/>
      <c r="R2230" s="378"/>
      <c r="S2230" s="378"/>
      <c r="T2230" s="378"/>
      <c r="U2230" s="378"/>
      <c r="V2230" s="378"/>
      <c r="W2230" s="378"/>
      <c r="X2230" s="378"/>
      <c r="Y2230" s="378"/>
    </row>
    <row r="2231" spans="1:25">
      <c r="A2231" s="374"/>
      <c r="B2231" s="374"/>
      <c r="C2231" s="406"/>
      <c r="D2231" s="407"/>
      <c r="E2231" s="374"/>
      <c r="F2231" s="374"/>
      <c r="G2231" s="408"/>
      <c r="H2231" s="374"/>
      <c r="I2231" s="409"/>
      <c r="J2231" s="374"/>
      <c r="K2231" s="409"/>
      <c r="L2231" s="378"/>
      <c r="M2231" s="410"/>
      <c r="N2231" s="374"/>
      <c r="O2231" s="411"/>
      <c r="P2231" s="409"/>
      <c r="Q2231" s="409"/>
      <c r="R2231" s="378"/>
      <c r="S2231" s="378"/>
      <c r="T2231" s="378"/>
      <c r="U2231" s="378"/>
      <c r="V2231" s="378"/>
      <c r="W2231" s="378"/>
      <c r="X2231" s="378"/>
      <c r="Y2231" s="378"/>
    </row>
    <row r="2232" spans="1:25">
      <c r="A2232" s="374"/>
      <c r="B2232" s="374"/>
      <c r="C2232" s="406"/>
      <c r="D2232" s="407"/>
      <c r="E2232" s="374"/>
      <c r="F2232" s="374"/>
      <c r="G2232" s="408"/>
      <c r="H2232" s="374"/>
      <c r="I2232" s="409"/>
      <c r="J2232" s="374"/>
      <c r="K2232" s="409"/>
      <c r="L2232" s="378"/>
      <c r="M2232" s="410"/>
      <c r="N2232" s="374"/>
      <c r="O2232" s="411"/>
      <c r="P2232" s="409"/>
      <c r="Q2232" s="409"/>
      <c r="R2232" s="378"/>
      <c r="S2232" s="378"/>
      <c r="T2232" s="378"/>
      <c r="U2232" s="378"/>
      <c r="V2232" s="378"/>
      <c r="W2232" s="378"/>
      <c r="X2232" s="378"/>
      <c r="Y2232" s="378"/>
    </row>
    <row r="2233" spans="1:25">
      <c r="A2233" s="374"/>
      <c r="B2233" s="374"/>
      <c r="C2233" s="406"/>
      <c r="D2233" s="407"/>
      <c r="E2233" s="374"/>
      <c r="F2233" s="374"/>
      <c r="G2233" s="408"/>
      <c r="H2233" s="374"/>
      <c r="I2233" s="409"/>
      <c r="J2233" s="374"/>
      <c r="K2233" s="409"/>
      <c r="L2233" s="378"/>
      <c r="M2233" s="410"/>
      <c r="N2233" s="374"/>
      <c r="O2233" s="411"/>
      <c r="P2233" s="409"/>
      <c r="Q2233" s="409"/>
      <c r="R2233" s="378"/>
      <c r="S2233" s="378"/>
      <c r="T2233" s="378"/>
      <c r="U2233" s="378"/>
      <c r="V2233" s="378"/>
      <c r="W2233" s="378"/>
      <c r="X2233" s="378"/>
      <c r="Y2233" s="378"/>
    </row>
    <row r="2234" spans="1:25">
      <c r="A2234" s="374"/>
      <c r="B2234" s="374"/>
      <c r="C2234" s="406"/>
      <c r="D2234" s="407"/>
      <c r="E2234" s="374"/>
      <c r="F2234" s="374"/>
      <c r="G2234" s="408"/>
      <c r="H2234" s="374"/>
      <c r="I2234" s="409"/>
      <c r="J2234" s="374"/>
      <c r="K2234" s="409"/>
      <c r="L2234" s="378"/>
      <c r="M2234" s="410"/>
      <c r="N2234" s="374"/>
      <c r="O2234" s="411"/>
      <c r="P2234" s="409"/>
      <c r="Q2234" s="409"/>
      <c r="R2234" s="378"/>
      <c r="S2234" s="378"/>
      <c r="T2234" s="378"/>
      <c r="U2234" s="378"/>
      <c r="V2234" s="378"/>
      <c r="W2234" s="378"/>
      <c r="X2234" s="378"/>
      <c r="Y2234" s="378"/>
    </row>
    <row r="2235" spans="1:25">
      <c r="A2235" s="374"/>
      <c r="B2235" s="374"/>
      <c r="C2235" s="406"/>
      <c r="D2235" s="407"/>
      <c r="E2235" s="374"/>
      <c r="F2235" s="374"/>
      <c r="G2235" s="408"/>
      <c r="H2235" s="374"/>
      <c r="I2235" s="409"/>
      <c r="J2235" s="374"/>
      <c r="K2235" s="409"/>
      <c r="L2235" s="378"/>
      <c r="M2235" s="410"/>
      <c r="N2235" s="374"/>
      <c r="O2235" s="411"/>
      <c r="P2235" s="409"/>
      <c r="Q2235" s="409"/>
      <c r="R2235" s="378"/>
      <c r="S2235" s="378"/>
      <c r="T2235" s="378"/>
      <c r="U2235" s="378"/>
      <c r="V2235" s="378"/>
      <c r="W2235" s="378"/>
      <c r="X2235" s="378"/>
      <c r="Y2235" s="378"/>
    </row>
    <row r="2236" spans="1:25">
      <c r="A2236" s="374"/>
      <c r="B2236" s="374"/>
      <c r="C2236" s="406"/>
      <c r="D2236" s="407"/>
      <c r="E2236" s="374"/>
      <c r="F2236" s="374"/>
      <c r="G2236" s="408"/>
      <c r="H2236" s="374"/>
      <c r="I2236" s="409"/>
      <c r="J2236" s="374"/>
      <c r="K2236" s="409"/>
      <c r="L2236" s="378"/>
      <c r="M2236" s="410"/>
      <c r="N2236" s="374"/>
      <c r="O2236" s="411"/>
      <c r="P2236" s="409"/>
      <c r="Q2236" s="409"/>
      <c r="R2236" s="378"/>
      <c r="S2236" s="378"/>
      <c r="T2236" s="378"/>
      <c r="U2236" s="378"/>
      <c r="V2236" s="378"/>
      <c r="W2236" s="378"/>
      <c r="X2236" s="378"/>
      <c r="Y2236" s="378"/>
    </row>
    <row r="2237" spans="1:25">
      <c r="A2237" s="374"/>
      <c r="B2237" s="374"/>
      <c r="C2237" s="406"/>
      <c r="D2237" s="407"/>
      <c r="E2237" s="374"/>
      <c r="F2237" s="374"/>
      <c r="G2237" s="408"/>
      <c r="H2237" s="374"/>
      <c r="I2237" s="409"/>
      <c r="J2237" s="374"/>
      <c r="K2237" s="409"/>
      <c r="L2237" s="378"/>
      <c r="M2237" s="410"/>
      <c r="N2237" s="374"/>
      <c r="O2237" s="411"/>
      <c r="P2237" s="409"/>
      <c r="Q2237" s="409"/>
      <c r="R2237" s="378"/>
      <c r="S2237" s="378"/>
      <c r="T2237" s="378"/>
      <c r="U2237" s="378"/>
      <c r="V2237" s="378"/>
      <c r="W2237" s="378"/>
      <c r="X2237" s="378"/>
      <c r="Y2237" s="378"/>
    </row>
    <row r="2238" spans="1:25">
      <c r="A2238" s="374"/>
      <c r="B2238" s="374"/>
      <c r="C2238" s="406"/>
      <c r="D2238" s="407"/>
      <c r="E2238" s="374"/>
      <c r="F2238" s="374"/>
      <c r="G2238" s="408"/>
      <c r="H2238" s="374"/>
      <c r="I2238" s="409"/>
      <c r="J2238" s="374"/>
      <c r="K2238" s="409"/>
      <c r="L2238" s="378"/>
      <c r="M2238" s="410"/>
      <c r="N2238" s="374"/>
      <c r="O2238" s="411"/>
      <c r="P2238" s="409"/>
      <c r="Q2238" s="409"/>
      <c r="R2238" s="378"/>
      <c r="S2238" s="378"/>
      <c r="T2238" s="378"/>
      <c r="U2238" s="378"/>
      <c r="V2238" s="378"/>
      <c r="W2238" s="378"/>
      <c r="X2238" s="378"/>
      <c r="Y2238" s="378"/>
    </row>
    <row r="2239" spans="1:25">
      <c r="A2239" s="374"/>
      <c r="B2239" s="374"/>
      <c r="C2239" s="406"/>
      <c r="D2239" s="407"/>
      <c r="E2239" s="374"/>
      <c r="F2239" s="374"/>
      <c r="G2239" s="408"/>
      <c r="H2239" s="374"/>
      <c r="I2239" s="409"/>
      <c r="J2239" s="374"/>
      <c r="K2239" s="409"/>
      <c r="L2239" s="378"/>
      <c r="M2239" s="410"/>
      <c r="N2239" s="374"/>
      <c r="O2239" s="411"/>
      <c r="P2239" s="409"/>
      <c r="Q2239" s="409"/>
      <c r="R2239" s="378"/>
      <c r="S2239" s="378"/>
      <c r="T2239" s="378"/>
      <c r="U2239" s="378"/>
      <c r="V2239" s="378"/>
      <c r="W2239" s="378"/>
      <c r="X2239" s="378"/>
      <c r="Y2239" s="378"/>
    </row>
    <row r="2240" spans="1:25">
      <c r="A2240" s="374"/>
      <c r="B2240" s="374"/>
      <c r="C2240" s="406"/>
      <c r="D2240" s="407"/>
      <c r="E2240" s="374"/>
      <c r="F2240" s="374"/>
      <c r="G2240" s="408"/>
      <c r="H2240" s="374"/>
      <c r="I2240" s="409"/>
      <c r="J2240" s="374"/>
      <c r="K2240" s="409"/>
      <c r="L2240" s="378"/>
      <c r="M2240" s="410"/>
      <c r="N2240" s="374"/>
      <c r="O2240" s="411"/>
      <c r="P2240" s="409"/>
      <c r="Q2240" s="409"/>
      <c r="R2240" s="378"/>
      <c r="S2240" s="378"/>
      <c r="T2240" s="378"/>
      <c r="U2240" s="378"/>
      <c r="V2240" s="378"/>
      <c r="W2240" s="378"/>
      <c r="X2240" s="378"/>
      <c r="Y2240" s="378"/>
    </row>
    <row r="2241" spans="1:25">
      <c r="A2241" s="374"/>
      <c r="B2241" s="374"/>
      <c r="C2241" s="406"/>
      <c r="D2241" s="407"/>
      <c r="E2241" s="374"/>
      <c r="F2241" s="374"/>
      <c r="G2241" s="408"/>
      <c r="H2241" s="374"/>
      <c r="I2241" s="409"/>
      <c r="J2241" s="374"/>
      <c r="K2241" s="409"/>
      <c r="L2241" s="378"/>
      <c r="M2241" s="410"/>
      <c r="N2241" s="374"/>
      <c r="O2241" s="411"/>
      <c r="P2241" s="409"/>
      <c r="Q2241" s="409"/>
      <c r="R2241" s="378"/>
      <c r="S2241" s="378"/>
      <c r="T2241" s="378"/>
      <c r="U2241" s="378"/>
      <c r="V2241" s="378"/>
      <c r="W2241" s="378"/>
      <c r="X2241" s="378"/>
      <c r="Y2241" s="378"/>
    </row>
    <row r="2242" spans="1:25">
      <c r="A2242" s="374"/>
      <c r="B2242" s="374"/>
      <c r="C2242" s="406"/>
      <c r="D2242" s="407"/>
      <c r="E2242" s="374"/>
      <c r="F2242" s="374"/>
      <c r="G2242" s="408"/>
      <c r="H2242" s="374"/>
      <c r="I2242" s="409"/>
      <c r="J2242" s="374"/>
      <c r="K2242" s="409"/>
      <c r="L2242" s="378"/>
      <c r="M2242" s="410"/>
      <c r="N2242" s="374"/>
      <c r="O2242" s="411"/>
      <c r="P2242" s="409"/>
      <c r="Q2242" s="409"/>
      <c r="R2242" s="378"/>
      <c r="S2242" s="378"/>
      <c r="T2242" s="378"/>
      <c r="U2242" s="378"/>
      <c r="V2242" s="378"/>
      <c r="W2242" s="378"/>
      <c r="X2242" s="378"/>
      <c r="Y2242" s="378"/>
    </row>
    <row r="2243" spans="1:25">
      <c r="A2243" s="374"/>
      <c r="B2243" s="374"/>
      <c r="C2243" s="406"/>
      <c r="D2243" s="407"/>
      <c r="E2243" s="374"/>
      <c r="F2243" s="374"/>
      <c r="G2243" s="408"/>
      <c r="H2243" s="374"/>
      <c r="I2243" s="409"/>
      <c r="J2243" s="374"/>
      <c r="K2243" s="409"/>
      <c r="L2243" s="378"/>
      <c r="M2243" s="410"/>
      <c r="N2243" s="374"/>
      <c r="O2243" s="411"/>
      <c r="P2243" s="409"/>
      <c r="Q2243" s="409"/>
      <c r="R2243" s="378"/>
      <c r="S2243" s="378"/>
      <c r="T2243" s="378"/>
      <c r="U2243" s="378"/>
      <c r="V2243" s="378"/>
      <c r="W2243" s="378"/>
      <c r="X2243" s="378"/>
      <c r="Y2243" s="378"/>
    </row>
    <row r="2244" spans="1:25">
      <c r="A2244" s="374"/>
      <c r="B2244" s="374"/>
      <c r="C2244" s="406"/>
      <c r="D2244" s="407"/>
      <c r="E2244" s="374"/>
      <c r="F2244" s="374"/>
      <c r="G2244" s="408"/>
      <c r="H2244" s="374"/>
      <c r="I2244" s="409"/>
      <c r="J2244" s="374"/>
      <c r="K2244" s="409"/>
      <c r="L2244" s="378"/>
      <c r="M2244" s="410"/>
      <c r="N2244" s="374"/>
      <c r="O2244" s="411"/>
      <c r="P2244" s="409"/>
      <c r="Q2244" s="409"/>
      <c r="R2244" s="378"/>
      <c r="S2244" s="378"/>
      <c r="T2244" s="378"/>
      <c r="U2244" s="378"/>
      <c r="V2244" s="378"/>
      <c r="W2244" s="378"/>
      <c r="X2244" s="378"/>
      <c r="Y2244" s="378"/>
    </row>
    <row r="2245" spans="1:25">
      <c r="A2245" s="374"/>
      <c r="B2245" s="374"/>
      <c r="C2245" s="406"/>
      <c r="D2245" s="407"/>
      <c r="E2245" s="374"/>
      <c r="F2245" s="374"/>
      <c r="G2245" s="408"/>
      <c r="H2245" s="374"/>
      <c r="I2245" s="409"/>
      <c r="J2245" s="374"/>
      <c r="K2245" s="409"/>
      <c r="L2245" s="378"/>
      <c r="M2245" s="410"/>
      <c r="N2245" s="374"/>
      <c r="O2245" s="411"/>
      <c r="P2245" s="409"/>
      <c r="Q2245" s="409"/>
      <c r="R2245" s="378"/>
      <c r="S2245" s="378"/>
      <c r="T2245" s="378"/>
      <c r="U2245" s="378"/>
      <c r="V2245" s="378"/>
      <c r="W2245" s="378"/>
      <c r="X2245" s="378"/>
      <c r="Y2245" s="378"/>
    </row>
    <row r="2246" spans="1:25">
      <c r="A2246" s="374"/>
      <c r="B2246" s="374"/>
      <c r="C2246" s="406"/>
      <c r="D2246" s="407"/>
      <c r="E2246" s="374"/>
      <c r="F2246" s="374"/>
      <c r="G2246" s="408"/>
      <c r="H2246" s="374"/>
      <c r="I2246" s="409"/>
      <c r="J2246" s="374"/>
      <c r="K2246" s="409"/>
      <c r="L2246" s="378"/>
      <c r="M2246" s="410"/>
      <c r="N2246" s="374"/>
      <c r="O2246" s="411"/>
      <c r="P2246" s="409"/>
      <c r="Q2246" s="409"/>
      <c r="R2246" s="378"/>
      <c r="S2246" s="378"/>
      <c r="T2246" s="378"/>
      <c r="U2246" s="378"/>
      <c r="V2246" s="378"/>
      <c r="W2246" s="378"/>
      <c r="X2246" s="378"/>
      <c r="Y2246" s="378"/>
    </row>
    <row r="2247" spans="1:25">
      <c r="A2247" s="374"/>
      <c r="B2247" s="374"/>
      <c r="C2247" s="406"/>
      <c r="D2247" s="407"/>
      <c r="E2247" s="374"/>
      <c r="F2247" s="374"/>
      <c r="G2247" s="408"/>
      <c r="H2247" s="374"/>
      <c r="I2247" s="409"/>
      <c r="J2247" s="374"/>
      <c r="K2247" s="409"/>
      <c r="L2247" s="378"/>
      <c r="M2247" s="410"/>
      <c r="N2247" s="374"/>
      <c r="O2247" s="411"/>
      <c r="P2247" s="409"/>
      <c r="Q2247" s="409"/>
      <c r="R2247" s="378"/>
      <c r="S2247" s="378"/>
      <c r="T2247" s="378"/>
      <c r="U2247" s="378"/>
      <c r="V2247" s="378"/>
      <c r="W2247" s="378"/>
      <c r="X2247" s="378"/>
      <c r="Y2247" s="378"/>
    </row>
    <row r="2248" spans="1:25">
      <c r="A2248" s="374"/>
      <c r="B2248" s="374"/>
      <c r="C2248" s="406"/>
      <c r="D2248" s="407"/>
      <c r="E2248" s="374"/>
      <c r="F2248" s="374"/>
      <c r="G2248" s="408"/>
      <c r="H2248" s="374"/>
      <c r="I2248" s="409"/>
      <c r="J2248" s="374"/>
      <c r="K2248" s="409"/>
      <c r="L2248" s="378"/>
      <c r="M2248" s="410"/>
      <c r="N2248" s="374"/>
      <c r="O2248" s="411"/>
      <c r="P2248" s="409"/>
      <c r="Q2248" s="409"/>
      <c r="R2248" s="378"/>
      <c r="S2248" s="378"/>
      <c r="T2248" s="378"/>
      <c r="U2248" s="378"/>
      <c r="V2248" s="378"/>
      <c r="W2248" s="378"/>
      <c r="X2248" s="378"/>
      <c r="Y2248" s="378"/>
    </row>
    <row r="2249" spans="1:25">
      <c r="A2249" s="374"/>
      <c r="B2249" s="374"/>
      <c r="C2249" s="406"/>
      <c r="D2249" s="407"/>
      <c r="E2249" s="374"/>
      <c r="F2249" s="374"/>
      <c r="G2249" s="408"/>
      <c r="H2249" s="374"/>
      <c r="I2249" s="409"/>
      <c r="J2249" s="374"/>
      <c r="K2249" s="409"/>
      <c r="L2249" s="378"/>
      <c r="M2249" s="410"/>
      <c r="N2249" s="374"/>
      <c r="O2249" s="411"/>
      <c r="P2249" s="409"/>
      <c r="Q2249" s="409"/>
      <c r="R2249" s="378"/>
      <c r="S2249" s="378"/>
      <c r="T2249" s="378"/>
      <c r="U2249" s="378"/>
      <c r="V2249" s="378"/>
      <c r="W2249" s="378"/>
      <c r="X2249" s="378"/>
      <c r="Y2249" s="378"/>
    </row>
    <row r="2250" spans="1:25">
      <c r="A2250" s="374"/>
      <c r="B2250" s="374"/>
      <c r="C2250" s="406"/>
      <c r="D2250" s="407"/>
      <c r="E2250" s="374"/>
      <c r="F2250" s="374"/>
      <c r="G2250" s="408"/>
      <c r="H2250" s="374"/>
      <c r="I2250" s="409"/>
      <c r="J2250" s="374"/>
      <c r="K2250" s="409"/>
      <c r="L2250" s="378"/>
      <c r="M2250" s="410"/>
      <c r="N2250" s="374"/>
      <c r="O2250" s="411"/>
      <c r="P2250" s="409"/>
      <c r="Q2250" s="409"/>
      <c r="R2250" s="378"/>
      <c r="S2250" s="378"/>
      <c r="T2250" s="378"/>
      <c r="U2250" s="378"/>
      <c r="V2250" s="378"/>
      <c r="W2250" s="378"/>
      <c r="X2250" s="378"/>
      <c r="Y2250" s="378"/>
    </row>
    <row r="2251" spans="1:25">
      <c r="A2251" s="374"/>
      <c r="B2251" s="374"/>
      <c r="C2251" s="406"/>
      <c r="D2251" s="407"/>
      <c r="E2251" s="374"/>
      <c r="F2251" s="374"/>
      <c r="G2251" s="408"/>
      <c r="H2251" s="374"/>
      <c r="I2251" s="409"/>
      <c r="J2251" s="374"/>
      <c r="K2251" s="409"/>
      <c r="L2251" s="378"/>
      <c r="M2251" s="410"/>
      <c r="N2251" s="374"/>
      <c r="O2251" s="411"/>
      <c r="P2251" s="409"/>
      <c r="Q2251" s="409"/>
      <c r="R2251" s="378"/>
      <c r="S2251" s="378"/>
      <c r="T2251" s="378"/>
      <c r="U2251" s="378"/>
      <c r="V2251" s="378"/>
      <c r="W2251" s="378"/>
      <c r="X2251" s="378"/>
      <c r="Y2251" s="378"/>
    </row>
    <row r="2252" spans="1:25">
      <c r="A2252" s="374"/>
      <c r="B2252" s="374"/>
      <c r="C2252" s="406"/>
      <c r="D2252" s="407"/>
      <c r="E2252" s="374"/>
      <c r="F2252" s="374"/>
      <c r="G2252" s="408"/>
      <c r="H2252" s="374"/>
      <c r="I2252" s="409"/>
      <c r="J2252" s="374"/>
      <c r="K2252" s="409"/>
      <c r="L2252" s="378"/>
      <c r="M2252" s="410"/>
      <c r="N2252" s="374"/>
      <c r="O2252" s="411"/>
      <c r="P2252" s="409"/>
      <c r="Q2252" s="409"/>
      <c r="R2252" s="378"/>
      <c r="S2252" s="378"/>
      <c r="T2252" s="378"/>
      <c r="U2252" s="378"/>
      <c r="V2252" s="378"/>
      <c r="W2252" s="378"/>
      <c r="X2252" s="378"/>
      <c r="Y2252" s="378"/>
    </row>
    <row r="2253" spans="1:25">
      <c r="A2253" s="374"/>
      <c r="B2253" s="374"/>
      <c r="C2253" s="406"/>
      <c r="D2253" s="407"/>
      <c r="E2253" s="374"/>
      <c r="F2253" s="374"/>
      <c r="G2253" s="408"/>
      <c r="H2253" s="374"/>
      <c r="I2253" s="409"/>
      <c r="J2253" s="374"/>
      <c r="K2253" s="409"/>
      <c r="L2253" s="378"/>
      <c r="M2253" s="410"/>
      <c r="N2253" s="374"/>
      <c r="O2253" s="411"/>
      <c r="P2253" s="409"/>
      <c r="Q2253" s="409"/>
      <c r="R2253" s="378"/>
      <c r="S2253" s="378"/>
      <c r="T2253" s="378"/>
      <c r="U2253" s="378"/>
      <c r="V2253" s="378"/>
      <c r="W2253" s="378"/>
      <c r="X2253" s="378"/>
      <c r="Y2253" s="378"/>
    </row>
    <row r="2254" spans="1:25">
      <c r="A2254" s="374"/>
      <c r="B2254" s="374"/>
      <c r="C2254" s="406"/>
      <c r="D2254" s="407"/>
      <c r="E2254" s="374"/>
      <c r="F2254" s="374"/>
      <c r="G2254" s="408"/>
      <c r="H2254" s="374"/>
      <c r="I2254" s="409"/>
      <c r="J2254" s="374"/>
      <c r="K2254" s="409"/>
      <c r="L2254" s="378"/>
      <c r="M2254" s="410"/>
      <c r="N2254" s="374"/>
      <c r="O2254" s="411"/>
      <c r="P2254" s="409"/>
      <c r="Q2254" s="409"/>
      <c r="R2254" s="378"/>
      <c r="S2254" s="378"/>
      <c r="T2254" s="378"/>
      <c r="U2254" s="378"/>
      <c r="V2254" s="378"/>
      <c r="W2254" s="378"/>
      <c r="X2254" s="378"/>
      <c r="Y2254" s="378"/>
    </row>
    <row r="2255" spans="1:25">
      <c r="A2255" s="374"/>
      <c r="B2255" s="374"/>
      <c r="C2255" s="406"/>
      <c r="D2255" s="407"/>
      <c r="E2255" s="374"/>
      <c r="F2255" s="374"/>
      <c r="G2255" s="408"/>
      <c r="H2255" s="374"/>
      <c r="I2255" s="409"/>
      <c r="J2255" s="374"/>
      <c r="K2255" s="409"/>
      <c r="L2255" s="378"/>
      <c r="M2255" s="410"/>
      <c r="N2255" s="374"/>
      <c r="O2255" s="411"/>
      <c r="P2255" s="409"/>
      <c r="Q2255" s="409"/>
      <c r="R2255" s="378"/>
      <c r="S2255" s="378"/>
      <c r="T2255" s="378"/>
      <c r="U2255" s="378"/>
      <c r="V2255" s="378"/>
      <c r="W2255" s="378"/>
      <c r="X2255" s="378"/>
      <c r="Y2255" s="378"/>
    </row>
    <row r="2256" spans="1:25">
      <c r="A2256" s="374"/>
      <c r="B2256" s="374"/>
      <c r="C2256" s="406"/>
      <c r="D2256" s="407"/>
      <c r="E2256" s="374"/>
      <c r="F2256" s="374"/>
      <c r="G2256" s="408"/>
      <c r="H2256" s="374"/>
      <c r="I2256" s="409"/>
      <c r="J2256" s="374"/>
      <c r="K2256" s="409"/>
      <c r="L2256" s="378"/>
      <c r="M2256" s="410"/>
      <c r="N2256" s="374"/>
      <c r="O2256" s="411"/>
      <c r="P2256" s="409"/>
      <c r="Q2256" s="409"/>
      <c r="R2256" s="378"/>
      <c r="S2256" s="378"/>
      <c r="T2256" s="378"/>
      <c r="U2256" s="378"/>
      <c r="V2256" s="378"/>
      <c r="W2256" s="378"/>
      <c r="X2256" s="378"/>
      <c r="Y2256" s="378"/>
    </row>
    <row r="2257" spans="1:25">
      <c r="A2257" s="374"/>
      <c r="B2257" s="374"/>
      <c r="C2257" s="406"/>
      <c r="D2257" s="407"/>
      <c r="E2257" s="374"/>
      <c r="F2257" s="374"/>
      <c r="G2257" s="408"/>
      <c r="H2257" s="374"/>
      <c r="I2257" s="409"/>
      <c r="J2257" s="374"/>
      <c r="K2257" s="409"/>
      <c r="L2257" s="378"/>
      <c r="M2257" s="410"/>
      <c r="N2257" s="374"/>
      <c r="O2257" s="411"/>
      <c r="P2257" s="409"/>
      <c r="Q2257" s="409"/>
      <c r="R2257" s="378"/>
      <c r="S2257" s="378"/>
      <c r="T2257" s="378"/>
      <c r="U2257" s="378"/>
      <c r="V2257" s="378"/>
      <c r="W2257" s="378"/>
      <c r="X2257" s="378"/>
      <c r="Y2257" s="378"/>
    </row>
    <row r="2258" spans="1:25">
      <c r="A2258" s="374"/>
      <c r="B2258" s="374"/>
      <c r="C2258" s="406"/>
      <c r="D2258" s="407"/>
      <c r="E2258" s="374"/>
      <c r="F2258" s="374"/>
      <c r="G2258" s="408"/>
      <c r="H2258" s="374"/>
      <c r="I2258" s="409"/>
      <c r="J2258" s="374"/>
      <c r="K2258" s="409"/>
      <c r="L2258" s="378"/>
      <c r="M2258" s="410"/>
      <c r="N2258" s="374"/>
      <c r="O2258" s="411"/>
      <c r="P2258" s="409"/>
      <c r="Q2258" s="409"/>
      <c r="R2258" s="378"/>
      <c r="S2258" s="378"/>
      <c r="T2258" s="378"/>
      <c r="U2258" s="378"/>
      <c r="V2258" s="378"/>
      <c r="W2258" s="378"/>
      <c r="X2258" s="378"/>
      <c r="Y2258" s="378"/>
    </row>
    <row r="2259" spans="1:25">
      <c r="A2259" s="374"/>
      <c r="B2259" s="374"/>
      <c r="C2259" s="406"/>
      <c r="D2259" s="407"/>
      <c r="E2259" s="374"/>
      <c r="F2259" s="374"/>
      <c r="G2259" s="408"/>
      <c r="H2259" s="374"/>
      <c r="I2259" s="409"/>
      <c r="J2259" s="374"/>
      <c r="K2259" s="409"/>
      <c r="L2259" s="378"/>
      <c r="M2259" s="410"/>
      <c r="N2259" s="374"/>
      <c r="O2259" s="411"/>
      <c r="P2259" s="409"/>
      <c r="Q2259" s="409"/>
      <c r="R2259" s="378"/>
      <c r="S2259" s="378"/>
      <c r="T2259" s="378"/>
      <c r="U2259" s="378"/>
      <c r="V2259" s="378"/>
      <c r="W2259" s="378"/>
      <c r="X2259" s="378"/>
      <c r="Y2259" s="378"/>
    </row>
    <row r="2260" spans="1:25">
      <c r="A2260" s="374"/>
      <c r="B2260" s="374"/>
      <c r="C2260" s="406"/>
      <c r="D2260" s="407"/>
      <c r="E2260" s="374"/>
      <c r="F2260" s="374"/>
      <c r="G2260" s="408"/>
      <c r="H2260" s="374"/>
      <c r="I2260" s="409"/>
      <c r="J2260" s="374"/>
      <c r="K2260" s="409"/>
      <c r="L2260" s="378"/>
      <c r="M2260" s="410"/>
      <c r="N2260" s="374"/>
      <c r="O2260" s="411"/>
      <c r="P2260" s="409"/>
      <c r="Q2260" s="409"/>
      <c r="R2260" s="378"/>
      <c r="S2260" s="378"/>
      <c r="T2260" s="378"/>
      <c r="U2260" s="378"/>
      <c r="V2260" s="378"/>
      <c r="W2260" s="378"/>
      <c r="X2260" s="378"/>
      <c r="Y2260" s="378"/>
    </row>
    <row r="2261" spans="1:25">
      <c r="A2261" s="374"/>
      <c r="B2261" s="374"/>
      <c r="C2261" s="406"/>
      <c r="D2261" s="407"/>
      <c r="E2261" s="374"/>
      <c r="F2261" s="374"/>
      <c r="G2261" s="408"/>
      <c r="H2261" s="374"/>
      <c r="I2261" s="409"/>
      <c r="J2261" s="374"/>
      <c r="K2261" s="409"/>
      <c r="L2261" s="378"/>
      <c r="M2261" s="410"/>
      <c r="N2261" s="374"/>
      <c r="O2261" s="411"/>
      <c r="P2261" s="409"/>
      <c r="Q2261" s="409"/>
      <c r="R2261" s="378"/>
      <c r="S2261" s="378"/>
      <c r="T2261" s="378"/>
      <c r="U2261" s="378"/>
      <c r="V2261" s="378"/>
      <c r="W2261" s="378"/>
      <c r="X2261" s="378"/>
      <c r="Y2261" s="378"/>
    </row>
    <row r="2262" spans="1:25">
      <c r="A2262" s="374"/>
      <c r="B2262" s="374"/>
      <c r="C2262" s="406"/>
      <c r="D2262" s="407"/>
      <c r="E2262" s="374"/>
      <c r="F2262" s="374"/>
      <c r="G2262" s="408"/>
      <c r="H2262" s="374"/>
      <c r="I2262" s="409"/>
      <c r="J2262" s="374"/>
      <c r="K2262" s="409"/>
      <c r="L2262" s="378"/>
      <c r="M2262" s="410"/>
      <c r="N2262" s="374"/>
      <c r="O2262" s="411"/>
      <c r="P2262" s="409"/>
      <c r="Q2262" s="409"/>
      <c r="R2262" s="378"/>
      <c r="S2262" s="378"/>
      <c r="T2262" s="378"/>
      <c r="U2262" s="378"/>
      <c r="V2262" s="378"/>
      <c r="W2262" s="378"/>
      <c r="X2262" s="378"/>
      <c r="Y2262" s="378"/>
    </row>
    <row r="2263" spans="1:25">
      <c r="A2263" s="374"/>
      <c r="B2263" s="374"/>
      <c r="C2263" s="406"/>
      <c r="D2263" s="407"/>
      <c r="E2263" s="374"/>
      <c r="F2263" s="374"/>
      <c r="G2263" s="408"/>
      <c r="H2263" s="374"/>
      <c r="I2263" s="409"/>
      <c r="J2263" s="374"/>
      <c r="K2263" s="409"/>
      <c r="L2263" s="378"/>
      <c r="M2263" s="410"/>
      <c r="N2263" s="374"/>
      <c r="O2263" s="411"/>
      <c r="P2263" s="409"/>
      <c r="Q2263" s="409"/>
      <c r="R2263" s="378"/>
      <c r="S2263" s="378"/>
      <c r="T2263" s="378"/>
      <c r="U2263" s="378"/>
      <c r="V2263" s="378"/>
      <c r="W2263" s="378"/>
      <c r="X2263" s="378"/>
      <c r="Y2263" s="378"/>
    </row>
    <row r="2264" spans="1:25">
      <c r="A2264" s="374"/>
      <c r="B2264" s="374"/>
      <c r="C2264" s="406"/>
      <c r="D2264" s="407"/>
      <c r="E2264" s="374"/>
      <c r="F2264" s="374"/>
      <c r="G2264" s="408"/>
      <c r="H2264" s="374"/>
      <c r="I2264" s="409"/>
      <c r="J2264" s="374"/>
      <c r="K2264" s="409"/>
      <c r="L2264" s="378"/>
      <c r="M2264" s="410"/>
      <c r="N2264" s="374"/>
      <c r="O2264" s="411"/>
      <c r="P2264" s="409"/>
      <c r="Q2264" s="409"/>
      <c r="R2264" s="378"/>
      <c r="S2264" s="378"/>
      <c r="T2264" s="378"/>
      <c r="U2264" s="378"/>
      <c r="V2264" s="378"/>
      <c r="W2264" s="378"/>
      <c r="X2264" s="378"/>
      <c r="Y2264" s="378"/>
    </row>
    <row r="2265" spans="1:25">
      <c r="A2265" s="374"/>
      <c r="B2265" s="374"/>
      <c r="C2265" s="406"/>
      <c r="D2265" s="407"/>
      <c r="E2265" s="374"/>
      <c r="F2265" s="374"/>
      <c r="G2265" s="408"/>
      <c r="H2265" s="374"/>
      <c r="I2265" s="409"/>
      <c r="J2265" s="374"/>
      <c r="K2265" s="409"/>
      <c r="L2265" s="378"/>
      <c r="M2265" s="410"/>
      <c r="N2265" s="374"/>
      <c r="O2265" s="411"/>
      <c r="P2265" s="409"/>
      <c r="Q2265" s="409"/>
      <c r="R2265" s="378"/>
      <c r="S2265" s="378"/>
      <c r="T2265" s="378"/>
      <c r="U2265" s="378"/>
      <c r="V2265" s="378"/>
      <c r="W2265" s="378"/>
      <c r="X2265" s="378"/>
      <c r="Y2265" s="378"/>
    </row>
    <row r="2266" spans="1:25">
      <c r="A2266" s="374"/>
      <c r="B2266" s="374"/>
      <c r="C2266" s="406"/>
      <c r="D2266" s="407"/>
      <c r="E2266" s="374"/>
      <c r="F2266" s="374"/>
      <c r="G2266" s="408"/>
      <c r="H2266" s="374"/>
      <c r="I2266" s="409"/>
      <c r="J2266" s="374"/>
      <c r="K2266" s="409"/>
      <c r="L2266" s="378"/>
      <c r="M2266" s="410"/>
      <c r="N2266" s="374"/>
      <c r="O2266" s="411"/>
      <c r="P2266" s="409"/>
      <c r="Q2266" s="409"/>
      <c r="R2266" s="378"/>
      <c r="S2266" s="378"/>
      <c r="T2266" s="378"/>
      <c r="U2266" s="378"/>
      <c r="V2266" s="378"/>
      <c r="W2266" s="378"/>
      <c r="X2266" s="378"/>
      <c r="Y2266" s="378"/>
    </row>
    <row r="2267" spans="1:25">
      <c r="A2267" s="374"/>
      <c r="B2267" s="374"/>
      <c r="C2267" s="406"/>
      <c r="D2267" s="407"/>
      <c r="E2267" s="374"/>
      <c r="F2267" s="374"/>
      <c r="G2267" s="408"/>
      <c r="H2267" s="374"/>
      <c r="I2267" s="409"/>
      <c r="J2267" s="374"/>
      <c r="K2267" s="409"/>
      <c r="L2267" s="378"/>
      <c r="M2267" s="410"/>
      <c r="N2267" s="374"/>
      <c r="O2267" s="411"/>
      <c r="P2267" s="409"/>
      <c r="Q2267" s="409"/>
      <c r="R2267" s="378"/>
      <c r="S2267" s="378"/>
      <c r="T2267" s="378"/>
      <c r="U2267" s="378"/>
      <c r="V2267" s="378"/>
      <c r="W2267" s="378"/>
      <c r="X2267" s="378"/>
      <c r="Y2267" s="378"/>
    </row>
    <row r="2268" spans="1:25">
      <c r="A2268" s="374"/>
      <c r="B2268" s="374"/>
      <c r="C2268" s="406"/>
      <c r="D2268" s="407"/>
      <c r="E2268" s="374"/>
      <c r="F2268" s="374"/>
      <c r="G2268" s="408"/>
      <c r="H2268" s="374"/>
      <c r="I2268" s="409"/>
      <c r="J2268" s="374"/>
      <c r="K2268" s="409"/>
      <c r="L2268" s="378"/>
      <c r="M2268" s="410"/>
      <c r="N2268" s="374"/>
      <c r="O2268" s="411"/>
      <c r="P2268" s="409"/>
      <c r="Q2268" s="409"/>
      <c r="R2268" s="378"/>
      <c r="S2268" s="378"/>
      <c r="T2268" s="378"/>
      <c r="U2268" s="378"/>
      <c r="V2268" s="378"/>
      <c r="W2268" s="378"/>
      <c r="X2268" s="378"/>
      <c r="Y2268" s="378"/>
    </row>
    <row r="2269" spans="1:25">
      <c r="A2269" s="374"/>
      <c r="B2269" s="374"/>
      <c r="C2269" s="406"/>
      <c r="D2269" s="407"/>
      <c r="E2269" s="374"/>
      <c r="F2269" s="374"/>
      <c r="G2269" s="408"/>
      <c r="H2269" s="374"/>
      <c r="I2269" s="409"/>
      <c r="J2269" s="374"/>
      <c r="K2269" s="409"/>
      <c r="L2269" s="378"/>
      <c r="M2269" s="410"/>
      <c r="N2269" s="374"/>
      <c r="O2269" s="411"/>
      <c r="P2269" s="409"/>
      <c r="Q2269" s="409"/>
      <c r="R2269" s="378"/>
      <c r="S2269" s="378"/>
      <c r="T2269" s="378"/>
      <c r="U2269" s="378"/>
      <c r="V2269" s="378"/>
      <c r="W2269" s="378"/>
      <c r="X2269" s="378"/>
      <c r="Y2269" s="378"/>
    </row>
    <row r="2270" spans="1:25">
      <c r="A2270" s="374"/>
      <c r="B2270" s="374"/>
      <c r="C2270" s="406"/>
      <c r="D2270" s="407"/>
      <c r="E2270" s="374"/>
      <c r="F2270" s="374"/>
      <c r="G2270" s="408"/>
      <c r="H2270" s="374"/>
      <c r="I2270" s="409"/>
      <c r="J2270" s="374"/>
      <c r="K2270" s="409"/>
      <c r="L2270" s="378"/>
      <c r="M2270" s="410"/>
      <c r="N2270" s="374"/>
      <c r="O2270" s="411"/>
      <c r="P2270" s="409"/>
      <c r="Q2270" s="409"/>
      <c r="R2270" s="378"/>
      <c r="S2270" s="378"/>
      <c r="T2270" s="378"/>
      <c r="U2270" s="378"/>
      <c r="V2270" s="378"/>
      <c r="W2270" s="378"/>
      <c r="X2270" s="378"/>
      <c r="Y2270" s="378"/>
    </row>
    <row r="2271" spans="1:25">
      <c r="A2271" s="374"/>
      <c r="B2271" s="374"/>
      <c r="C2271" s="406"/>
      <c r="D2271" s="407"/>
      <c r="E2271" s="374"/>
      <c r="F2271" s="374"/>
      <c r="G2271" s="408"/>
      <c r="H2271" s="374"/>
      <c r="I2271" s="409"/>
      <c r="J2271" s="374"/>
      <c r="K2271" s="409"/>
      <c r="L2271" s="378"/>
      <c r="M2271" s="410"/>
      <c r="N2271" s="374"/>
      <c r="O2271" s="411"/>
      <c r="P2271" s="409"/>
      <c r="Q2271" s="409"/>
      <c r="R2271" s="378"/>
      <c r="S2271" s="378"/>
      <c r="T2271" s="378"/>
      <c r="U2271" s="378"/>
      <c r="V2271" s="378"/>
      <c r="W2271" s="378"/>
      <c r="X2271" s="378"/>
      <c r="Y2271" s="378"/>
    </row>
    <row r="2272" spans="1:25">
      <c r="A2272" s="374"/>
      <c r="B2272" s="374"/>
      <c r="C2272" s="406"/>
      <c r="D2272" s="407"/>
      <c r="E2272" s="374"/>
      <c r="F2272" s="374"/>
      <c r="G2272" s="408"/>
      <c r="H2272" s="374"/>
      <c r="I2272" s="409"/>
      <c r="J2272" s="374"/>
      <c r="K2272" s="409"/>
      <c r="L2272" s="378"/>
      <c r="M2272" s="410"/>
      <c r="N2272" s="374"/>
      <c r="O2272" s="411"/>
      <c r="P2272" s="409"/>
      <c r="Q2272" s="409"/>
      <c r="R2272" s="378"/>
      <c r="S2272" s="378"/>
      <c r="T2272" s="378"/>
      <c r="U2272" s="378"/>
      <c r="V2272" s="378"/>
      <c r="W2272" s="378"/>
      <c r="X2272" s="378"/>
      <c r="Y2272" s="378"/>
    </row>
    <row r="2273" spans="1:25">
      <c r="A2273" s="374"/>
      <c r="B2273" s="374"/>
      <c r="C2273" s="406"/>
      <c r="D2273" s="407"/>
      <c r="E2273" s="374"/>
      <c r="F2273" s="374"/>
      <c r="G2273" s="408"/>
      <c r="H2273" s="374"/>
      <c r="I2273" s="409"/>
      <c r="J2273" s="374"/>
      <c r="K2273" s="409"/>
      <c r="L2273" s="378"/>
      <c r="M2273" s="410"/>
      <c r="N2273" s="374"/>
      <c r="O2273" s="411"/>
      <c r="P2273" s="409"/>
      <c r="Q2273" s="409"/>
      <c r="R2273" s="378"/>
      <c r="S2273" s="378"/>
      <c r="T2273" s="378"/>
      <c r="U2273" s="378"/>
      <c r="V2273" s="378"/>
      <c r="W2273" s="378"/>
      <c r="X2273" s="378"/>
      <c r="Y2273" s="378"/>
    </row>
    <row r="2274" spans="1:25">
      <c r="A2274" s="374"/>
      <c r="B2274" s="374"/>
      <c r="C2274" s="406"/>
      <c r="D2274" s="407"/>
      <c r="E2274" s="374"/>
      <c r="F2274" s="374"/>
      <c r="G2274" s="408"/>
      <c r="H2274" s="374"/>
      <c r="I2274" s="409"/>
      <c r="J2274" s="374"/>
      <c r="K2274" s="409"/>
      <c r="L2274" s="378"/>
      <c r="M2274" s="410"/>
      <c r="N2274" s="374"/>
      <c r="O2274" s="411"/>
      <c r="P2274" s="409"/>
      <c r="Q2274" s="409"/>
      <c r="R2274" s="378"/>
      <c r="S2274" s="378"/>
      <c r="T2274" s="378"/>
      <c r="U2274" s="378"/>
      <c r="V2274" s="378"/>
      <c r="W2274" s="378"/>
      <c r="X2274" s="378"/>
      <c r="Y2274" s="378"/>
    </row>
    <row r="2275" spans="1:25">
      <c r="A2275" s="374"/>
      <c r="B2275" s="374"/>
      <c r="C2275" s="406"/>
      <c r="D2275" s="407"/>
      <c r="E2275" s="374"/>
      <c r="F2275" s="374"/>
      <c r="G2275" s="408"/>
      <c r="H2275" s="374"/>
      <c r="I2275" s="409"/>
      <c r="J2275" s="374"/>
      <c r="K2275" s="409"/>
      <c r="L2275" s="378"/>
      <c r="M2275" s="410"/>
      <c r="N2275" s="374"/>
      <c r="O2275" s="411"/>
      <c r="P2275" s="409"/>
      <c r="Q2275" s="409"/>
      <c r="R2275" s="378"/>
      <c r="S2275" s="378"/>
      <c r="T2275" s="378"/>
      <c r="U2275" s="378"/>
      <c r="V2275" s="378"/>
      <c r="W2275" s="378"/>
      <c r="X2275" s="378"/>
      <c r="Y2275" s="378"/>
    </row>
    <row r="2276" spans="1:25">
      <c r="A2276" s="374"/>
      <c r="B2276" s="374"/>
      <c r="C2276" s="406"/>
      <c r="D2276" s="407"/>
      <c r="E2276" s="374"/>
      <c r="F2276" s="374"/>
      <c r="G2276" s="408"/>
      <c r="H2276" s="374"/>
      <c r="I2276" s="409"/>
      <c r="J2276" s="374"/>
      <c r="K2276" s="409"/>
      <c r="L2276" s="378"/>
      <c r="M2276" s="410"/>
      <c r="N2276" s="374"/>
      <c r="O2276" s="411"/>
      <c r="P2276" s="409"/>
      <c r="Q2276" s="409"/>
      <c r="R2276" s="378"/>
      <c r="S2276" s="378"/>
      <c r="T2276" s="378"/>
      <c r="U2276" s="378"/>
      <c r="V2276" s="378"/>
      <c r="W2276" s="378"/>
      <c r="X2276" s="378"/>
      <c r="Y2276" s="378"/>
    </row>
    <row r="2277" spans="1:25">
      <c r="A2277" s="374"/>
      <c r="B2277" s="374"/>
      <c r="C2277" s="406"/>
      <c r="D2277" s="407"/>
      <c r="E2277" s="374"/>
      <c r="F2277" s="374"/>
      <c r="G2277" s="408"/>
      <c r="H2277" s="374"/>
      <c r="I2277" s="409"/>
      <c r="J2277" s="374"/>
      <c r="K2277" s="409"/>
      <c r="L2277" s="378"/>
      <c r="M2277" s="410"/>
      <c r="N2277" s="374"/>
      <c r="O2277" s="411"/>
      <c r="P2277" s="409"/>
      <c r="Q2277" s="409"/>
      <c r="R2277" s="378"/>
      <c r="S2277" s="378"/>
      <c r="T2277" s="378"/>
      <c r="U2277" s="378"/>
      <c r="V2277" s="378"/>
      <c r="W2277" s="378"/>
      <c r="X2277" s="378"/>
      <c r="Y2277" s="378"/>
    </row>
    <row r="2278" spans="1:25">
      <c r="A2278" s="374"/>
      <c r="B2278" s="374"/>
      <c r="C2278" s="406"/>
      <c r="D2278" s="407"/>
      <c r="E2278" s="374"/>
      <c r="F2278" s="374"/>
      <c r="G2278" s="408"/>
      <c r="H2278" s="374"/>
      <c r="I2278" s="409"/>
      <c r="J2278" s="374"/>
      <c r="K2278" s="409"/>
      <c r="L2278" s="378"/>
      <c r="M2278" s="410"/>
      <c r="N2278" s="374"/>
      <c r="O2278" s="411"/>
      <c r="P2278" s="409"/>
      <c r="Q2278" s="409"/>
      <c r="R2278" s="378"/>
      <c r="S2278" s="378"/>
      <c r="T2278" s="378"/>
      <c r="U2278" s="378"/>
      <c r="V2278" s="378"/>
      <c r="W2278" s="378"/>
      <c r="X2278" s="378"/>
      <c r="Y2278" s="378"/>
    </row>
    <row r="2279" spans="1:25">
      <c r="A2279" s="374"/>
      <c r="B2279" s="374"/>
      <c r="C2279" s="406"/>
      <c r="D2279" s="407"/>
      <c r="E2279" s="374"/>
      <c r="F2279" s="374"/>
      <c r="G2279" s="408"/>
      <c r="H2279" s="374"/>
      <c r="I2279" s="409"/>
      <c r="J2279" s="374"/>
      <c r="K2279" s="409"/>
      <c r="L2279" s="378"/>
      <c r="M2279" s="410"/>
      <c r="N2279" s="374"/>
      <c r="O2279" s="411"/>
      <c r="P2279" s="409"/>
      <c r="Q2279" s="409"/>
      <c r="R2279" s="378"/>
      <c r="S2279" s="378"/>
      <c r="T2279" s="378"/>
      <c r="U2279" s="378"/>
      <c r="V2279" s="378"/>
      <c r="W2279" s="378"/>
      <c r="X2279" s="378"/>
      <c r="Y2279" s="378"/>
    </row>
    <row r="2280" spans="1:25">
      <c r="A2280" s="374"/>
      <c r="B2280" s="374"/>
      <c r="C2280" s="406"/>
      <c r="D2280" s="407"/>
      <c r="E2280" s="374"/>
      <c r="F2280" s="374"/>
      <c r="G2280" s="408"/>
      <c r="H2280" s="374"/>
      <c r="I2280" s="409"/>
      <c r="J2280" s="374"/>
      <c r="K2280" s="409"/>
      <c r="L2280" s="378"/>
      <c r="M2280" s="410"/>
      <c r="N2280" s="374"/>
      <c r="O2280" s="411"/>
      <c r="P2280" s="409"/>
      <c r="Q2280" s="409"/>
      <c r="R2280" s="378"/>
      <c r="S2280" s="378"/>
      <c r="T2280" s="378"/>
      <c r="U2280" s="378"/>
      <c r="V2280" s="378"/>
      <c r="W2280" s="378"/>
      <c r="X2280" s="378"/>
      <c r="Y2280" s="378"/>
    </row>
    <row r="2281" spans="1:25">
      <c r="A2281" s="374"/>
      <c r="B2281" s="374"/>
      <c r="C2281" s="406"/>
      <c r="D2281" s="407"/>
      <c r="E2281" s="374"/>
      <c r="F2281" s="374"/>
      <c r="G2281" s="408"/>
      <c r="H2281" s="374"/>
      <c r="I2281" s="409"/>
      <c r="J2281" s="374"/>
      <c r="K2281" s="409"/>
      <c r="L2281" s="378"/>
      <c r="M2281" s="410"/>
      <c r="N2281" s="374"/>
      <c r="O2281" s="411"/>
      <c r="P2281" s="409"/>
      <c r="Q2281" s="409"/>
      <c r="R2281" s="378"/>
      <c r="S2281" s="378"/>
      <c r="T2281" s="378"/>
      <c r="U2281" s="378"/>
      <c r="V2281" s="378"/>
      <c r="W2281" s="378"/>
      <c r="X2281" s="378"/>
      <c r="Y2281" s="378"/>
    </row>
    <row r="2282" spans="1:25">
      <c r="A2282" s="374"/>
      <c r="B2282" s="374"/>
      <c r="C2282" s="406"/>
      <c r="D2282" s="407"/>
      <c r="E2282" s="374"/>
      <c r="F2282" s="374"/>
      <c r="G2282" s="408"/>
      <c r="H2282" s="374"/>
      <c r="I2282" s="409"/>
      <c r="J2282" s="374"/>
      <c r="K2282" s="409"/>
      <c r="L2282" s="378"/>
      <c r="M2282" s="410"/>
      <c r="N2282" s="374"/>
      <c r="O2282" s="411"/>
      <c r="P2282" s="409"/>
      <c r="Q2282" s="409"/>
      <c r="R2282" s="378"/>
      <c r="S2282" s="378"/>
      <c r="T2282" s="378"/>
      <c r="U2282" s="378"/>
      <c r="V2282" s="378"/>
      <c r="W2282" s="378"/>
      <c r="X2282" s="378"/>
      <c r="Y2282" s="378"/>
    </row>
    <row r="2283" spans="1:25">
      <c r="A2283" s="374"/>
      <c r="B2283" s="374"/>
      <c r="C2283" s="406"/>
      <c r="D2283" s="407"/>
      <c r="E2283" s="374"/>
      <c r="F2283" s="374"/>
      <c r="G2283" s="408"/>
      <c r="H2283" s="374"/>
      <c r="I2283" s="409"/>
      <c r="J2283" s="374"/>
      <c r="K2283" s="409"/>
      <c r="L2283" s="378"/>
      <c r="M2283" s="410"/>
      <c r="N2283" s="374"/>
      <c r="O2283" s="411"/>
      <c r="P2283" s="409"/>
      <c r="Q2283" s="409"/>
      <c r="R2283" s="378"/>
      <c r="S2283" s="378"/>
      <c r="T2283" s="378"/>
      <c r="U2283" s="378"/>
      <c r="V2283" s="378"/>
      <c r="W2283" s="378"/>
      <c r="X2283" s="378"/>
      <c r="Y2283" s="378"/>
    </row>
    <row r="2284" spans="1:25">
      <c r="A2284" s="374"/>
      <c r="B2284" s="374"/>
      <c r="C2284" s="406"/>
      <c r="D2284" s="407"/>
      <c r="E2284" s="374"/>
      <c r="F2284" s="374"/>
      <c r="G2284" s="408"/>
      <c r="H2284" s="374"/>
      <c r="I2284" s="409"/>
      <c r="J2284" s="374"/>
      <c r="K2284" s="409"/>
      <c r="L2284" s="378"/>
      <c r="M2284" s="410"/>
      <c r="N2284" s="374"/>
      <c r="O2284" s="411"/>
      <c r="P2284" s="409"/>
      <c r="Q2284" s="409"/>
      <c r="R2284" s="378"/>
      <c r="S2284" s="378"/>
      <c r="T2284" s="378"/>
      <c r="U2284" s="378"/>
      <c r="V2284" s="378"/>
      <c r="W2284" s="378"/>
      <c r="X2284" s="378"/>
      <c r="Y2284" s="378"/>
    </row>
    <row r="2285" spans="1:25">
      <c r="A2285" s="374"/>
      <c r="B2285" s="374"/>
      <c r="C2285" s="406"/>
      <c r="D2285" s="407"/>
      <c r="E2285" s="374"/>
      <c r="F2285" s="374"/>
      <c r="G2285" s="408"/>
      <c r="H2285" s="374"/>
      <c r="I2285" s="409"/>
      <c r="J2285" s="374"/>
      <c r="K2285" s="409"/>
      <c r="L2285" s="378"/>
      <c r="M2285" s="410"/>
      <c r="N2285" s="374"/>
      <c r="O2285" s="411"/>
      <c r="P2285" s="409"/>
      <c r="Q2285" s="409"/>
      <c r="R2285" s="378"/>
      <c r="S2285" s="378"/>
      <c r="T2285" s="378"/>
      <c r="U2285" s="378"/>
      <c r="V2285" s="378"/>
      <c r="W2285" s="378"/>
      <c r="X2285" s="378"/>
      <c r="Y2285" s="378"/>
    </row>
    <row r="2286" spans="1:25">
      <c r="A2286" s="374"/>
      <c r="B2286" s="374"/>
      <c r="C2286" s="406"/>
      <c r="D2286" s="407"/>
      <c r="E2286" s="374"/>
      <c r="F2286" s="374"/>
      <c r="G2286" s="408"/>
      <c r="H2286" s="374"/>
      <c r="I2286" s="409"/>
      <c r="J2286" s="374"/>
      <c r="K2286" s="409"/>
      <c r="L2286" s="378"/>
      <c r="M2286" s="410"/>
      <c r="N2286" s="374"/>
      <c r="O2286" s="411"/>
      <c r="P2286" s="409"/>
      <c r="Q2286" s="409"/>
      <c r="R2286" s="378"/>
      <c r="S2286" s="378"/>
      <c r="T2286" s="378"/>
      <c r="U2286" s="378"/>
      <c r="V2286" s="378"/>
      <c r="W2286" s="378"/>
      <c r="X2286" s="378"/>
      <c r="Y2286" s="378"/>
    </row>
    <row r="2287" spans="1:25">
      <c r="A2287" s="374"/>
      <c r="B2287" s="374"/>
      <c r="C2287" s="406"/>
      <c r="D2287" s="407"/>
      <c r="E2287" s="374"/>
      <c r="F2287" s="374"/>
      <c r="G2287" s="408"/>
      <c r="H2287" s="374"/>
      <c r="I2287" s="409"/>
      <c r="J2287" s="374"/>
      <c r="K2287" s="409"/>
      <c r="L2287" s="378"/>
      <c r="M2287" s="410"/>
      <c r="N2287" s="374"/>
      <c r="O2287" s="411"/>
      <c r="P2287" s="409"/>
      <c r="Q2287" s="409"/>
      <c r="R2287" s="378"/>
      <c r="S2287" s="378"/>
      <c r="T2287" s="378"/>
      <c r="U2287" s="378"/>
      <c r="V2287" s="378"/>
      <c r="W2287" s="378"/>
      <c r="X2287" s="378"/>
      <c r="Y2287" s="378"/>
    </row>
    <row r="2288" spans="1:25">
      <c r="A2288" s="374"/>
      <c r="B2288" s="374"/>
      <c r="C2288" s="406"/>
      <c r="D2288" s="407"/>
      <c r="E2288" s="374"/>
      <c r="F2288" s="374"/>
      <c r="G2288" s="408"/>
      <c r="H2288" s="374"/>
      <c r="I2288" s="409"/>
      <c r="J2288" s="374"/>
      <c r="K2288" s="409"/>
      <c r="L2288" s="378"/>
      <c r="M2288" s="410"/>
      <c r="N2288" s="374"/>
      <c r="O2288" s="411"/>
      <c r="P2288" s="409"/>
      <c r="Q2288" s="409"/>
      <c r="R2288" s="378"/>
      <c r="S2288" s="378"/>
      <c r="T2288" s="378"/>
      <c r="U2288" s="378"/>
      <c r="V2288" s="378"/>
      <c r="W2288" s="378"/>
      <c r="X2288" s="378"/>
      <c r="Y2288" s="378"/>
    </row>
    <row r="2289" spans="1:25">
      <c r="A2289" s="374"/>
      <c r="B2289" s="374"/>
      <c r="C2289" s="406"/>
      <c r="D2289" s="407"/>
      <c r="E2289" s="374"/>
      <c r="F2289" s="374"/>
      <c r="G2289" s="408"/>
      <c r="H2289" s="374"/>
      <c r="I2289" s="409"/>
      <c r="J2289" s="374"/>
      <c r="K2289" s="409"/>
      <c r="L2289" s="378"/>
      <c r="M2289" s="410"/>
      <c r="N2289" s="374"/>
      <c r="O2289" s="411"/>
      <c r="P2289" s="409"/>
      <c r="Q2289" s="409"/>
      <c r="R2289" s="378"/>
      <c r="S2289" s="378"/>
      <c r="T2289" s="378"/>
      <c r="U2289" s="378"/>
      <c r="V2289" s="378"/>
      <c r="W2289" s="378"/>
      <c r="X2289" s="378"/>
      <c r="Y2289" s="378"/>
    </row>
    <row r="2290" spans="1:25">
      <c r="A2290" s="374"/>
      <c r="B2290" s="374"/>
      <c r="C2290" s="406"/>
      <c r="D2290" s="407"/>
      <c r="E2290" s="374"/>
      <c r="F2290" s="374"/>
      <c r="G2290" s="408"/>
      <c r="H2290" s="374"/>
      <c r="I2290" s="409"/>
      <c r="J2290" s="374"/>
      <c r="K2290" s="409"/>
      <c r="L2290" s="378"/>
      <c r="M2290" s="410"/>
      <c r="N2290" s="374"/>
      <c r="O2290" s="411"/>
      <c r="P2290" s="409"/>
      <c r="Q2290" s="409"/>
      <c r="R2290" s="378"/>
      <c r="S2290" s="378"/>
      <c r="T2290" s="378"/>
      <c r="U2290" s="378"/>
      <c r="V2290" s="378"/>
      <c r="W2290" s="378"/>
      <c r="X2290" s="378"/>
      <c r="Y2290" s="378"/>
    </row>
    <row r="2291" spans="1:25">
      <c r="A2291" s="374"/>
      <c r="B2291" s="374"/>
      <c r="C2291" s="406"/>
      <c r="D2291" s="407"/>
      <c r="E2291" s="374"/>
      <c r="F2291" s="374"/>
      <c r="G2291" s="408"/>
      <c r="H2291" s="374"/>
      <c r="I2291" s="409"/>
      <c r="J2291" s="374"/>
      <c r="K2291" s="409"/>
      <c r="L2291" s="378"/>
      <c r="M2291" s="410"/>
      <c r="N2291" s="374"/>
      <c r="O2291" s="411"/>
      <c r="P2291" s="409"/>
      <c r="Q2291" s="409"/>
      <c r="R2291" s="378"/>
      <c r="S2291" s="378"/>
      <c r="T2291" s="378"/>
      <c r="U2291" s="378"/>
      <c r="V2291" s="378"/>
      <c r="W2291" s="378"/>
      <c r="X2291" s="378"/>
      <c r="Y2291" s="378"/>
    </row>
    <row r="2292" spans="1:25">
      <c r="A2292" s="374"/>
      <c r="B2292" s="374"/>
      <c r="C2292" s="406"/>
      <c r="D2292" s="407"/>
      <c r="E2292" s="374"/>
      <c r="F2292" s="374"/>
      <c r="G2292" s="408"/>
      <c r="H2292" s="374"/>
      <c r="I2292" s="409"/>
      <c r="J2292" s="374"/>
      <c r="K2292" s="409"/>
      <c r="L2292" s="378"/>
      <c r="M2292" s="410"/>
      <c r="N2292" s="374"/>
      <c r="O2292" s="411"/>
      <c r="P2292" s="409"/>
      <c r="Q2292" s="409"/>
      <c r="R2292" s="378"/>
      <c r="S2292" s="378"/>
      <c r="T2292" s="378"/>
      <c r="U2292" s="378"/>
      <c r="V2292" s="378"/>
      <c r="W2292" s="378"/>
      <c r="X2292" s="378"/>
      <c r="Y2292" s="378"/>
    </row>
    <row r="2293" spans="1:25">
      <c r="A2293" s="374"/>
      <c r="B2293" s="374"/>
      <c r="C2293" s="406"/>
      <c r="D2293" s="407"/>
      <c r="E2293" s="374"/>
      <c r="F2293" s="374"/>
      <c r="G2293" s="408"/>
      <c r="H2293" s="374"/>
      <c r="I2293" s="409"/>
      <c r="J2293" s="374"/>
      <c r="K2293" s="409"/>
      <c r="L2293" s="378"/>
      <c r="M2293" s="410"/>
      <c r="N2293" s="374"/>
      <c r="O2293" s="411"/>
      <c r="P2293" s="409"/>
      <c r="Q2293" s="409"/>
      <c r="R2293" s="378"/>
      <c r="S2293" s="378"/>
      <c r="T2293" s="378"/>
      <c r="U2293" s="378"/>
      <c r="V2293" s="378"/>
      <c r="W2293" s="378"/>
      <c r="X2293" s="378"/>
      <c r="Y2293" s="378"/>
    </row>
    <row r="2294" spans="1:25">
      <c r="A2294" s="374"/>
      <c r="B2294" s="374"/>
      <c r="C2294" s="406"/>
      <c r="D2294" s="407"/>
      <c r="E2294" s="374"/>
      <c r="F2294" s="374"/>
      <c r="G2294" s="408"/>
      <c r="H2294" s="374"/>
      <c r="I2294" s="409"/>
      <c r="J2294" s="374"/>
      <c r="K2294" s="409"/>
      <c r="L2294" s="378"/>
      <c r="M2294" s="410"/>
      <c r="N2294" s="374"/>
      <c r="O2294" s="411"/>
      <c r="P2294" s="409"/>
      <c r="Q2294" s="409"/>
      <c r="R2294" s="378"/>
      <c r="S2294" s="378"/>
      <c r="T2294" s="378"/>
      <c r="U2294" s="378"/>
      <c r="V2294" s="378"/>
      <c r="W2294" s="378"/>
      <c r="X2294" s="378"/>
      <c r="Y2294" s="378"/>
    </row>
    <row r="2295" spans="1:25">
      <c r="A2295" s="374"/>
      <c r="B2295" s="374"/>
      <c r="C2295" s="406"/>
      <c r="D2295" s="407"/>
      <c r="E2295" s="374"/>
      <c r="F2295" s="374"/>
      <c r="G2295" s="408"/>
      <c r="H2295" s="374"/>
      <c r="I2295" s="409"/>
      <c r="J2295" s="374"/>
      <c r="K2295" s="409"/>
      <c r="L2295" s="378"/>
      <c r="M2295" s="410"/>
      <c r="N2295" s="374"/>
      <c r="O2295" s="411"/>
      <c r="P2295" s="409"/>
      <c r="Q2295" s="409"/>
      <c r="R2295" s="378"/>
      <c r="S2295" s="378"/>
      <c r="T2295" s="378"/>
      <c r="U2295" s="378"/>
      <c r="V2295" s="378"/>
      <c r="W2295" s="378"/>
      <c r="X2295" s="378"/>
      <c r="Y2295" s="378"/>
    </row>
    <row r="2296" spans="1:25">
      <c r="A2296" s="374"/>
      <c r="B2296" s="374"/>
      <c r="C2296" s="406"/>
      <c r="D2296" s="407"/>
      <c r="E2296" s="374"/>
      <c r="F2296" s="374"/>
      <c r="G2296" s="408"/>
      <c r="H2296" s="374"/>
      <c r="I2296" s="409"/>
      <c r="J2296" s="374"/>
      <c r="K2296" s="409"/>
      <c r="L2296" s="378"/>
      <c r="M2296" s="410"/>
      <c r="N2296" s="374"/>
      <c r="O2296" s="411"/>
      <c r="P2296" s="409"/>
      <c r="Q2296" s="409"/>
      <c r="R2296" s="378"/>
      <c r="S2296" s="378"/>
      <c r="T2296" s="378"/>
      <c r="U2296" s="378"/>
      <c r="V2296" s="378"/>
      <c r="W2296" s="378"/>
      <c r="X2296" s="378"/>
      <c r="Y2296" s="378"/>
    </row>
    <row r="2297" spans="1:25">
      <c r="A2297" s="374"/>
      <c r="B2297" s="374"/>
      <c r="C2297" s="406"/>
      <c r="D2297" s="407"/>
      <c r="E2297" s="374"/>
      <c r="F2297" s="374"/>
      <c r="G2297" s="408"/>
      <c r="H2297" s="374"/>
      <c r="I2297" s="409"/>
      <c r="J2297" s="374"/>
      <c r="K2297" s="409"/>
      <c r="L2297" s="378"/>
      <c r="M2297" s="410"/>
      <c r="N2297" s="374"/>
      <c r="O2297" s="411"/>
      <c r="P2297" s="409"/>
      <c r="Q2297" s="409"/>
      <c r="R2297" s="378"/>
      <c r="S2297" s="378"/>
      <c r="T2297" s="378"/>
      <c r="U2297" s="378"/>
      <c r="V2297" s="378"/>
      <c r="W2297" s="378"/>
      <c r="X2297" s="378"/>
      <c r="Y2297" s="378"/>
    </row>
    <row r="2298" spans="1:25">
      <c r="A2298" s="374"/>
      <c r="B2298" s="374"/>
      <c r="C2298" s="406"/>
      <c r="D2298" s="407"/>
      <c r="E2298" s="374"/>
      <c r="F2298" s="374"/>
      <c r="G2298" s="408"/>
      <c r="H2298" s="374"/>
      <c r="I2298" s="409"/>
      <c r="J2298" s="374"/>
      <c r="K2298" s="409"/>
      <c r="L2298" s="378"/>
      <c r="M2298" s="410"/>
      <c r="N2298" s="374"/>
      <c r="O2298" s="411"/>
      <c r="P2298" s="409"/>
      <c r="Q2298" s="409"/>
      <c r="R2298" s="378"/>
      <c r="S2298" s="378"/>
      <c r="T2298" s="378"/>
      <c r="U2298" s="378"/>
      <c r="V2298" s="378"/>
      <c r="W2298" s="378"/>
      <c r="X2298" s="378"/>
      <c r="Y2298" s="378"/>
    </row>
    <row r="2299" spans="1:25">
      <c r="A2299" s="374"/>
      <c r="B2299" s="374"/>
      <c r="C2299" s="406"/>
      <c r="D2299" s="407"/>
      <c r="E2299" s="374"/>
      <c r="F2299" s="374"/>
      <c r="G2299" s="408"/>
      <c r="H2299" s="374"/>
      <c r="I2299" s="409"/>
      <c r="J2299" s="374"/>
      <c r="K2299" s="409"/>
      <c r="L2299" s="378"/>
      <c r="M2299" s="410"/>
      <c r="N2299" s="374"/>
      <c r="O2299" s="411"/>
      <c r="P2299" s="409"/>
      <c r="Q2299" s="409"/>
      <c r="R2299" s="378"/>
      <c r="S2299" s="378"/>
      <c r="T2299" s="378"/>
      <c r="U2299" s="378"/>
      <c r="V2299" s="378"/>
      <c r="W2299" s="378"/>
      <c r="X2299" s="378"/>
      <c r="Y2299" s="378"/>
    </row>
    <row r="2300" spans="1:25">
      <c r="A2300" s="374"/>
      <c r="B2300" s="374"/>
      <c r="C2300" s="406"/>
      <c r="D2300" s="407"/>
      <c r="E2300" s="374"/>
      <c r="F2300" s="374"/>
      <c r="G2300" s="408"/>
      <c r="H2300" s="374"/>
      <c r="I2300" s="409"/>
      <c r="J2300" s="374"/>
      <c r="K2300" s="409"/>
      <c r="L2300" s="378"/>
      <c r="M2300" s="410"/>
      <c r="N2300" s="374"/>
      <c r="O2300" s="411"/>
      <c r="P2300" s="409"/>
      <c r="Q2300" s="409"/>
      <c r="R2300" s="378"/>
      <c r="S2300" s="378"/>
      <c r="T2300" s="378"/>
      <c r="U2300" s="378"/>
      <c r="V2300" s="378"/>
      <c r="W2300" s="378"/>
      <c r="X2300" s="378"/>
      <c r="Y2300" s="378"/>
    </row>
    <row r="2301" spans="1:25">
      <c r="A2301" s="374"/>
      <c r="B2301" s="374"/>
      <c r="C2301" s="406"/>
      <c r="D2301" s="407"/>
      <c r="E2301" s="374"/>
      <c r="F2301" s="374"/>
      <c r="G2301" s="408"/>
      <c r="H2301" s="374"/>
      <c r="I2301" s="409"/>
      <c r="J2301" s="374"/>
      <c r="K2301" s="409"/>
      <c r="L2301" s="378"/>
      <c r="M2301" s="410"/>
      <c r="N2301" s="374"/>
      <c r="O2301" s="411"/>
      <c r="P2301" s="409"/>
      <c r="Q2301" s="409"/>
      <c r="R2301" s="378"/>
      <c r="S2301" s="378"/>
      <c r="T2301" s="378"/>
      <c r="U2301" s="378"/>
      <c r="V2301" s="378"/>
      <c r="W2301" s="378"/>
      <c r="X2301" s="378"/>
      <c r="Y2301" s="378"/>
    </row>
    <row r="2302" spans="1:25">
      <c r="A2302" s="374"/>
      <c r="B2302" s="374"/>
      <c r="C2302" s="406"/>
      <c r="D2302" s="407"/>
      <c r="E2302" s="374"/>
      <c r="F2302" s="374"/>
      <c r="G2302" s="408"/>
      <c r="H2302" s="374"/>
      <c r="I2302" s="409"/>
      <c r="J2302" s="374"/>
      <c r="K2302" s="409"/>
      <c r="L2302" s="378"/>
      <c r="M2302" s="410"/>
      <c r="N2302" s="374"/>
      <c r="O2302" s="411"/>
      <c r="P2302" s="409"/>
      <c r="Q2302" s="409"/>
      <c r="R2302" s="378"/>
      <c r="S2302" s="378"/>
      <c r="T2302" s="378"/>
      <c r="U2302" s="378"/>
      <c r="V2302" s="378"/>
      <c r="W2302" s="378"/>
      <c r="X2302" s="378"/>
      <c r="Y2302" s="378"/>
    </row>
    <row r="2303" spans="1:25">
      <c r="A2303" s="374"/>
      <c r="B2303" s="374"/>
      <c r="C2303" s="406"/>
      <c r="D2303" s="407"/>
      <c r="E2303" s="374"/>
      <c r="F2303" s="374"/>
      <c r="G2303" s="408"/>
      <c r="H2303" s="374"/>
      <c r="I2303" s="409"/>
      <c r="J2303" s="374"/>
      <c r="K2303" s="409"/>
      <c r="L2303" s="378"/>
      <c r="M2303" s="410"/>
      <c r="N2303" s="374"/>
      <c r="O2303" s="411"/>
      <c r="P2303" s="409"/>
      <c r="Q2303" s="409"/>
      <c r="R2303" s="378"/>
      <c r="S2303" s="378"/>
      <c r="T2303" s="378"/>
      <c r="U2303" s="378"/>
      <c r="V2303" s="378"/>
      <c r="W2303" s="378"/>
      <c r="X2303" s="378"/>
      <c r="Y2303" s="378"/>
    </row>
    <row r="2304" spans="1:25">
      <c r="A2304" s="374"/>
      <c r="B2304" s="374"/>
      <c r="C2304" s="406"/>
      <c r="D2304" s="407"/>
      <c r="E2304" s="374"/>
      <c r="F2304" s="374"/>
      <c r="G2304" s="408"/>
      <c r="H2304" s="374"/>
      <c r="I2304" s="409"/>
      <c r="J2304" s="374"/>
      <c r="K2304" s="409"/>
      <c r="L2304" s="378"/>
      <c r="M2304" s="410"/>
      <c r="N2304" s="374"/>
      <c r="O2304" s="411"/>
      <c r="P2304" s="409"/>
      <c r="Q2304" s="409"/>
      <c r="R2304" s="378"/>
      <c r="S2304" s="378"/>
      <c r="T2304" s="378"/>
      <c r="U2304" s="378"/>
      <c r="V2304" s="378"/>
      <c r="W2304" s="378"/>
      <c r="X2304" s="378"/>
      <c r="Y2304" s="378"/>
    </row>
    <row r="2305" spans="1:25">
      <c r="A2305" s="374"/>
      <c r="B2305" s="374"/>
      <c r="C2305" s="406"/>
      <c r="D2305" s="407"/>
      <c r="E2305" s="374"/>
      <c r="F2305" s="374"/>
      <c r="G2305" s="408"/>
      <c r="H2305" s="374"/>
      <c r="I2305" s="409"/>
      <c r="J2305" s="374"/>
      <c r="K2305" s="409"/>
      <c r="L2305" s="378"/>
      <c r="M2305" s="410"/>
      <c r="N2305" s="374"/>
      <c r="O2305" s="411"/>
      <c r="P2305" s="409"/>
      <c r="Q2305" s="409"/>
      <c r="R2305" s="378"/>
      <c r="S2305" s="378"/>
      <c r="T2305" s="378"/>
      <c r="U2305" s="378"/>
      <c r="V2305" s="378"/>
      <c r="W2305" s="378"/>
      <c r="X2305" s="378"/>
      <c r="Y2305" s="378"/>
    </row>
    <row r="2306" spans="1:25">
      <c r="A2306" s="374"/>
      <c r="B2306" s="374"/>
      <c r="C2306" s="406"/>
      <c r="D2306" s="407"/>
      <c r="E2306" s="374"/>
      <c r="F2306" s="374"/>
      <c r="G2306" s="408"/>
      <c r="H2306" s="374"/>
      <c r="I2306" s="409"/>
      <c r="J2306" s="374"/>
      <c r="K2306" s="409"/>
      <c r="L2306" s="378"/>
      <c r="M2306" s="410"/>
      <c r="N2306" s="374"/>
      <c r="O2306" s="411"/>
      <c r="P2306" s="409"/>
      <c r="Q2306" s="409"/>
      <c r="R2306" s="378"/>
      <c r="S2306" s="378"/>
      <c r="T2306" s="378"/>
      <c r="U2306" s="378"/>
      <c r="V2306" s="378"/>
      <c r="W2306" s="378"/>
      <c r="X2306" s="378"/>
      <c r="Y2306" s="378"/>
    </row>
    <row r="2307" spans="1:25">
      <c r="A2307" s="374"/>
      <c r="B2307" s="374"/>
      <c r="C2307" s="406"/>
      <c r="D2307" s="407"/>
      <c r="E2307" s="374"/>
      <c r="F2307" s="374"/>
      <c r="G2307" s="408"/>
      <c r="H2307" s="374"/>
      <c r="I2307" s="409"/>
      <c r="J2307" s="374"/>
      <c r="K2307" s="409"/>
      <c r="L2307" s="378"/>
      <c r="M2307" s="410"/>
      <c r="N2307" s="374"/>
      <c r="O2307" s="411"/>
      <c r="P2307" s="409"/>
      <c r="Q2307" s="409"/>
      <c r="R2307" s="378"/>
      <c r="S2307" s="378"/>
      <c r="T2307" s="378"/>
      <c r="U2307" s="378"/>
      <c r="V2307" s="378"/>
      <c r="W2307" s="378"/>
      <c r="X2307" s="378"/>
      <c r="Y2307" s="378"/>
    </row>
    <row r="2308" spans="1:25">
      <c r="A2308" s="374"/>
      <c r="B2308" s="374"/>
      <c r="C2308" s="406"/>
      <c r="D2308" s="407"/>
      <c r="E2308" s="374"/>
      <c r="F2308" s="374"/>
      <c r="G2308" s="408"/>
      <c r="H2308" s="374"/>
      <c r="I2308" s="409"/>
      <c r="J2308" s="374"/>
      <c r="K2308" s="409"/>
      <c r="L2308" s="378"/>
      <c r="M2308" s="410"/>
      <c r="N2308" s="374"/>
      <c r="O2308" s="411"/>
      <c r="P2308" s="409"/>
      <c r="Q2308" s="409"/>
      <c r="R2308" s="378"/>
      <c r="S2308" s="378"/>
      <c r="T2308" s="378"/>
      <c r="U2308" s="378"/>
      <c r="V2308" s="378"/>
      <c r="W2308" s="378"/>
      <c r="X2308" s="378"/>
      <c r="Y2308" s="378"/>
    </row>
    <row r="2309" spans="1:25">
      <c r="A2309" s="374"/>
      <c r="B2309" s="374"/>
      <c r="C2309" s="406"/>
      <c r="D2309" s="407"/>
      <c r="E2309" s="374"/>
      <c r="F2309" s="374"/>
      <c r="G2309" s="408"/>
      <c r="H2309" s="374"/>
      <c r="I2309" s="409"/>
      <c r="J2309" s="374"/>
      <c r="K2309" s="409"/>
      <c r="L2309" s="378"/>
      <c r="M2309" s="410"/>
      <c r="N2309" s="374"/>
      <c r="O2309" s="411"/>
      <c r="P2309" s="409"/>
      <c r="Q2309" s="409"/>
      <c r="R2309" s="378"/>
      <c r="S2309" s="378"/>
      <c r="T2309" s="378"/>
      <c r="U2309" s="378"/>
      <c r="V2309" s="378"/>
      <c r="W2309" s="378"/>
      <c r="X2309" s="378"/>
      <c r="Y2309" s="378"/>
    </row>
    <row r="2310" spans="1:25">
      <c r="A2310" s="374"/>
      <c r="B2310" s="374"/>
      <c r="C2310" s="406"/>
      <c r="D2310" s="407"/>
      <c r="E2310" s="374"/>
      <c r="F2310" s="374"/>
      <c r="G2310" s="408"/>
      <c r="H2310" s="374"/>
      <c r="I2310" s="409"/>
      <c r="J2310" s="374"/>
      <c r="K2310" s="409"/>
      <c r="L2310" s="378"/>
      <c r="M2310" s="410"/>
      <c r="N2310" s="374"/>
      <c r="O2310" s="411"/>
      <c r="P2310" s="409"/>
      <c r="Q2310" s="409"/>
      <c r="R2310" s="378"/>
      <c r="S2310" s="378"/>
      <c r="T2310" s="378"/>
      <c r="U2310" s="378"/>
      <c r="V2310" s="378"/>
      <c r="W2310" s="378"/>
      <c r="X2310" s="378"/>
      <c r="Y2310" s="378"/>
    </row>
    <row r="2311" spans="1:25">
      <c r="A2311" s="374"/>
      <c r="B2311" s="374"/>
      <c r="C2311" s="406"/>
      <c r="D2311" s="407"/>
      <c r="E2311" s="374"/>
      <c r="F2311" s="374"/>
      <c r="G2311" s="408"/>
      <c r="H2311" s="374"/>
      <c r="I2311" s="409"/>
      <c r="J2311" s="374"/>
      <c r="K2311" s="409"/>
      <c r="L2311" s="378"/>
      <c r="M2311" s="410"/>
      <c r="N2311" s="374"/>
      <c r="O2311" s="411"/>
      <c r="P2311" s="409"/>
      <c r="Q2311" s="409"/>
      <c r="R2311" s="378"/>
      <c r="S2311" s="378"/>
      <c r="T2311" s="378"/>
      <c r="U2311" s="378"/>
      <c r="V2311" s="378"/>
      <c r="W2311" s="378"/>
      <c r="X2311" s="378"/>
      <c r="Y2311" s="378"/>
    </row>
    <row r="2312" spans="1:25">
      <c r="A2312" s="374"/>
      <c r="B2312" s="374"/>
      <c r="C2312" s="406"/>
      <c r="D2312" s="407"/>
      <c r="E2312" s="374"/>
      <c r="F2312" s="374"/>
      <c r="G2312" s="408"/>
      <c r="H2312" s="374"/>
      <c r="I2312" s="409"/>
      <c r="J2312" s="374"/>
      <c r="K2312" s="409"/>
      <c r="L2312" s="378"/>
      <c r="M2312" s="410"/>
      <c r="N2312" s="374"/>
      <c r="O2312" s="411"/>
      <c r="P2312" s="409"/>
      <c r="Q2312" s="409"/>
      <c r="R2312" s="378"/>
      <c r="S2312" s="378"/>
      <c r="T2312" s="378"/>
      <c r="U2312" s="378"/>
      <c r="V2312" s="378"/>
      <c r="W2312" s="378"/>
      <c r="X2312" s="378"/>
      <c r="Y2312" s="378"/>
    </row>
    <row r="2313" spans="1:25">
      <c r="A2313" s="374"/>
      <c r="B2313" s="374"/>
      <c r="C2313" s="406"/>
      <c r="D2313" s="407"/>
      <c r="E2313" s="374"/>
      <c r="F2313" s="374"/>
      <c r="G2313" s="408"/>
      <c r="H2313" s="374"/>
      <c r="I2313" s="409"/>
      <c r="J2313" s="374"/>
      <c r="K2313" s="409"/>
      <c r="L2313" s="378"/>
      <c r="M2313" s="410"/>
      <c r="N2313" s="374"/>
      <c r="O2313" s="411"/>
      <c r="P2313" s="409"/>
      <c r="Q2313" s="409"/>
      <c r="R2313" s="378"/>
      <c r="S2313" s="378"/>
      <c r="T2313" s="378"/>
      <c r="U2313" s="378"/>
      <c r="V2313" s="378"/>
      <c r="W2313" s="378"/>
      <c r="X2313" s="378"/>
      <c r="Y2313" s="378"/>
    </row>
    <row r="2314" spans="1:25">
      <c r="A2314" s="374"/>
      <c r="B2314" s="374"/>
      <c r="C2314" s="406"/>
      <c r="D2314" s="407"/>
      <c r="E2314" s="374"/>
      <c r="F2314" s="374"/>
      <c r="G2314" s="408"/>
      <c r="H2314" s="374"/>
      <c r="I2314" s="409"/>
      <c r="J2314" s="374"/>
      <c r="K2314" s="409"/>
      <c r="L2314" s="378"/>
      <c r="M2314" s="410"/>
      <c r="N2314" s="374"/>
      <c r="O2314" s="411"/>
      <c r="P2314" s="409"/>
      <c r="Q2314" s="409"/>
      <c r="R2314" s="378"/>
      <c r="S2314" s="378"/>
      <c r="T2314" s="378"/>
      <c r="U2314" s="378"/>
      <c r="V2314" s="378"/>
      <c r="W2314" s="378"/>
      <c r="X2314" s="378"/>
      <c r="Y2314" s="378"/>
    </row>
    <row r="2315" spans="1:25">
      <c r="A2315" s="374"/>
      <c r="B2315" s="374"/>
      <c r="C2315" s="406"/>
      <c r="D2315" s="407"/>
      <c r="E2315" s="374"/>
      <c r="F2315" s="374"/>
      <c r="G2315" s="408"/>
      <c r="H2315" s="374"/>
      <c r="I2315" s="409"/>
      <c r="J2315" s="374"/>
      <c r="K2315" s="409"/>
      <c r="L2315" s="378"/>
      <c r="M2315" s="410"/>
      <c r="N2315" s="374"/>
      <c r="O2315" s="411"/>
      <c r="P2315" s="409"/>
      <c r="Q2315" s="409"/>
      <c r="R2315" s="378"/>
      <c r="S2315" s="378"/>
      <c r="T2315" s="378"/>
      <c r="U2315" s="378"/>
      <c r="V2315" s="378"/>
      <c r="W2315" s="378"/>
      <c r="X2315" s="378"/>
      <c r="Y2315" s="378"/>
    </row>
    <row r="2316" spans="1:25">
      <c r="A2316" s="374"/>
      <c r="B2316" s="374"/>
      <c r="C2316" s="406"/>
      <c r="D2316" s="407"/>
      <c r="E2316" s="374"/>
      <c r="F2316" s="374"/>
      <c r="G2316" s="408"/>
      <c r="H2316" s="374"/>
      <c r="I2316" s="409"/>
      <c r="J2316" s="374"/>
      <c r="K2316" s="409"/>
      <c r="L2316" s="378"/>
      <c r="M2316" s="410"/>
      <c r="N2316" s="374"/>
      <c r="O2316" s="411"/>
      <c r="P2316" s="409"/>
      <c r="Q2316" s="409"/>
      <c r="R2316" s="378"/>
      <c r="S2316" s="378"/>
      <c r="T2316" s="378"/>
      <c r="U2316" s="378"/>
      <c r="V2316" s="378"/>
      <c r="W2316" s="378"/>
      <c r="X2316" s="378"/>
      <c r="Y2316" s="378"/>
    </row>
    <row r="2317" spans="1:25">
      <c r="A2317" s="374"/>
      <c r="B2317" s="374"/>
      <c r="C2317" s="406"/>
      <c r="D2317" s="407"/>
      <c r="E2317" s="374"/>
      <c r="F2317" s="374"/>
      <c r="G2317" s="408"/>
      <c r="H2317" s="374"/>
      <c r="I2317" s="409"/>
      <c r="J2317" s="374"/>
      <c r="K2317" s="409"/>
      <c r="L2317" s="378"/>
      <c r="M2317" s="410"/>
      <c r="N2317" s="374"/>
      <c r="O2317" s="411"/>
      <c r="P2317" s="409"/>
      <c r="Q2317" s="409"/>
      <c r="R2317" s="378"/>
      <c r="S2317" s="378"/>
      <c r="T2317" s="378"/>
      <c r="U2317" s="378"/>
      <c r="V2317" s="378"/>
      <c r="W2317" s="378"/>
      <c r="X2317" s="378"/>
      <c r="Y2317" s="378"/>
    </row>
    <row r="2318" spans="1:25">
      <c r="A2318" s="374"/>
      <c r="B2318" s="374"/>
      <c r="C2318" s="406"/>
      <c r="D2318" s="407"/>
      <c r="E2318" s="374"/>
      <c r="F2318" s="374"/>
      <c r="G2318" s="408"/>
      <c r="H2318" s="374"/>
      <c r="I2318" s="409"/>
      <c r="J2318" s="374"/>
      <c r="K2318" s="409"/>
      <c r="L2318" s="378"/>
      <c r="M2318" s="410"/>
      <c r="N2318" s="374"/>
      <c r="O2318" s="411"/>
      <c r="P2318" s="409"/>
      <c r="Q2318" s="409"/>
      <c r="R2318" s="378"/>
      <c r="S2318" s="378"/>
      <c r="T2318" s="378"/>
      <c r="U2318" s="378"/>
      <c r="V2318" s="378"/>
      <c r="W2318" s="378"/>
      <c r="X2318" s="378"/>
      <c r="Y2318" s="378"/>
    </row>
    <row r="2319" spans="1:25">
      <c r="A2319" s="374"/>
      <c r="B2319" s="374"/>
      <c r="C2319" s="406"/>
      <c r="D2319" s="407"/>
      <c r="E2319" s="374"/>
      <c r="F2319" s="374"/>
      <c r="G2319" s="408"/>
      <c r="H2319" s="374"/>
      <c r="I2319" s="409"/>
      <c r="J2319" s="374"/>
      <c r="K2319" s="409"/>
      <c r="L2319" s="378"/>
      <c r="M2319" s="410"/>
      <c r="N2319" s="374"/>
      <c r="O2319" s="411"/>
      <c r="P2319" s="409"/>
      <c r="Q2319" s="409"/>
      <c r="R2319" s="378"/>
      <c r="S2319" s="378"/>
      <c r="T2319" s="378"/>
      <c r="U2319" s="378"/>
      <c r="V2319" s="378"/>
      <c r="W2319" s="378"/>
      <c r="X2319" s="378"/>
      <c r="Y2319" s="378"/>
    </row>
    <row r="2320" spans="1:25">
      <c r="A2320" s="374"/>
      <c r="B2320" s="374"/>
      <c r="C2320" s="406"/>
      <c r="D2320" s="407"/>
      <c r="E2320" s="374"/>
      <c r="F2320" s="374"/>
      <c r="G2320" s="408"/>
      <c r="H2320" s="374"/>
      <c r="I2320" s="409"/>
      <c r="J2320" s="374"/>
      <c r="K2320" s="409"/>
      <c r="L2320" s="378"/>
      <c r="M2320" s="410"/>
      <c r="N2320" s="374"/>
      <c r="O2320" s="411"/>
      <c r="P2320" s="409"/>
      <c r="Q2320" s="409"/>
      <c r="R2320" s="378"/>
      <c r="S2320" s="378"/>
      <c r="T2320" s="378"/>
      <c r="U2320" s="378"/>
      <c r="V2320" s="378"/>
      <c r="W2320" s="378"/>
      <c r="X2320" s="378"/>
      <c r="Y2320" s="378"/>
    </row>
    <row r="2321" spans="1:25">
      <c r="A2321" s="374"/>
      <c r="B2321" s="374"/>
      <c r="C2321" s="406"/>
      <c r="D2321" s="407"/>
      <c r="E2321" s="374"/>
      <c r="F2321" s="374"/>
      <c r="G2321" s="408"/>
      <c r="H2321" s="374"/>
      <c r="I2321" s="409"/>
      <c r="J2321" s="374"/>
      <c r="K2321" s="409"/>
      <c r="L2321" s="378"/>
      <c r="M2321" s="410"/>
      <c r="N2321" s="374"/>
      <c r="O2321" s="411"/>
      <c r="P2321" s="409"/>
      <c r="Q2321" s="409"/>
      <c r="R2321" s="378"/>
      <c r="S2321" s="378"/>
      <c r="T2321" s="378"/>
      <c r="U2321" s="378"/>
      <c r="V2321" s="378"/>
      <c r="W2321" s="378"/>
      <c r="X2321" s="378"/>
      <c r="Y2321" s="378"/>
    </row>
    <row r="2322" spans="1:25">
      <c r="A2322" s="374"/>
      <c r="B2322" s="374"/>
      <c r="C2322" s="406"/>
      <c r="D2322" s="407"/>
      <c r="E2322" s="374"/>
      <c r="F2322" s="374"/>
      <c r="G2322" s="408"/>
      <c r="H2322" s="374"/>
      <c r="I2322" s="409"/>
      <c r="J2322" s="374"/>
      <c r="K2322" s="409"/>
      <c r="L2322" s="378"/>
      <c r="M2322" s="410"/>
      <c r="N2322" s="374"/>
      <c r="O2322" s="411"/>
      <c r="P2322" s="409"/>
      <c r="Q2322" s="409"/>
      <c r="R2322" s="378"/>
      <c r="S2322" s="378"/>
      <c r="T2322" s="378"/>
      <c r="U2322" s="378"/>
      <c r="V2322" s="378"/>
      <c r="W2322" s="378"/>
      <c r="X2322" s="378"/>
      <c r="Y2322" s="378"/>
    </row>
    <row r="2323" spans="1:25">
      <c r="A2323" s="374"/>
      <c r="B2323" s="374"/>
      <c r="C2323" s="406"/>
      <c r="D2323" s="407"/>
      <c r="E2323" s="374"/>
      <c r="F2323" s="374"/>
      <c r="G2323" s="408"/>
      <c r="H2323" s="374"/>
      <c r="I2323" s="409"/>
      <c r="J2323" s="374"/>
      <c r="K2323" s="409"/>
      <c r="L2323" s="378"/>
      <c r="M2323" s="410"/>
      <c r="N2323" s="374"/>
      <c r="O2323" s="411"/>
      <c r="P2323" s="409"/>
      <c r="Q2323" s="409"/>
      <c r="R2323" s="378"/>
      <c r="S2323" s="378"/>
      <c r="T2323" s="378"/>
      <c r="U2323" s="378"/>
      <c r="V2323" s="378"/>
      <c r="W2323" s="378"/>
      <c r="X2323" s="378"/>
      <c r="Y2323" s="378"/>
    </row>
    <row r="2324" spans="1:25">
      <c r="A2324" s="374"/>
      <c r="B2324" s="374"/>
      <c r="C2324" s="406"/>
      <c r="D2324" s="407"/>
      <c r="E2324" s="374"/>
      <c r="F2324" s="374"/>
      <c r="G2324" s="408"/>
      <c r="H2324" s="374"/>
      <c r="I2324" s="409"/>
      <c r="J2324" s="374"/>
      <c r="K2324" s="409"/>
      <c r="L2324" s="378"/>
      <c r="M2324" s="410"/>
      <c r="N2324" s="374"/>
      <c r="O2324" s="411"/>
      <c r="P2324" s="409"/>
      <c r="Q2324" s="409"/>
      <c r="R2324" s="378"/>
      <c r="S2324" s="378"/>
      <c r="T2324" s="378"/>
      <c r="U2324" s="378"/>
      <c r="V2324" s="378"/>
      <c r="W2324" s="378"/>
      <c r="X2324" s="378"/>
      <c r="Y2324" s="378"/>
    </row>
    <row r="2325" spans="1:25">
      <c r="A2325" s="374"/>
      <c r="B2325" s="374"/>
      <c r="C2325" s="406"/>
      <c r="D2325" s="407"/>
      <c r="E2325" s="374"/>
      <c r="F2325" s="374"/>
      <c r="G2325" s="408"/>
      <c r="H2325" s="374"/>
      <c r="I2325" s="409"/>
      <c r="J2325" s="374"/>
      <c r="K2325" s="409"/>
      <c r="L2325" s="378"/>
      <c r="M2325" s="410"/>
      <c r="N2325" s="374"/>
      <c r="O2325" s="411"/>
      <c r="P2325" s="409"/>
      <c r="Q2325" s="409"/>
      <c r="R2325" s="378"/>
      <c r="S2325" s="378"/>
      <c r="T2325" s="378"/>
      <c r="U2325" s="378"/>
      <c r="V2325" s="378"/>
      <c r="W2325" s="378"/>
      <c r="X2325" s="378"/>
      <c r="Y2325" s="378"/>
    </row>
    <row r="2326" spans="1:25">
      <c r="A2326" s="374"/>
      <c r="B2326" s="374"/>
      <c r="C2326" s="406"/>
      <c r="D2326" s="407"/>
      <c r="E2326" s="374"/>
      <c r="F2326" s="374"/>
      <c r="G2326" s="408"/>
      <c r="H2326" s="374"/>
      <c r="I2326" s="409"/>
      <c r="J2326" s="374"/>
      <c r="K2326" s="409"/>
      <c r="L2326" s="378"/>
      <c r="M2326" s="410"/>
      <c r="N2326" s="374"/>
      <c r="O2326" s="411"/>
      <c r="P2326" s="409"/>
      <c r="Q2326" s="409"/>
      <c r="R2326" s="378"/>
      <c r="S2326" s="378"/>
      <c r="T2326" s="378"/>
      <c r="U2326" s="378"/>
      <c r="V2326" s="378"/>
      <c r="W2326" s="378"/>
      <c r="X2326" s="378"/>
      <c r="Y2326" s="378"/>
    </row>
    <row r="2327" spans="1:25">
      <c r="A2327" s="374"/>
      <c r="B2327" s="374"/>
      <c r="C2327" s="406"/>
      <c r="D2327" s="407"/>
      <c r="E2327" s="374"/>
      <c r="F2327" s="374"/>
      <c r="G2327" s="408"/>
      <c r="H2327" s="374"/>
      <c r="I2327" s="409"/>
      <c r="J2327" s="374"/>
      <c r="K2327" s="409"/>
      <c r="L2327" s="378"/>
      <c r="M2327" s="410"/>
      <c r="N2327" s="374"/>
      <c r="O2327" s="411"/>
      <c r="P2327" s="409"/>
      <c r="Q2327" s="409"/>
      <c r="R2327" s="378"/>
      <c r="S2327" s="378"/>
      <c r="T2327" s="378"/>
      <c r="U2327" s="378"/>
      <c r="V2327" s="378"/>
      <c r="W2327" s="378"/>
      <c r="X2327" s="378"/>
      <c r="Y2327" s="378"/>
    </row>
    <row r="2328" spans="1:25">
      <c r="A2328" s="374"/>
      <c r="B2328" s="374"/>
      <c r="C2328" s="406"/>
      <c r="D2328" s="407"/>
      <c r="E2328" s="374"/>
      <c r="F2328" s="374"/>
      <c r="G2328" s="408"/>
      <c r="H2328" s="374"/>
      <c r="I2328" s="409"/>
      <c r="J2328" s="374"/>
      <c r="K2328" s="409"/>
      <c r="L2328" s="378"/>
      <c r="M2328" s="410"/>
      <c r="N2328" s="374"/>
      <c r="O2328" s="411"/>
      <c r="P2328" s="409"/>
      <c r="Q2328" s="409"/>
      <c r="R2328" s="378"/>
      <c r="S2328" s="378"/>
      <c r="T2328" s="378"/>
      <c r="U2328" s="378"/>
      <c r="V2328" s="378"/>
      <c r="W2328" s="378"/>
      <c r="X2328" s="378"/>
      <c r="Y2328" s="378"/>
    </row>
    <row r="2329" spans="1:25">
      <c r="A2329" s="374"/>
      <c r="B2329" s="374"/>
      <c r="C2329" s="406"/>
      <c r="D2329" s="407"/>
      <c r="E2329" s="374"/>
      <c r="F2329" s="374"/>
      <c r="G2329" s="408"/>
      <c r="H2329" s="374"/>
      <c r="I2329" s="409"/>
      <c r="J2329" s="374"/>
      <c r="K2329" s="409"/>
      <c r="L2329" s="378"/>
      <c r="M2329" s="410"/>
      <c r="N2329" s="374"/>
      <c r="O2329" s="411"/>
      <c r="P2329" s="409"/>
      <c r="Q2329" s="409"/>
      <c r="R2329" s="378"/>
      <c r="S2329" s="378"/>
      <c r="T2329" s="378"/>
      <c r="U2329" s="378"/>
      <c r="V2329" s="378"/>
      <c r="W2329" s="378"/>
      <c r="X2329" s="378"/>
      <c r="Y2329" s="378"/>
    </row>
    <row r="2330" spans="1:25">
      <c r="A2330" s="374"/>
      <c r="B2330" s="374"/>
      <c r="C2330" s="406"/>
      <c r="D2330" s="407"/>
      <c r="E2330" s="374"/>
      <c r="F2330" s="374"/>
      <c r="G2330" s="408"/>
      <c r="H2330" s="374"/>
      <c r="I2330" s="409"/>
      <c r="J2330" s="374"/>
      <c r="K2330" s="409"/>
      <c r="L2330" s="378"/>
      <c r="M2330" s="410"/>
      <c r="N2330" s="374"/>
      <c r="O2330" s="411"/>
      <c r="P2330" s="409"/>
      <c r="Q2330" s="409"/>
      <c r="R2330" s="378"/>
      <c r="S2330" s="378"/>
      <c r="T2330" s="378"/>
      <c r="U2330" s="378"/>
      <c r="V2330" s="378"/>
      <c r="W2330" s="378"/>
      <c r="X2330" s="378"/>
      <c r="Y2330" s="378"/>
    </row>
    <row r="2331" spans="1:25">
      <c r="A2331" s="374"/>
      <c r="B2331" s="374"/>
      <c r="C2331" s="406"/>
      <c r="D2331" s="407"/>
      <c r="E2331" s="374"/>
      <c r="F2331" s="374"/>
      <c r="G2331" s="408"/>
      <c r="H2331" s="374"/>
      <c r="I2331" s="409"/>
      <c r="J2331" s="374"/>
      <c r="K2331" s="409"/>
      <c r="L2331" s="378"/>
      <c r="M2331" s="410"/>
      <c r="N2331" s="374"/>
      <c r="O2331" s="411"/>
      <c r="P2331" s="409"/>
      <c r="Q2331" s="409"/>
      <c r="R2331" s="378"/>
      <c r="S2331" s="378"/>
      <c r="T2331" s="378"/>
      <c r="U2331" s="378"/>
      <c r="V2331" s="378"/>
      <c r="W2331" s="378"/>
      <c r="X2331" s="378"/>
      <c r="Y2331" s="378"/>
    </row>
    <row r="2332" spans="1:25">
      <c r="A2332" s="374"/>
      <c r="B2332" s="374"/>
      <c r="C2332" s="406"/>
      <c r="D2332" s="407"/>
      <c r="E2332" s="374"/>
      <c r="F2332" s="374"/>
      <c r="G2332" s="408"/>
      <c r="H2332" s="374"/>
      <c r="I2332" s="409"/>
      <c r="J2332" s="374"/>
      <c r="K2332" s="409"/>
      <c r="L2332" s="378"/>
      <c r="M2332" s="410"/>
      <c r="N2332" s="374"/>
      <c r="O2332" s="411"/>
      <c r="P2332" s="409"/>
      <c r="Q2332" s="409"/>
      <c r="R2332" s="378"/>
      <c r="S2332" s="378"/>
      <c r="T2332" s="378"/>
      <c r="U2332" s="378"/>
      <c r="V2332" s="378"/>
      <c r="W2332" s="378"/>
      <c r="X2332" s="378"/>
      <c r="Y2332" s="378"/>
    </row>
    <row r="2333" spans="1:25">
      <c r="A2333" s="374"/>
      <c r="B2333" s="374"/>
      <c r="C2333" s="406"/>
      <c r="D2333" s="407"/>
      <c r="E2333" s="374"/>
      <c r="F2333" s="374"/>
      <c r="G2333" s="408"/>
      <c r="H2333" s="374"/>
      <c r="I2333" s="409"/>
      <c r="J2333" s="374"/>
      <c r="K2333" s="409"/>
      <c r="L2333" s="378"/>
      <c r="M2333" s="410"/>
      <c r="N2333" s="374"/>
      <c r="O2333" s="411"/>
      <c r="P2333" s="409"/>
      <c r="Q2333" s="409"/>
      <c r="R2333" s="378"/>
      <c r="S2333" s="378"/>
      <c r="T2333" s="378"/>
      <c r="U2333" s="378"/>
      <c r="V2333" s="378"/>
      <c r="W2333" s="378"/>
      <c r="X2333" s="378"/>
      <c r="Y2333" s="378"/>
    </row>
    <row r="2334" spans="1:25">
      <c r="A2334" s="374"/>
      <c r="B2334" s="374"/>
      <c r="C2334" s="406"/>
      <c r="D2334" s="407"/>
      <c r="E2334" s="374"/>
      <c r="F2334" s="374"/>
      <c r="G2334" s="408"/>
      <c r="H2334" s="374"/>
      <c r="I2334" s="409"/>
      <c r="J2334" s="374"/>
      <c r="K2334" s="409"/>
      <c r="L2334" s="378"/>
      <c r="M2334" s="410"/>
      <c r="N2334" s="374"/>
      <c r="O2334" s="411"/>
      <c r="P2334" s="409"/>
      <c r="Q2334" s="409"/>
      <c r="R2334" s="378"/>
      <c r="S2334" s="378"/>
      <c r="T2334" s="378"/>
      <c r="U2334" s="378"/>
      <c r="V2334" s="378"/>
      <c r="W2334" s="378"/>
      <c r="X2334" s="378"/>
      <c r="Y2334" s="378"/>
    </row>
    <row r="2335" spans="1:25">
      <c r="A2335" s="374"/>
      <c r="B2335" s="374"/>
      <c r="C2335" s="406"/>
      <c r="D2335" s="407"/>
      <c r="E2335" s="374"/>
      <c r="F2335" s="374"/>
      <c r="G2335" s="408"/>
      <c r="H2335" s="374"/>
      <c r="I2335" s="409"/>
      <c r="J2335" s="374"/>
      <c r="K2335" s="409"/>
      <c r="L2335" s="378"/>
      <c r="M2335" s="410"/>
      <c r="N2335" s="374"/>
      <c r="O2335" s="411"/>
      <c r="P2335" s="409"/>
      <c r="Q2335" s="409"/>
      <c r="R2335" s="378"/>
      <c r="S2335" s="378"/>
      <c r="T2335" s="378"/>
      <c r="U2335" s="378"/>
      <c r="V2335" s="378"/>
      <c r="W2335" s="378"/>
      <c r="X2335" s="378"/>
      <c r="Y2335" s="378"/>
    </row>
    <row r="2336" spans="1:25">
      <c r="A2336" s="374"/>
      <c r="B2336" s="374"/>
      <c r="C2336" s="406"/>
      <c r="D2336" s="407"/>
      <c r="E2336" s="374"/>
      <c r="F2336" s="374"/>
      <c r="G2336" s="408"/>
      <c r="H2336" s="374"/>
      <c r="I2336" s="409"/>
      <c r="J2336" s="374"/>
      <c r="K2336" s="409"/>
      <c r="L2336" s="378"/>
      <c r="M2336" s="410"/>
      <c r="N2336" s="374"/>
      <c r="O2336" s="411"/>
      <c r="P2336" s="409"/>
      <c r="Q2336" s="409"/>
      <c r="R2336" s="378"/>
      <c r="S2336" s="378"/>
      <c r="T2336" s="378"/>
      <c r="U2336" s="378"/>
      <c r="V2336" s="378"/>
      <c r="W2336" s="378"/>
      <c r="X2336" s="378"/>
      <c r="Y2336" s="378"/>
    </row>
    <row r="2337" spans="1:25">
      <c r="A2337" s="374"/>
      <c r="B2337" s="374"/>
      <c r="C2337" s="406"/>
      <c r="D2337" s="407"/>
      <c r="E2337" s="374"/>
      <c r="F2337" s="374"/>
      <c r="G2337" s="408"/>
      <c r="H2337" s="374"/>
      <c r="I2337" s="409"/>
      <c r="J2337" s="374"/>
      <c r="K2337" s="409"/>
      <c r="L2337" s="378"/>
      <c r="M2337" s="410"/>
      <c r="N2337" s="374"/>
      <c r="O2337" s="411"/>
      <c r="P2337" s="409"/>
      <c r="Q2337" s="409"/>
      <c r="R2337" s="378"/>
      <c r="S2337" s="378"/>
      <c r="T2337" s="378"/>
      <c r="U2337" s="378"/>
      <c r="V2337" s="378"/>
      <c r="W2337" s="378"/>
      <c r="X2337" s="378"/>
      <c r="Y2337" s="378"/>
    </row>
    <row r="2338" spans="1:25">
      <c r="A2338" s="374"/>
      <c r="B2338" s="374"/>
      <c r="C2338" s="406"/>
      <c r="D2338" s="407"/>
      <c r="E2338" s="374"/>
      <c r="F2338" s="374"/>
      <c r="G2338" s="408"/>
      <c r="H2338" s="374"/>
      <c r="I2338" s="409"/>
      <c r="J2338" s="374"/>
      <c r="K2338" s="409"/>
      <c r="L2338" s="378"/>
      <c r="M2338" s="410"/>
      <c r="N2338" s="374"/>
      <c r="O2338" s="411"/>
      <c r="P2338" s="409"/>
      <c r="Q2338" s="409"/>
      <c r="R2338" s="378"/>
      <c r="S2338" s="378"/>
      <c r="T2338" s="378"/>
      <c r="U2338" s="378"/>
      <c r="V2338" s="378"/>
      <c r="W2338" s="378"/>
      <c r="X2338" s="378"/>
      <c r="Y2338" s="378"/>
    </row>
    <row r="2339" spans="1:25">
      <c r="A2339" s="374"/>
      <c r="B2339" s="374"/>
      <c r="C2339" s="406"/>
      <c r="D2339" s="407"/>
      <c r="E2339" s="374"/>
      <c r="F2339" s="374"/>
      <c r="G2339" s="408"/>
      <c r="H2339" s="374"/>
      <c r="I2339" s="409"/>
      <c r="J2339" s="374"/>
      <c r="K2339" s="409"/>
      <c r="L2339" s="378"/>
      <c r="M2339" s="410"/>
      <c r="N2339" s="374"/>
      <c r="O2339" s="411"/>
      <c r="P2339" s="409"/>
      <c r="Q2339" s="409"/>
      <c r="R2339" s="378"/>
      <c r="S2339" s="378"/>
      <c r="T2339" s="378"/>
      <c r="U2339" s="378"/>
      <c r="V2339" s="378"/>
      <c r="W2339" s="378"/>
      <c r="X2339" s="378"/>
      <c r="Y2339" s="378"/>
    </row>
    <row r="2340" spans="1:25">
      <c r="A2340" s="374"/>
      <c r="B2340" s="374"/>
      <c r="C2340" s="406"/>
      <c r="D2340" s="407"/>
      <c r="E2340" s="374"/>
      <c r="F2340" s="374"/>
      <c r="G2340" s="408"/>
      <c r="H2340" s="374"/>
      <c r="I2340" s="409"/>
      <c r="J2340" s="374"/>
      <c r="K2340" s="409"/>
      <c r="L2340" s="378"/>
      <c r="M2340" s="410"/>
      <c r="N2340" s="374"/>
      <c r="O2340" s="411"/>
      <c r="P2340" s="409"/>
      <c r="Q2340" s="409"/>
      <c r="R2340" s="378"/>
      <c r="S2340" s="378"/>
      <c r="T2340" s="378"/>
      <c r="U2340" s="378"/>
      <c r="V2340" s="378"/>
      <c r="W2340" s="378"/>
      <c r="X2340" s="378"/>
      <c r="Y2340" s="378"/>
    </row>
    <row r="2341" spans="1:25">
      <c r="A2341" s="374"/>
      <c r="B2341" s="374"/>
      <c r="C2341" s="406"/>
      <c r="D2341" s="407"/>
      <c r="E2341" s="374"/>
      <c r="F2341" s="374"/>
      <c r="G2341" s="408"/>
      <c r="H2341" s="374"/>
      <c r="I2341" s="409"/>
      <c r="J2341" s="374"/>
      <c r="K2341" s="409"/>
      <c r="L2341" s="378"/>
      <c r="M2341" s="410"/>
      <c r="N2341" s="374"/>
      <c r="O2341" s="411"/>
      <c r="P2341" s="409"/>
      <c r="Q2341" s="409"/>
      <c r="R2341" s="378"/>
      <c r="S2341" s="378"/>
      <c r="T2341" s="378"/>
      <c r="U2341" s="378"/>
      <c r="V2341" s="378"/>
      <c r="W2341" s="378"/>
      <c r="X2341" s="378"/>
      <c r="Y2341" s="378"/>
    </row>
    <row r="2342" spans="1:25">
      <c r="A2342" s="374"/>
      <c r="B2342" s="374"/>
      <c r="C2342" s="406"/>
      <c r="D2342" s="407"/>
      <c r="E2342" s="374"/>
      <c r="F2342" s="374"/>
      <c r="G2342" s="408"/>
      <c r="H2342" s="374"/>
      <c r="I2342" s="409"/>
      <c r="J2342" s="374"/>
      <c r="K2342" s="409"/>
      <c r="L2342" s="378"/>
      <c r="M2342" s="410"/>
      <c r="N2342" s="374"/>
      <c r="O2342" s="411"/>
      <c r="P2342" s="409"/>
      <c r="Q2342" s="409"/>
      <c r="R2342" s="378"/>
      <c r="S2342" s="378"/>
      <c r="T2342" s="378"/>
      <c r="U2342" s="378"/>
      <c r="V2342" s="378"/>
      <c r="W2342" s="378"/>
      <c r="X2342" s="378"/>
      <c r="Y2342" s="378"/>
    </row>
    <row r="2343" spans="1:25">
      <c r="A2343" s="374"/>
      <c r="B2343" s="374"/>
      <c r="C2343" s="406"/>
      <c r="D2343" s="407"/>
      <c r="E2343" s="374"/>
      <c r="F2343" s="374"/>
      <c r="G2343" s="408"/>
      <c r="H2343" s="374"/>
      <c r="I2343" s="409"/>
      <c r="J2343" s="374"/>
      <c r="K2343" s="409"/>
      <c r="L2343" s="378"/>
      <c r="M2343" s="410"/>
      <c r="N2343" s="374"/>
      <c r="O2343" s="411"/>
      <c r="P2343" s="409"/>
      <c r="Q2343" s="409"/>
      <c r="R2343" s="378"/>
      <c r="S2343" s="378"/>
      <c r="T2343" s="378"/>
      <c r="U2343" s="378"/>
      <c r="V2343" s="378"/>
      <c r="W2343" s="378"/>
      <c r="X2343" s="378"/>
      <c r="Y2343" s="378"/>
    </row>
    <row r="2344" spans="1:25">
      <c r="A2344" s="374"/>
      <c r="B2344" s="374"/>
      <c r="C2344" s="406"/>
      <c r="D2344" s="407"/>
      <c r="E2344" s="374"/>
      <c r="F2344" s="374"/>
      <c r="G2344" s="408"/>
      <c r="H2344" s="374"/>
      <c r="I2344" s="409"/>
      <c r="J2344" s="374"/>
      <c r="K2344" s="409"/>
      <c r="L2344" s="378"/>
      <c r="M2344" s="410"/>
      <c r="N2344" s="374"/>
      <c r="O2344" s="411"/>
      <c r="P2344" s="409"/>
      <c r="Q2344" s="409"/>
      <c r="R2344" s="378"/>
      <c r="S2344" s="378"/>
      <c r="T2344" s="378"/>
      <c r="U2344" s="378"/>
      <c r="V2344" s="378"/>
      <c r="W2344" s="378"/>
      <c r="X2344" s="378"/>
      <c r="Y2344" s="378"/>
    </row>
    <row r="2345" spans="1:25">
      <c r="A2345" s="374"/>
      <c r="B2345" s="374"/>
      <c r="C2345" s="406"/>
      <c r="D2345" s="407"/>
      <c r="E2345" s="374"/>
      <c r="F2345" s="374"/>
      <c r="G2345" s="408"/>
      <c r="H2345" s="374"/>
      <c r="I2345" s="409"/>
      <c r="J2345" s="374"/>
      <c r="K2345" s="409"/>
      <c r="L2345" s="378"/>
      <c r="M2345" s="410"/>
      <c r="N2345" s="374"/>
      <c r="O2345" s="411"/>
      <c r="P2345" s="409"/>
      <c r="Q2345" s="409"/>
      <c r="R2345" s="378"/>
      <c r="S2345" s="378"/>
      <c r="T2345" s="378"/>
      <c r="U2345" s="378"/>
      <c r="V2345" s="378"/>
      <c r="W2345" s="378"/>
      <c r="X2345" s="378"/>
      <c r="Y2345" s="378"/>
    </row>
    <row r="2346" spans="1:25">
      <c r="A2346" s="374"/>
      <c r="B2346" s="374"/>
      <c r="C2346" s="406"/>
      <c r="D2346" s="407"/>
      <c r="E2346" s="374"/>
      <c r="F2346" s="374"/>
      <c r="G2346" s="408"/>
      <c r="H2346" s="374"/>
      <c r="I2346" s="409"/>
      <c r="J2346" s="374"/>
      <c r="K2346" s="409"/>
      <c r="L2346" s="378"/>
      <c r="M2346" s="410"/>
      <c r="N2346" s="374"/>
      <c r="O2346" s="411"/>
      <c r="P2346" s="409"/>
      <c r="Q2346" s="409"/>
      <c r="R2346" s="378"/>
      <c r="S2346" s="378"/>
      <c r="T2346" s="378"/>
      <c r="U2346" s="378"/>
      <c r="V2346" s="378"/>
      <c r="W2346" s="378"/>
      <c r="X2346" s="378"/>
      <c r="Y2346" s="378"/>
    </row>
    <row r="2347" spans="1:25">
      <c r="A2347" s="374"/>
      <c r="B2347" s="374"/>
      <c r="C2347" s="406"/>
      <c r="D2347" s="407"/>
      <c r="E2347" s="374"/>
      <c r="F2347" s="374"/>
      <c r="G2347" s="408"/>
      <c r="H2347" s="374"/>
      <c r="I2347" s="409"/>
      <c r="J2347" s="374"/>
      <c r="K2347" s="409"/>
      <c r="L2347" s="378"/>
      <c r="M2347" s="410"/>
      <c r="N2347" s="374"/>
      <c r="O2347" s="411"/>
      <c r="P2347" s="409"/>
      <c r="Q2347" s="409"/>
      <c r="R2347" s="378"/>
      <c r="S2347" s="378"/>
      <c r="T2347" s="378"/>
      <c r="U2347" s="378"/>
      <c r="V2347" s="378"/>
      <c r="W2347" s="378"/>
      <c r="X2347" s="378"/>
      <c r="Y2347" s="378"/>
    </row>
    <row r="2348" spans="1:25">
      <c r="A2348" s="374"/>
      <c r="B2348" s="374"/>
      <c r="C2348" s="406"/>
      <c r="D2348" s="407"/>
      <c r="E2348" s="374"/>
      <c r="F2348" s="374"/>
      <c r="G2348" s="408"/>
      <c r="H2348" s="374"/>
      <c r="I2348" s="409"/>
      <c r="J2348" s="374"/>
      <c r="K2348" s="409"/>
      <c r="L2348" s="378"/>
      <c r="M2348" s="410"/>
      <c r="N2348" s="374"/>
      <c r="O2348" s="411"/>
      <c r="P2348" s="409"/>
      <c r="Q2348" s="409"/>
      <c r="R2348" s="378"/>
      <c r="S2348" s="378"/>
      <c r="T2348" s="378"/>
      <c r="U2348" s="378"/>
      <c r="V2348" s="378"/>
      <c r="W2348" s="378"/>
      <c r="X2348" s="378"/>
      <c r="Y2348" s="378"/>
    </row>
    <row r="2349" spans="1:25">
      <c r="A2349" s="374"/>
      <c r="B2349" s="374"/>
      <c r="C2349" s="406"/>
      <c r="D2349" s="407"/>
      <c r="E2349" s="374"/>
      <c r="F2349" s="374"/>
      <c r="G2349" s="408"/>
      <c r="H2349" s="374"/>
      <c r="I2349" s="409"/>
      <c r="J2349" s="374"/>
      <c r="K2349" s="409"/>
      <c r="L2349" s="378"/>
      <c r="M2349" s="410"/>
      <c r="N2349" s="374"/>
      <c r="O2349" s="411"/>
      <c r="P2349" s="409"/>
      <c r="Q2349" s="409"/>
      <c r="R2349" s="378"/>
      <c r="S2349" s="378"/>
      <c r="T2349" s="378"/>
      <c r="U2349" s="378"/>
      <c r="V2349" s="378"/>
      <c r="W2349" s="378"/>
      <c r="X2349" s="378"/>
      <c r="Y2349" s="378"/>
    </row>
    <row r="2350" spans="1:25">
      <c r="A2350" s="374"/>
      <c r="B2350" s="374"/>
      <c r="C2350" s="406"/>
      <c r="D2350" s="407"/>
      <c r="E2350" s="374"/>
      <c r="F2350" s="374"/>
      <c r="G2350" s="408"/>
      <c r="H2350" s="374"/>
      <c r="I2350" s="409"/>
      <c r="J2350" s="374"/>
      <c r="K2350" s="409"/>
      <c r="L2350" s="378"/>
      <c r="M2350" s="410"/>
      <c r="N2350" s="374"/>
      <c r="O2350" s="411"/>
      <c r="P2350" s="409"/>
      <c r="Q2350" s="409"/>
      <c r="R2350" s="378"/>
      <c r="S2350" s="378"/>
      <c r="T2350" s="378"/>
      <c r="U2350" s="378"/>
      <c r="V2350" s="378"/>
      <c r="W2350" s="378"/>
      <c r="X2350" s="378"/>
      <c r="Y2350" s="378"/>
    </row>
    <row r="2351" spans="1:25">
      <c r="A2351" s="374"/>
      <c r="B2351" s="374"/>
      <c r="C2351" s="406"/>
      <c r="D2351" s="407"/>
      <c r="E2351" s="374"/>
      <c r="F2351" s="374"/>
      <c r="G2351" s="408"/>
      <c r="H2351" s="374"/>
      <c r="I2351" s="409"/>
      <c r="J2351" s="374"/>
      <c r="K2351" s="409"/>
      <c r="L2351" s="378"/>
      <c r="M2351" s="410"/>
      <c r="N2351" s="374"/>
      <c r="O2351" s="411"/>
      <c r="P2351" s="409"/>
      <c r="Q2351" s="409"/>
      <c r="R2351" s="378"/>
      <c r="S2351" s="378"/>
      <c r="T2351" s="378"/>
      <c r="U2351" s="378"/>
      <c r="V2351" s="378"/>
      <c r="W2351" s="378"/>
      <c r="X2351" s="378"/>
      <c r="Y2351" s="378"/>
    </row>
    <row r="2352" spans="1:25">
      <c r="A2352" s="374"/>
      <c r="B2352" s="374"/>
      <c r="C2352" s="406"/>
      <c r="D2352" s="407"/>
      <c r="E2352" s="374"/>
      <c r="F2352" s="374"/>
      <c r="G2352" s="408"/>
      <c r="H2352" s="374"/>
      <c r="I2352" s="409"/>
      <c r="J2352" s="374"/>
      <c r="K2352" s="409"/>
      <c r="L2352" s="378"/>
      <c r="M2352" s="410"/>
      <c r="N2352" s="374"/>
      <c r="O2352" s="411"/>
      <c r="P2352" s="409"/>
      <c r="Q2352" s="409"/>
      <c r="R2352" s="378"/>
      <c r="S2352" s="378"/>
      <c r="T2352" s="378"/>
      <c r="U2352" s="378"/>
      <c r="V2352" s="378"/>
      <c r="W2352" s="378"/>
      <c r="X2352" s="378"/>
      <c r="Y2352" s="378"/>
    </row>
    <row r="2353" spans="1:25">
      <c r="A2353" s="374"/>
      <c r="B2353" s="374"/>
      <c r="C2353" s="406"/>
      <c r="D2353" s="407"/>
      <c r="E2353" s="374"/>
      <c r="F2353" s="374"/>
      <c r="G2353" s="408"/>
      <c r="H2353" s="374"/>
      <c r="I2353" s="409"/>
      <c r="J2353" s="374"/>
      <c r="K2353" s="409"/>
      <c r="L2353" s="378"/>
      <c r="M2353" s="410"/>
      <c r="N2353" s="374"/>
      <c r="O2353" s="411"/>
      <c r="P2353" s="409"/>
      <c r="Q2353" s="409"/>
      <c r="R2353" s="378"/>
      <c r="S2353" s="378"/>
      <c r="T2353" s="378"/>
      <c r="U2353" s="378"/>
      <c r="V2353" s="378"/>
      <c r="W2353" s="378"/>
      <c r="X2353" s="378"/>
      <c r="Y2353" s="378"/>
    </row>
    <row r="2354" spans="1:25">
      <c r="A2354" s="374"/>
      <c r="B2354" s="374"/>
      <c r="C2354" s="406"/>
      <c r="D2354" s="407"/>
      <c r="E2354" s="374"/>
      <c r="F2354" s="374"/>
      <c r="G2354" s="408"/>
      <c r="H2354" s="374"/>
      <c r="I2354" s="409"/>
      <c r="J2354" s="374"/>
      <c r="K2354" s="409"/>
      <c r="L2354" s="378"/>
      <c r="M2354" s="410"/>
      <c r="N2354" s="374"/>
      <c r="O2354" s="411"/>
      <c r="P2354" s="409"/>
      <c r="Q2354" s="409"/>
      <c r="R2354" s="378"/>
      <c r="S2354" s="378"/>
      <c r="T2354" s="378"/>
      <c r="U2354" s="378"/>
      <c r="V2354" s="378"/>
      <c r="W2354" s="378"/>
      <c r="X2354" s="378"/>
      <c r="Y2354" s="378"/>
    </row>
    <row r="2355" spans="1:25">
      <c r="A2355" s="374"/>
      <c r="B2355" s="374"/>
      <c r="C2355" s="406"/>
      <c r="D2355" s="407"/>
      <c r="E2355" s="374"/>
      <c r="F2355" s="374"/>
      <c r="G2355" s="408"/>
      <c r="H2355" s="374"/>
      <c r="I2355" s="409"/>
      <c r="J2355" s="374"/>
      <c r="K2355" s="409"/>
      <c r="L2355" s="378"/>
      <c r="M2355" s="410"/>
      <c r="N2355" s="374"/>
      <c r="O2355" s="411"/>
      <c r="P2355" s="409"/>
      <c r="Q2355" s="409"/>
      <c r="R2355" s="378"/>
      <c r="S2355" s="378"/>
      <c r="T2355" s="378"/>
      <c r="U2355" s="378"/>
      <c r="V2355" s="378"/>
      <c r="W2355" s="378"/>
      <c r="X2355" s="378"/>
      <c r="Y2355" s="378"/>
    </row>
    <row r="2356" spans="1:25">
      <c r="A2356" s="374"/>
      <c r="B2356" s="374"/>
      <c r="C2356" s="406"/>
      <c r="D2356" s="407"/>
      <c r="E2356" s="374"/>
      <c r="F2356" s="374"/>
      <c r="G2356" s="408"/>
      <c r="H2356" s="374"/>
      <c r="I2356" s="409"/>
      <c r="J2356" s="374"/>
      <c r="K2356" s="409"/>
      <c r="L2356" s="378"/>
      <c r="M2356" s="410"/>
      <c r="N2356" s="374"/>
      <c r="O2356" s="411"/>
      <c r="P2356" s="409"/>
      <c r="Q2356" s="409"/>
      <c r="R2356" s="378"/>
      <c r="S2356" s="378"/>
      <c r="T2356" s="378"/>
      <c r="U2356" s="378"/>
      <c r="V2356" s="378"/>
      <c r="W2356" s="378"/>
      <c r="X2356" s="378"/>
      <c r="Y2356" s="378"/>
    </row>
    <row r="2357" spans="1:25">
      <c r="A2357" s="374"/>
      <c r="B2357" s="374"/>
      <c r="C2357" s="406"/>
      <c r="D2357" s="407"/>
      <c r="E2357" s="374"/>
      <c r="F2357" s="374"/>
      <c r="G2357" s="408"/>
      <c r="H2357" s="374"/>
      <c r="I2357" s="409"/>
      <c r="J2357" s="374"/>
      <c r="K2357" s="409"/>
      <c r="L2357" s="378"/>
      <c r="M2357" s="410"/>
      <c r="N2357" s="374"/>
      <c r="O2357" s="411"/>
      <c r="P2357" s="409"/>
      <c r="Q2357" s="409"/>
      <c r="R2357" s="378"/>
      <c r="S2357" s="378"/>
      <c r="T2357" s="378"/>
      <c r="U2357" s="378"/>
      <c r="V2357" s="378"/>
      <c r="W2357" s="378"/>
      <c r="X2357" s="378"/>
      <c r="Y2357" s="378"/>
    </row>
    <row r="2358" spans="1:25">
      <c r="A2358" s="374"/>
      <c r="B2358" s="374"/>
      <c r="C2358" s="406"/>
      <c r="D2358" s="407"/>
      <c r="E2358" s="374"/>
      <c r="F2358" s="374"/>
      <c r="G2358" s="408"/>
      <c r="H2358" s="374"/>
      <c r="I2358" s="409"/>
      <c r="J2358" s="374"/>
      <c r="K2358" s="409"/>
      <c r="L2358" s="378"/>
      <c r="M2358" s="410"/>
      <c r="N2358" s="374"/>
      <c r="O2358" s="411"/>
      <c r="P2358" s="409"/>
      <c r="Q2358" s="409"/>
      <c r="R2358" s="378"/>
      <c r="S2358" s="378"/>
      <c r="T2358" s="378"/>
      <c r="U2358" s="378"/>
      <c r="V2358" s="378"/>
      <c r="W2358" s="378"/>
      <c r="X2358" s="378"/>
      <c r="Y2358" s="378"/>
    </row>
    <row r="2359" spans="1:25">
      <c r="A2359" s="374"/>
      <c r="B2359" s="374"/>
      <c r="C2359" s="406"/>
      <c r="D2359" s="407"/>
      <c r="E2359" s="374"/>
      <c r="F2359" s="374"/>
      <c r="G2359" s="408"/>
      <c r="H2359" s="374"/>
      <c r="I2359" s="409"/>
      <c r="J2359" s="374"/>
      <c r="K2359" s="409"/>
      <c r="L2359" s="378"/>
      <c r="M2359" s="410"/>
      <c r="N2359" s="374"/>
      <c r="O2359" s="411"/>
      <c r="P2359" s="409"/>
      <c r="Q2359" s="409"/>
      <c r="R2359" s="378"/>
      <c r="S2359" s="378"/>
      <c r="T2359" s="378"/>
      <c r="U2359" s="378"/>
      <c r="V2359" s="378"/>
      <c r="W2359" s="378"/>
      <c r="X2359" s="378"/>
      <c r="Y2359" s="378"/>
    </row>
    <row r="2360" spans="1:25">
      <c r="A2360" s="374"/>
      <c r="B2360" s="374"/>
      <c r="C2360" s="406"/>
      <c r="D2360" s="407"/>
      <c r="E2360" s="374"/>
      <c r="F2360" s="374"/>
      <c r="G2360" s="408"/>
      <c r="H2360" s="374"/>
      <c r="I2360" s="409"/>
      <c r="J2360" s="374"/>
      <c r="K2360" s="409"/>
      <c r="L2360" s="378"/>
      <c r="M2360" s="410"/>
      <c r="N2360" s="374"/>
      <c r="O2360" s="411"/>
      <c r="P2360" s="409"/>
      <c r="Q2360" s="409"/>
      <c r="R2360" s="378"/>
      <c r="S2360" s="378"/>
      <c r="T2360" s="378"/>
      <c r="U2360" s="378"/>
      <c r="V2360" s="378"/>
      <c r="W2360" s="378"/>
      <c r="X2360" s="378"/>
      <c r="Y2360" s="378"/>
    </row>
    <row r="2361" spans="1:25">
      <c r="A2361" s="374"/>
      <c r="B2361" s="374"/>
      <c r="C2361" s="406"/>
      <c r="D2361" s="407"/>
      <c r="E2361" s="374"/>
      <c r="F2361" s="374"/>
      <c r="G2361" s="408"/>
      <c r="H2361" s="374"/>
      <c r="I2361" s="409"/>
      <c r="J2361" s="374"/>
      <c r="K2361" s="409"/>
      <c r="L2361" s="378"/>
      <c r="M2361" s="410"/>
      <c r="N2361" s="374"/>
      <c r="O2361" s="411"/>
      <c r="P2361" s="409"/>
      <c r="Q2361" s="409"/>
      <c r="R2361" s="378"/>
      <c r="S2361" s="378"/>
      <c r="T2361" s="378"/>
      <c r="U2361" s="378"/>
      <c r="V2361" s="378"/>
      <c r="W2361" s="378"/>
      <c r="X2361" s="378"/>
      <c r="Y2361" s="378"/>
    </row>
    <row r="2362" spans="1:25">
      <c r="A2362" s="374"/>
      <c r="B2362" s="374"/>
      <c r="C2362" s="406"/>
      <c r="D2362" s="407"/>
      <c r="E2362" s="374"/>
      <c r="F2362" s="374"/>
      <c r="G2362" s="408"/>
      <c r="H2362" s="374"/>
      <c r="I2362" s="409"/>
      <c r="J2362" s="374"/>
      <c r="K2362" s="409"/>
      <c r="L2362" s="378"/>
      <c r="M2362" s="410"/>
      <c r="N2362" s="374"/>
      <c r="O2362" s="411"/>
      <c r="P2362" s="409"/>
      <c r="Q2362" s="409"/>
      <c r="R2362" s="378"/>
      <c r="S2362" s="378"/>
      <c r="T2362" s="378"/>
      <c r="U2362" s="378"/>
      <c r="V2362" s="378"/>
      <c r="W2362" s="378"/>
      <c r="X2362" s="378"/>
      <c r="Y2362" s="378"/>
    </row>
    <row r="2363" spans="1:25">
      <c r="A2363" s="374"/>
      <c r="B2363" s="374"/>
      <c r="C2363" s="406"/>
      <c r="D2363" s="407"/>
      <c r="E2363" s="374"/>
      <c r="F2363" s="374"/>
      <c r="G2363" s="408"/>
      <c r="H2363" s="374"/>
      <c r="I2363" s="409"/>
      <c r="J2363" s="374"/>
      <c r="K2363" s="409"/>
      <c r="L2363" s="378"/>
      <c r="M2363" s="410"/>
      <c r="N2363" s="374"/>
      <c r="O2363" s="411"/>
      <c r="P2363" s="409"/>
      <c r="Q2363" s="409"/>
      <c r="R2363" s="378"/>
      <c r="S2363" s="378"/>
      <c r="T2363" s="378"/>
      <c r="U2363" s="378"/>
      <c r="V2363" s="378"/>
      <c r="W2363" s="378"/>
      <c r="X2363" s="378"/>
      <c r="Y2363" s="378"/>
    </row>
    <row r="2364" spans="1:25">
      <c r="A2364" s="374"/>
      <c r="B2364" s="374"/>
      <c r="C2364" s="406"/>
      <c r="D2364" s="407"/>
      <c r="E2364" s="374"/>
      <c r="F2364" s="374"/>
      <c r="G2364" s="408"/>
      <c r="H2364" s="374"/>
      <c r="I2364" s="409"/>
      <c r="J2364" s="374"/>
      <c r="K2364" s="409"/>
      <c r="L2364" s="378"/>
      <c r="M2364" s="410"/>
      <c r="N2364" s="374"/>
      <c r="O2364" s="411"/>
      <c r="P2364" s="409"/>
      <c r="Q2364" s="409"/>
      <c r="R2364" s="378"/>
      <c r="S2364" s="378"/>
      <c r="T2364" s="378"/>
      <c r="U2364" s="378"/>
      <c r="V2364" s="378"/>
      <c r="W2364" s="378"/>
      <c r="X2364" s="378"/>
      <c r="Y2364" s="378"/>
    </row>
    <row r="2365" spans="1:25">
      <c r="A2365" s="374"/>
      <c r="B2365" s="374"/>
      <c r="C2365" s="406"/>
      <c r="D2365" s="407"/>
      <c r="E2365" s="374"/>
      <c r="F2365" s="374"/>
      <c r="G2365" s="408"/>
      <c r="H2365" s="374"/>
      <c r="I2365" s="409"/>
      <c r="J2365" s="374"/>
      <c r="K2365" s="409"/>
      <c r="L2365" s="378"/>
      <c r="M2365" s="410"/>
      <c r="N2365" s="374"/>
      <c r="O2365" s="411"/>
      <c r="P2365" s="409"/>
      <c r="Q2365" s="409"/>
      <c r="R2365" s="378"/>
      <c r="S2365" s="378"/>
      <c r="T2365" s="378"/>
      <c r="U2365" s="378"/>
      <c r="V2365" s="378"/>
      <c r="W2365" s="378"/>
      <c r="X2365" s="378"/>
      <c r="Y2365" s="378"/>
    </row>
    <row r="2366" spans="1:25">
      <c r="A2366" s="374"/>
      <c r="B2366" s="374"/>
      <c r="C2366" s="406"/>
      <c r="D2366" s="407"/>
      <c r="E2366" s="374"/>
      <c r="F2366" s="374"/>
      <c r="G2366" s="408"/>
      <c r="H2366" s="374"/>
      <c r="I2366" s="409"/>
      <c r="J2366" s="374"/>
      <c r="K2366" s="409"/>
      <c r="L2366" s="378"/>
      <c r="M2366" s="410"/>
      <c r="N2366" s="374"/>
      <c r="O2366" s="411"/>
      <c r="P2366" s="409"/>
      <c r="Q2366" s="409"/>
      <c r="R2366" s="378"/>
      <c r="S2366" s="378"/>
      <c r="T2366" s="378"/>
      <c r="U2366" s="378"/>
      <c r="V2366" s="378"/>
      <c r="W2366" s="378"/>
      <c r="X2366" s="378"/>
      <c r="Y2366" s="378"/>
    </row>
    <row r="2367" spans="1:25">
      <c r="A2367" s="374"/>
      <c r="B2367" s="374"/>
      <c r="C2367" s="406"/>
      <c r="D2367" s="407"/>
      <c r="E2367" s="374"/>
      <c r="F2367" s="374"/>
      <c r="G2367" s="408"/>
      <c r="H2367" s="374"/>
      <c r="I2367" s="409"/>
      <c r="J2367" s="374"/>
      <c r="K2367" s="409"/>
      <c r="L2367" s="378"/>
      <c r="M2367" s="410"/>
      <c r="N2367" s="374"/>
      <c r="O2367" s="411"/>
      <c r="P2367" s="409"/>
      <c r="Q2367" s="409"/>
      <c r="R2367" s="378"/>
      <c r="S2367" s="378"/>
      <c r="T2367" s="378"/>
      <c r="U2367" s="378"/>
      <c r="V2367" s="378"/>
      <c r="W2367" s="378"/>
      <c r="X2367" s="378"/>
      <c r="Y2367" s="378"/>
    </row>
    <row r="2368" spans="1:25">
      <c r="A2368" s="374"/>
      <c r="B2368" s="374"/>
      <c r="C2368" s="406"/>
      <c r="D2368" s="407"/>
      <c r="E2368" s="374"/>
      <c r="F2368" s="374"/>
      <c r="G2368" s="408"/>
      <c r="H2368" s="374"/>
      <c r="I2368" s="409"/>
      <c r="J2368" s="374"/>
      <c r="K2368" s="409"/>
      <c r="L2368" s="378"/>
      <c r="M2368" s="410"/>
      <c r="N2368" s="374"/>
      <c r="O2368" s="411"/>
      <c r="P2368" s="409"/>
      <c r="Q2368" s="409"/>
      <c r="R2368" s="378"/>
      <c r="S2368" s="378"/>
      <c r="T2368" s="378"/>
      <c r="U2368" s="378"/>
      <c r="V2368" s="378"/>
      <c r="W2368" s="378"/>
      <c r="X2368" s="378"/>
      <c r="Y2368" s="378"/>
    </row>
    <row r="2369" spans="1:25">
      <c r="A2369" s="374"/>
      <c r="B2369" s="374"/>
      <c r="C2369" s="406"/>
      <c r="D2369" s="407"/>
      <c r="E2369" s="374"/>
      <c r="F2369" s="374"/>
      <c r="G2369" s="408"/>
      <c r="H2369" s="374"/>
      <c r="I2369" s="409"/>
      <c r="J2369" s="374"/>
      <c r="K2369" s="409"/>
      <c r="L2369" s="378"/>
      <c r="M2369" s="410"/>
      <c r="N2369" s="374"/>
      <c r="O2369" s="411"/>
      <c r="P2369" s="409"/>
      <c r="Q2369" s="409"/>
      <c r="R2369" s="378"/>
      <c r="S2369" s="378"/>
      <c r="T2369" s="378"/>
      <c r="U2369" s="378"/>
      <c r="V2369" s="378"/>
      <c r="W2369" s="378"/>
      <c r="X2369" s="378"/>
      <c r="Y2369" s="378"/>
    </row>
    <row r="2370" spans="1:25">
      <c r="A2370" s="374"/>
      <c r="B2370" s="374"/>
      <c r="C2370" s="406"/>
      <c r="D2370" s="407"/>
      <c r="E2370" s="374"/>
      <c r="F2370" s="374"/>
      <c r="G2370" s="408"/>
      <c r="H2370" s="374"/>
      <c r="I2370" s="409"/>
      <c r="J2370" s="374"/>
      <c r="K2370" s="409"/>
      <c r="L2370" s="378"/>
      <c r="M2370" s="410"/>
      <c r="N2370" s="374"/>
      <c r="O2370" s="411"/>
      <c r="P2370" s="409"/>
      <c r="Q2370" s="409"/>
      <c r="R2370" s="378"/>
      <c r="S2370" s="378"/>
      <c r="T2370" s="378"/>
      <c r="U2370" s="378"/>
      <c r="V2370" s="378"/>
      <c r="W2370" s="378"/>
      <c r="X2370" s="378"/>
      <c r="Y2370" s="378"/>
    </row>
    <row r="2371" spans="1:25">
      <c r="A2371" s="374"/>
      <c r="B2371" s="374"/>
      <c r="C2371" s="406"/>
      <c r="D2371" s="407"/>
      <c r="E2371" s="374"/>
      <c r="F2371" s="374"/>
      <c r="G2371" s="408"/>
      <c r="H2371" s="374"/>
      <c r="I2371" s="409"/>
      <c r="J2371" s="374"/>
      <c r="K2371" s="409"/>
      <c r="L2371" s="378"/>
      <c r="M2371" s="410"/>
      <c r="N2371" s="374"/>
      <c r="O2371" s="411"/>
      <c r="P2371" s="409"/>
      <c r="Q2371" s="409"/>
      <c r="R2371" s="378"/>
      <c r="S2371" s="378"/>
      <c r="T2371" s="378"/>
      <c r="U2371" s="378"/>
      <c r="V2371" s="378"/>
      <c r="W2371" s="378"/>
      <c r="X2371" s="378"/>
      <c r="Y2371" s="378"/>
    </row>
    <row r="2372" spans="1:25">
      <c r="A2372" s="374"/>
      <c r="B2372" s="374"/>
      <c r="C2372" s="406"/>
      <c r="D2372" s="407"/>
      <c r="E2372" s="374"/>
      <c r="F2372" s="374"/>
      <c r="G2372" s="408"/>
      <c r="H2372" s="374"/>
      <c r="I2372" s="409"/>
      <c r="J2372" s="374"/>
      <c r="K2372" s="409"/>
      <c r="L2372" s="378"/>
      <c r="M2372" s="410"/>
      <c r="N2372" s="374"/>
      <c r="O2372" s="411"/>
      <c r="P2372" s="409"/>
      <c r="Q2372" s="409"/>
      <c r="R2372" s="378"/>
      <c r="S2372" s="378"/>
      <c r="T2372" s="378"/>
      <c r="U2372" s="378"/>
      <c r="V2372" s="378"/>
      <c r="W2372" s="378"/>
      <c r="X2372" s="378"/>
      <c r="Y2372" s="378"/>
    </row>
    <row r="2373" spans="1:25">
      <c r="A2373" s="374"/>
      <c r="B2373" s="374"/>
      <c r="C2373" s="406"/>
      <c r="D2373" s="407"/>
      <c r="E2373" s="374"/>
      <c r="F2373" s="374"/>
      <c r="G2373" s="408"/>
      <c r="H2373" s="374"/>
      <c r="I2373" s="409"/>
      <c r="J2373" s="374"/>
      <c r="K2373" s="409"/>
      <c r="L2373" s="378"/>
      <c r="M2373" s="410"/>
      <c r="N2373" s="374"/>
      <c r="O2373" s="411"/>
      <c r="P2373" s="409"/>
      <c r="Q2373" s="409"/>
      <c r="R2373" s="378"/>
      <c r="S2373" s="378"/>
      <c r="T2373" s="378"/>
      <c r="U2373" s="378"/>
      <c r="V2373" s="378"/>
      <c r="W2373" s="378"/>
      <c r="X2373" s="378"/>
      <c r="Y2373" s="378"/>
    </row>
    <row r="2374" spans="1:25">
      <c r="A2374" s="374"/>
      <c r="B2374" s="374"/>
      <c r="C2374" s="406"/>
      <c r="D2374" s="407"/>
      <c r="E2374" s="374"/>
      <c r="F2374" s="374"/>
      <c r="G2374" s="408"/>
      <c r="H2374" s="374"/>
      <c r="I2374" s="409"/>
      <c r="J2374" s="374"/>
      <c r="K2374" s="409"/>
      <c r="L2374" s="378"/>
      <c r="M2374" s="410"/>
      <c r="N2374" s="374"/>
      <c r="O2374" s="411"/>
      <c r="P2374" s="409"/>
      <c r="Q2374" s="409"/>
      <c r="R2374" s="378"/>
      <c r="S2374" s="378"/>
      <c r="T2374" s="378"/>
      <c r="U2374" s="378"/>
      <c r="V2374" s="378"/>
      <c r="W2374" s="378"/>
      <c r="X2374" s="378"/>
      <c r="Y2374" s="378"/>
    </row>
    <row r="2375" spans="1:25">
      <c r="A2375" s="374"/>
      <c r="B2375" s="374"/>
      <c r="C2375" s="406"/>
      <c r="D2375" s="407"/>
      <c r="E2375" s="374"/>
      <c r="F2375" s="374"/>
      <c r="G2375" s="408"/>
      <c r="H2375" s="374"/>
      <c r="I2375" s="409"/>
      <c r="J2375" s="374"/>
      <c r="K2375" s="409"/>
      <c r="L2375" s="378"/>
      <c r="M2375" s="410"/>
      <c r="N2375" s="374"/>
      <c r="O2375" s="411"/>
      <c r="P2375" s="409"/>
      <c r="Q2375" s="409"/>
      <c r="R2375" s="378"/>
      <c r="S2375" s="378"/>
      <c r="T2375" s="378"/>
      <c r="U2375" s="378"/>
      <c r="V2375" s="378"/>
      <c r="W2375" s="378"/>
      <c r="X2375" s="378"/>
      <c r="Y2375" s="378"/>
    </row>
    <row r="2376" spans="1:25">
      <c r="A2376" s="374"/>
      <c r="B2376" s="374"/>
      <c r="C2376" s="406"/>
      <c r="D2376" s="407"/>
      <c r="E2376" s="374"/>
      <c r="F2376" s="374"/>
      <c r="G2376" s="408"/>
      <c r="H2376" s="374"/>
      <c r="I2376" s="409"/>
      <c r="J2376" s="374"/>
      <c r="K2376" s="409"/>
      <c r="L2376" s="378"/>
      <c r="M2376" s="410"/>
      <c r="N2376" s="374"/>
      <c r="O2376" s="411"/>
      <c r="P2376" s="409"/>
      <c r="Q2376" s="409"/>
      <c r="R2376" s="378"/>
      <c r="S2376" s="378"/>
      <c r="T2376" s="378"/>
      <c r="U2376" s="378"/>
      <c r="V2376" s="378"/>
      <c r="W2376" s="378"/>
      <c r="X2376" s="378"/>
      <c r="Y2376" s="378"/>
    </row>
    <row r="2377" spans="1:25">
      <c r="A2377" s="374"/>
      <c r="B2377" s="374"/>
      <c r="C2377" s="406"/>
      <c r="D2377" s="407"/>
      <c r="E2377" s="374"/>
      <c r="F2377" s="374"/>
      <c r="G2377" s="408"/>
      <c r="H2377" s="374"/>
      <c r="I2377" s="409"/>
      <c r="J2377" s="374"/>
      <c r="K2377" s="409"/>
      <c r="L2377" s="378"/>
      <c r="M2377" s="410"/>
      <c r="N2377" s="374"/>
      <c r="O2377" s="411"/>
      <c r="P2377" s="409"/>
      <c r="Q2377" s="409"/>
      <c r="R2377" s="378"/>
      <c r="S2377" s="378"/>
      <c r="T2377" s="378"/>
      <c r="U2377" s="378"/>
      <c r="V2377" s="378"/>
      <c r="W2377" s="378"/>
      <c r="X2377" s="378"/>
      <c r="Y2377" s="378"/>
    </row>
    <row r="2378" spans="1:25">
      <c r="A2378" s="374"/>
      <c r="B2378" s="374"/>
      <c r="C2378" s="406"/>
      <c r="D2378" s="407"/>
      <c r="E2378" s="374"/>
      <c r="F2378" s="374"/>
      <c r="G2378" s="408"/>
      <c r="H2378" s="374"/>
      <c r="I2378" s="409"/>
      <c r="J2378" s="374"/>
      <c r="K2378" s="409"/>
      <c r="L2378" s="378"/>
      <c r="M2378" s="410"/>
      <c r="N2378" s="374"/>
      <c r="O2378" s="411"/>
      <c r="P2378" s="409"/>
      <c r="Q2378" s="409"/>
      <c r="R2378" s="378"/>
      <c r="S2378" s="378"/>
      <c r="T2378" s="378"/>
      <c r="U2378" s="378"/>
      <c r="V2378" s="378"/>
      <c r="W2378" s="378"/>
      <c r="X2378" s="378"/>
      <c r="Y2378" s="378"/>
    </row>
    <row r="2379" spans="1:25">
      <c r="A2379" s="374"/>
      <c r="B2379" s="374"/>
      <c r="C2379" s="406"/>
      <c r="D2379" s="407"/>
      <c r="E2379" s="374"/>
      <c r="F2379" s="374"/>
      <c r="G2379" s="408"/>
      <c r="H2379" s="374"/>
      <c r="I2379" s="409"/>
      <c r="J2379" s="374"/>
      <c r="K2379" s="409"/>
      <c r="L2379" s="378"/>
      <c r="M2379" s="410"/>
      <c r="N2379" s="374"/>
      <c r="O2379" s="411"/>
      <c r="P2379" s="409"/>
      <c r="Q2379" s="409"/>
      <c r="R2379" s="378"/>
      <c r="S2379" s="378"/>
      <c r="T2379" s="378"/>
      <c r="U2379" s="378"/>
      <c r="V2379" s="378"/>
      <c r="W2379" s="378"/>
      <c r="X2379" s="378"/>
      <c r="Y2379" s="378"/>
    </row>
    <row r="2380" spans="1:25">
      <c r="A2380" s="374"/>
      <c r="B2380" s="374"/>
      <c r="C2380" s="406"/>
      <c r="D2380" s="407"/>
      <c r="E2380" s="374"/>
      <c r="F2380" s="374"/>
      <c r="G2380" s="408"/>
      <c r="H2380" s="374"/>
      <c r="I2380" s="409"/>
      <c r="J2380" s="374"/>
      <c r="K2380" s="409"/>
      <c r="L2380" s="378"/>
      <c r="M2380" s="410"/>
      <c r="N2380" s="374"/>
      <c r="O2380" s="411"/>
      <c r="P2380" s="409"/>
      <c r="Q2380" s="409"/>
      <c r="R2380" s="378"/>
      <c r="S2380" s="378"/>
      <c r="T2380" s="378"/>
      <c r="U2380" s="378"/>
      <c r="V2380" s="378"/>
      <c r="W2380" s="378"/>
      <c r="X2380" s="378"/>
      <c r="Y2380" s="378"/>
    </row>
    <row r="2381" spans="1:25">
      <c r="A2381" s="374"/>
      <c r="B2381" s="374"/>
      <c r="C2381" s="406"/>
      <c r="D2381" s="407"/>
      <c r="E2381" s="374"/>
      <c r="F2381" s="374"/>
      <c r="G2381" s="408"/>
      <c r="H2381" s="374"/>
      <c r="I2381" s="409"/>
      <c r="J2381" s="374"/>
      <c r="K2381" s="409"/>
      <c r="L2381" s="378"/>
      <c r="M2381" s="410"/>
      <c r="N2381" s="374"/>
      <c r="O2381" s="411"/>
      <c r="P2381" s="409"/>
      <c r="Q2381" s="409"/>
      <c r="R2381" s="378"/>
      <c r="S2381" s="378"/>
      <c r="T2381" s="378"/>
      <c r="U2381" s="378"/>
      <c r="V2381" s="378"/>
      <c r="W2381" s="378"/>
      <c r="X2381" s="378"/>
      <c r="Y2381" s="378"/>
    </row>
    <row r="2382" spans="1:25">
      <c r="A2382" s="374"/>
      <c r="B2382" s="374"/>
      <c r="C2382" s="406"/>
      <c r="D2382" s="407"/>
      <c r="E2382" s="374"/>
      <c r="F2382" s="374"/>
      <c r="G2382" s="408"/>
      <c r="H2382" s="374"/>
      <c r="I2382" s="409"/>
      <c r="J2382" s="374"/>
      <c r="K2382" s="409"/>
      <c r="L2382" s="378"/>
      <c r="M2382" s="410"/>
      <c r="N2382" s="374"/>
      <c r="O2382" s="411"/>
      <c r="P2382" s="409"/>
      <c r="Q2382" s="409"/>
      <c r="R2382" s="378"/>
      <c r="S2382" s="378"/>
      <c r="T2382" s="378"/>
      <c r="U2382" s="378"/>
      <c r="V2382" s="378"/>
      <c r="W2382" s="378"/>
      <c r="X2382" s="378"/>
      <c r="Y2382" s="378"/>
    </row>
    <row r="2383" spans="1:25">
      <c r="A2383" s="374"/>
      <c r="B2383" s="374"/>
      <c r="C2383" s="406"/>
      <c r="D2383" s="407"/>
      <c r="E2383" s="374"/>
      <c r="F2383" s="374"/>
      <c r="G2383" s="408"/>
      <c r="H2383" s="374"/>
      <c r="I2383" s="409"/>
      <c r="J2383" s="374"/>
      <c r="K2383" s="409"/>
      <c r="L2383" s="378"/>
      <c r="M2383" s="410"/>
      <c r="N2383" s="374"/>
      <c r="O2383" s="411"/>
      <c r="P2383" s="409"/>
      <c r="Q2383" s="409"/>
      <c r="R2383" s="378"/>
      <c r="S2383" s="378"/>
      <c r="T2383" s="378"/>
      <c r="U2383" s="378"/>
      <c r="V2383" s="378"/>
      <c r="W2383" s="378"/>
      <c r="X2383" s="378"/>
      <c r="Y2383" s="378"/>
    </row>
    <row r="2384" spans="1:25">
      <c r="A2384" s="374"/>
      <c r="B2384" s="374"/>
      <c r="C2384" s="406"/>
      <c r="D2384" s="407"/>
      <c r="E2384" s="374"/>
      <c r="F2384" s="374"/>
      <c r="G2384" s="408"/>
      <c r="H2384" s="374"/>
      <c r="I2384" s="409"/>
      <c r="J2384" s="374"/>
      <c r="K2384" s="409"/>
      <c r="L2384" s="378"/>
      <c r="M2384" s="410"/>
      <c r="N2384" s="374"/>
      <c r="O2384" s="411"/>
      <c r="P2384" s="409"/>
      <c r="Q2384" s="409"/>
      <c r="R2384" s="378"/>
      <c r="S2384" s="378"/>
      <c r="T2384" s="378"/>
      <c r="U2384" s="378"/>
      <c r="V2384" s="378"/>
      <c r="W2384" s="378"/>
      <c r="X2384" s="378"/>
      <c r="Y2384" s="378"/>
    </row>
    <row r="2385" spans="1:25">
      <c r="A2385" s="374"/>
      <c r="B2385" s="374"/>
      <c r="C2385" s="406"/>
      <c r="D2385" s="407"/>
      <c r="E2385" s="374"/>
      <c r="F2385" s="374"/>
      <c r="G2385" s="408"/>
      <c r="H2385" s="374"/>
      <c r="I2385" s="409"/>
      <c r="J2385" s="374"/>
      <c r="K2385" s="409"/>
      <c r="L2385" s="378"/>
      <c r="M2385" s="410"/>
      <c r="N2385" s="374"/>
      <c r="O2385" s="411"/>
      <c r="P2385" s="409"/>
      <c r="Q2385" s="409"/>
      <c r="R2385" s="378"/>
      <c r="S2385" s="378"/>
      <c r="T2385" s="378"/>
      <c r="U2385" s="378"/>
      <c r="V2385" s="378"/>
      <c r="W2385" s="378"/>
      <c r="X2385" s="378"/>
      <c r="Y2385" s="378"/>
    </row>
    <row r="2386" spans="1:25">
      <c r="A2386" s="374"/>
      <c r="B2386" s="374"/>
      <c r="C2386" s="406"/>
      <c r="D2386" s="407"/>
      <c r="E2386" s="374"/>
      <c r="F2386" s="374"/>
      <c r="G2386" s="408"/>
      <c r="H2386" s="374"/>
      <c r="I2386" s="409"/>
      <c r="J2386" s="374"/>
      <c r="K2386" s="409"/>
      <c r="L2386" s="378"/>
      <c r="M2386" s="410"/>
      <c r="N2386" s="374"/>
      <c r="O2386" s="411"/>
      <c r="P2386" s="409"/>
      <c r="Q2386" s="409"/>
      <c r="R2386" s="378"/>
      <c r="S2386" s="378"/>
      <c r="T2386" s="378"/>
      <c r="U2386" s="378"/>
      <c r="V2386" s="378"/>
      <c r="W2386" s="378"/>
      <c r="X2386" s="378"/>
      <c r="Y2386" s="378"/>
    </row>
    <row r="2387" spans="1:25">
      <c r="A2387" s="374"/>
      <c r="B2387" s="374"/>
      <c r="C2387" s="406"/>
      <c r="D2387" s="407"/>
      <c r="E2387" s="374"/>
      <c r="F2387" s="374"/>
      <c r="G2387" s="408"/>
      <c r="H2387" s="374"/>
      <c r="I2387" s="409"/>
      <c r="J2387" s="374"/>
      <c r="K2387" s="409"/>
      <c r="L2387" s="378"/>
      <c r="M2387" s="410"/>
      <c r="N2387" s="374"/>
      <c r="O2387" s="411"/>
      <c r="P2387" s="409"/>
      <c r="Q2387" s="409"/>
      <c r="R2387" s="378"/>
      <c r="S2387" s="378"/>
      <c r="T2387" s="378"/>
      <c r="U2387" s="378"/>
      <c r="V2387" s="378"/>
      <c r="W2387" s="378"/>
      <c r="X2387" s="378"/>
      <c r="Y2387" s="378"/>
    </row>
    <row r="2388" spans="1:25">
      <c r="A2388" s="374"/>
      <c r="B2388" s="374"/>
      <c r="C2388" s="406"/>
      <c r="D2388" s="407"/>
      <c r="E2388" s="374"/>
      <c r="F2388" s="374"/>
      <c r="G2388" s="408"/>
      <c r="H2388" s="374"/>
      <c r="I2388" s="409"/>
      <c r="J2388" s="374"/>
      <c r="K2388" s="409"/>
      <c r="L2388" s="378"/>
      <c r="M2388" s="410"/>
      <c r="N2388" s="374"/>
      <c r="O2388" s="411"/>
      <c r="P2388" s="409"/>
      <c r="Q2388" s="409"/>
      <c r="R2388" s="378"/>
      <c r="S2388" s="378"/>
      <c r="T2388" s="378"/>
      <c r="U2388" s="378"/>
      <c r="V2388" s="378"/>
      <c r="W2388" s="378"/>
      <c r="X2388" s="378"/>
      <c r="Y2388" s="378"/>
    </row>
    <row r="2389" spans="1:25">
      <c r="A2389" s="374"/>
      <c r="B2389" s="374"/>
      <c r="C2389" s="406"/>
      <c r="D2389" s="407"/>
      <c r="E2389" s="374"/>
      <c r="F2389" s="374"/>
      <c r="G2389" s="408"/>
      <c r="H2389" s="374"/>
      <c r="I2389" s="409"/>
      <c r="J2389" s="374"/>
      <c r="K2389" s="409"/>
      <c r="L2389" s="378"/>
      <c r="M2389" s="410"/>
      <c r="N2389" s="374"/>
      <c r="O2389" s="411"/>
      <c r="P2389" s="409"/>
      <c r="Q2389" s="409"/>
      <c r="R2389" s="378"/>
      <c r="S2389" s="378"/>
      <c r="T2389" s="378"/>
      <c r="U2389" s="378"/>
      <c r="V2389" s="378"/>
      <c r="W2389" s="378"/>
      <c r="X2389" s="378"/>
      <c r="Y2389" s="378"/>
    </row>
    <row r="2390" spans="1:25">
      <c r="A2390" s="374"/>
      <c r="B2390" s="374"/>
      <c r="C2390" s="406"/>
      <c r="D2390" s="407"/>
      <c r="E2390" s="374"/>
      <c r="F2390" s="374"/>
      <c r="G2390" s="408"/>
      <c r="H2390" s="374"/>
      <c r="I2390" s="409"/>
      <c r="J2390" s="374"/>
      <c r="K2390" s="409"/>
      <c r="L2390" s="378"/>
      <c r="M2390" s="410"/>
      <c r="N2390" s="374"/>
      <c r="O2390" s="411"/>
      <c r="P2390" s="409"/>
      <c r="Q2390" s="409"/>
      <c r="R2390" s="378"/>
      <c r="S2390" s="378"/>
      <c r="T2390" s="378"/>
      <c r="U2390" s="378"/>
      <c r="V2390" s="378"/>
      <c r="W2390" s="378"/>
      <c r="X2390" s="378"/>
      <c r="Y2390" s="378"/>
    </row>
    <row r="2391" spans="1:25">
      <c r="A2391" s="374"/>
      <c r="B2391" s="374"/>
      <c r="C2391" s="406"/>
      <c r="D2391" s="407"/>
      <c r="E2391" s="374"/>
      <c r="F2391" s="374"/>
      <c r="G2391" s="408"/>
      <c r="H2391" s="374"/>
      <c r="I2391" s="409"/>
      <c r="J2391" s="374"/>
      <c r="K2391" s="409"/>
      <c r="L2391" s="378"/>
      <c r="M2391" s="410"/>
      <c r="N2391" s="374"/>
      <c r="O2391" s="411"/>
      <c r="P2391" s="409"/>
      <c r="Q2391" s="409"/>
      <c r="R2391" s="378"/>
      <c r="S2391" s="378"/>
      <c r="T2391" s="378"/>
      <c r="U2391" s="378"/>
      <c r="V2391" s="378"/>
      <c r="W2391" s="378"/>
      <c r="X2391" s="378"/>
      <c r="Y2391" s="378"/>
    </row>
    <row r="2392" spans="1:25">
      <c r="A2392" s="374"/>
      <c r="B2392" s="374"/>
      <c r="C2392" s="406"/>
      <c r="D2392" s="407"/>
      <c r="E2392" s="374"/>
      <c r="F2392" s="374"/>
      <c r="G2392" s="408"/>
      <c r="H2392" s="374"/>
      <c r="I2392" s="409"/>
      <c r="J2392" s="374"/>
      <c r="K2392" s="409"/>
      <c r="L2392" s="378"/>
      <c r="M2392" s="410"/>
      <c r="N2392" s="374"/>
      <c r="O2392" s="411"/>
      <c r="P2392" s="409"/>
      <c r="Q2392" s="409"/>
      <c r="R2392" s="378"/>
      <c r="S2392" s="378"/>
      <c r="T2392" s="378"/>
      <c r="U2392" s="378"/>
      <c r="V2392" s="378"/>
      <c r="W2392" s="378"/>
      <c r="X2392" s="378"/>
      <c r="Y2392" s="378"/>
    </row>
    <row r="2393" spans="1:25">
      <c r="A2393" s="374"/>
      <c r="B2393" s="374"/>
      <c r="C2393" s="406"/>
      <c r="D2393" s="407"/>
      <c r="E2393" s="374"/>
      <c r="F2393" s="374"/>
      <c r="G2393" s="408"/>
      <c r="H2393" s="374"/>
      <c r="I2393" s="409"/>
      <c r="J2393" s="374"/>
      <c r="K2393" s="409"/>
      <c r="L2393" s="378"/>
      <c r="M2393" s="410"/>
      <c r="N2393" s="374"/>
      <c r="O2393" s="411"/>
      <c r="P2393" s="409"/>
      <c r="Q2393" s="409"/>
      <c r="R2393" s="378"/>
      <c r="S2393" s="378"/>
      <c r="T2393" s="378"/>
      <c r="U2393" s="378"/>
      <c r="V2393" s="378"/>
      <c r="W2393" s="378"/>
      <c r="X2393" s="378"/>
      <c r="Y2393" s="378"/>
    </row>
    <row r="2394" spans="1:25">
      <c r="A2394" s="374"/>
      <c r="B2394" s="374"/>
      <c r="C2394" s="406"/>
      <c r="D2394" s="407"/>
      <c r="E2394" s="374"/>
      <c r="F2394" s="374"/>
      <c r="G2394" s="408"/>
      <c r="H2394" s="374"/>
      <c r="I2394" s="409"/>
      <c r="J2394" s="374"/>
      <c r="K2394" s="409"/>
      <c r="L2394" s="378"/>
      <c r="M2394" s="410"/>
      <c r="N2394" s="374"/>
      <c r="O2394" s="411"/>
      <c r="P2394" s="409"/>
      <c r="Q2394" s="409"/>
      <c r="R2394" s="378"/>
      <c r="S2394" s="378"/>
      <c r="T2394" s="378"/>
      <c r="U2394" s="378"/>
      <c r="V2394" s="378"/>
      <c r="W2394" s="378"/>
      <c r="X2394" s="378"/>
      <c r="Y2394" s="378"/>
    </row>
    <row r="2395" spans="1:25">
      <c r="A2395" s="374"/>
      <c r="B2395" s="374"/>
      <c r="C2395" s="406"/>
      <c r="D2395" s="407"/>
      <c r="E2395" s="374"/>
      <c r="F2395" s="374"/>
      <c r="G2395" s="408"/>
      <c r="H2395" s="374"/>
      <c r="I2395" s="409"/>
      <c r="J2395" s="374"/>
      <c r="K2395" s="409"/>
      <c r="L2395" s="378"/>
      <c r="M2395" s="410"/>
      <c r="N2395" s="374"/>
      <c r="O2395" s="411"/>
      <c r="P2395" s="409"/>
      <c r="Q2395" s="409"/>
      <c r="R2395" s="378"/>
      <c r="S2395" s="378"/>
      <c r="T2395" s="378"/>
      <c r="U2395" s="378"/>
      <c r="V2395" s="378"/>
      <c r="W2395" s="378"/>
      <c r="X2395" s="378"/>
      <c r="Y2395" s="378"/>
    </row>
    <row r="2396" spans="1:25">
      <c r="A2396" s="374"/>
      <c r="B2396" s="374"/>
      <c r="C2396" s="406"/>
      <c r="D2396" s="407"/>
      <c r="E2396" s="374"/>
      <c r="F2396" s="374"/>
      <c r="G2396" s="408"/>
      <c r="H2396" s="374"/>
      <c r="I2396" s="409"/>
      <c r="J2396" s="374"/>
      <c r="K2396" s="409"/>
      <c r="L2396" s="378"/>
      <c r="M2396" s="410"/>
      <c r="N2396" s="374"/>
      <c r="O2396" s="411"/>
      <c r="P2396" s="409"/>
      <c r="Q2396" s="409"/>
      <c r="R2396" s="378"/>
      <c r="S2396" s="378"/>
      <c r="T2396" s="378"/>
      <c r="U2396" s="378"/>
      <c r="V2396" s="378"/>
      <c r="W2396" s="378"/>
      <c r="X2396" s="378"/>
      <c r="Y2396" s="378"/>
    </row>
    <row r="2397" spans="1:25">
      <c r="A2397" s="374"/>
      <c r="B2397" s="374"/>
      <c r="C2397" s="406"/>
      <c r="D2397" s="407"/>
      <c r="E2397" s="374"/>
      <c r="F2397" s="374"/>
      <c r="G2397" s="408"/>
      <c r="H2397" s="374"/>
      <c r="I2397" s="409"/>
      <c r="J2397" s="374"/>
      <c r="K2397" s="409"/>
      <c r="L2397" s="378"/>
      <c r="M2397" s="410"/>
      <c r="N2397" s="374"/>
      <c r="O2397" s="411"/>
      <c r="P2397" s="409"/>
      <c r="Q2397" s="409"/>
      <c r="R2397" s="378"/>
      <c r="S2397" s="378"/>
      <c r="T2397" s="378"/>
      <c r="U2397" s="378"/>
      <c r="V2397" s="378"/>
      <c r="W2397" s="378"/>
      <c r="X2397" s="378"/>
      <c r="Y2397" s="378"/>
    </row>
    <row r="2398" spans="1:25">
      <c r="A2398" s="374"/>
      <c r="B2398" s="374"/>
      <c r="C2398" s="406"/>
      <c r="D2398" s="407"/>
      <c r="E2398" s="374"/>
      <c r="F2398" s="374"/>
      <c r="G2398" s="408"/>
      <c r="H2398" s="374"/>
      <c r="I2398" s="409"/>
      <c r="J2398" s="374"/>
      <c r="K2398" s="409"/>
      <c r="L2398" s="378"/>
      <c r="M2398" s="410"/>
      <c r="N2398" s="374"/>
      <c r="O2398" s="411"/>
      <c r="P2398" s="409"/>
      <c r="Q2398" s="409"/>
      <c r="R2398" s="378"/>
      <c r="S2398" s="378"/>
      <c r="T2398" s="378"/>
      <c r="U2398" s="378"/>
      <c r="V2398" s="378"/>
      <c r="W2398" s="378"/>
      <c r="X2398" s="378"/>
      <c r="Y2398" s="378"/>
    </row>
    <row r="2399" spans="1:25">
      <c r="A2399" s="374"/>
      <c r="B2399" s="374"/>
      <c r="C2399" s="406"/>
      <c r="D2399" s="407"/>
      <c r="E2399" s="374"/>
      <c r="F2399" s="374"/>
      <c r="G2399" s="408"/>
      <c r="H2399" s="374"/>
      <c r="I2399" s="409"/>
      <c r="J2399" s="374"/>
      <c r="K2399" s="409"/>
      <c r="L2399" s="378"/>
      <c r="M2399" s="410"/>
      <c r="N2399" s="374"/>
      <c r="O2399" s="411"/>
      <c r="P2399" s="409"/>
      <c r="Q2399" s="409"/>
      <c r="R2399" s="378"/>
      <c r="S2399" s="378"/>
      <c r="T2399" s="378"/>
      <c r="U2399" s="378"/>
      <c r="V2399" s="378"/>
      <c r="W2399" s="378"/>
      <c r="X2399" s="378"/>
      <c r="Y2399" s="378"/>
    </row>
    <row r="2400" spans="1:25">
      <c r="A2400" s="374"/>
      <c r="B2400" s="374"/>
      <c r="C2400" s="406"/>
      <c r="D2400" s="407"/>
      <c r="E2400" s="374"/>
      <c r="F2400" s="374"/>
      <c r="G2400" s="408"/>
      <c r="H2400" s="374"/>
      <c r="I2400" s="409"/>
      <c r="J2400" s="374"/>
      <c r="K2400" s="409"/>
      <c r="L2400" s="378"/>
      <c r="M2400" s="410"/>
      <c r="N2400" s="374"/>
      <c r="O2400" s="411"/>
      <c r="P2400" s="409"/>
      <c r="Q2400" s="409"/>
      <c r="R2400" s="378"/>
      <c r="S2400" s="378"/>
      <c r="T2400" s="378"/>
      <c r="U2400" s="378"/>
      <c r="V2400" s="378"/>
      <c r="W2400" s="378"/>
      <c r="X2400" s="378"/>
      <c r="Y2400" s="378"/>
    </row>
    <row r="2401" spans="1:25">
      <c r="A2401" s="374"/>
      <c r="B2401" s="374"/>
      <c r="C2401" s="406"/>
      <c r="D2401" s="407"/>
      <c r="E2401" s="374"/>
      <c r="F2401" s="374"/>
      <c r="G2401" s="408"/>
      <c r="H2401" s="374"/>
      <c r="I2401" s="409"/>
      <c r="J2401" s="374"/>
      <c r="K2401" s="409"/>
      <c r="L2401" s="378"/>
      <c r="M2401" s="410"/>
      <c r="N2401" s="374"/>
      <c r="O2401" s="411"/>
      <c r="P2401" s="409"/>
      <c r="Q2401" s="409"/>
      <c r="R2401" s="378"/>
      <c r="S2401" s="378"/>
      <c r="T2401" s="378"/>
      <c r="U2401" s="378"/>
      <c r="V2401" s="378"/>
      <c r="W2401" s="378"/>
      <c r="X2401" s="378"/>
      <c r="Y2401" s="378"/>
    </row>
    <row r="2402" spans="1:25">
      <c r="A2402" s="374"/>
      <c r="B2402" s="374"/>
      <c r="C2402" s="406"/>
      <c r="D2402" s="407"/>
      <c r="E2402" s="374"/>
      <c r="F2402" s="374"/>
      <c r="G2402" s="408"/>
      <c r="H2402" s="374"/>
      <c r="I2402" s="409"/>
      <c r="J2402" s="374"/>
      <c r="K2402" s="409"/>
      <c r="L2402" s="378"/>
      <c r="M2402" s="410"/>
      <c r="N2402" s="374"/>
      <c r="O2402" s="411"/>
      <c r="P2402" s="409"/>
      <c r="Q2402" s="409"/>
      <c r="R2402" s="378"/>
      <c r="S2402" s="378"/>
      <c r="T2402" s="378"/>
      <c r="U2402" s="378"/>
      <c r="V2402" s="378"/>
      <c r="W2402" s="378"/>
      <c r="X2402" s="378"/>
      <c r="Y2402" s="378"/>
    </row>
    <row r="2403" spans="1:25">
      <c r="A2403" s="374"/>
      <c r="B2403" s="374"/>
      <c r="C2403" s="406"/>
      <c r="D2403" s="407"/>
      <c r="E2403" s="374"/>
      <c r="F2403" s="374"/>
      <c r="G2403" s="408"/>
      <c r="H2403" s="374"/>
      <c r="I2403" s="409"/>
      <c r="J2403" s="374"/>
      <c r="K2403" s="409"/>
      <c r="L2403" s="378"/>
      <c r="M2403" s="410"/>
      <c r="N2403" s="374"/>
      <c r="O2403" s="411"/>
      <c r="P2403" s="409"/>
      <c r="Q2403" s="409"/>
      <c r="R2403" s="378"/>
      <c r="S2403" s="378"/>
      <c r="T2403" s="378"/>
      <c r="U2403" s="378"/>
      <c r="V2403" s="378"/>
      <c r="W2403" s="378"/>
      <c r="X2403" s="378"/>
      <c r="Y2403" s="378"/>
    </row>
    <row r="2404" spans="1:25">
      <c r="A2404" s="374"/>
      <c r="B2404" s="374"/>
      <c r="C2404" s="406"/>
      <c r="D2404" s="407"/>
      <c r="E2404" s="374"/>
      <c r="F2404" s="374"/>
      <c r="G2404" s="408"/>
      <c r="H2404" s="374"/>
      <c r="I2404" s="409"/>
      <c r="J2404" s="374"/>
      <c r="K2404" s="409"/>
      <c r="L2404" s="378"/>
      <c r="M2404" s="410"/>
      <c r="N2404" s="374"/>
      <c r="O2404" s="411"/>
      <c r="P2404" s="409"/>
      <c r="Q2404" s="409"/>
      <c r="R2404" s="378"/>
      <c r="S2404" s="378"/>
      <c r="T2404" s="378"/>
      <c r="U2404" s="378"/>
      <c r="V2404" s="378"/>
      <c r="W2404" s="378"/>
      <c r="X2404" s="378"/>
      <c r="Y2404" s="378"/>
    </row>
    <row r="2405" spans="1:25">
      <c r="A2405" s="374"/>
      <c r="B2405" s="374"/>
      <c r="C2405" s="406"/>
      <c r="D2405" s="407"/>
      <c r="E2405" s="374"/>
      <c r="F2405" s="374"/>
      <c r="G2405" s="408"/>
      <c r="H2405" s="374"/>
      <c r="I2405" s="409"/>
      <c r="J2405" s="374"/>
      <c r="K2405" s="409"/>
      <c r="L2405" s="378"/>
      <c r="M2405" s="410"/>
      <c r="N2405" s="374"/>
      <c r="O2405" s="411"/>
      <c r="P2405" s="409"/>
      <c r="Q2405" s="409"/>
      <c r="R2405" s="378"/>
      <c r="S2405" s="378"/>
      <c r="T2405" s="378"/>
      <c r="U2405" s="378"/>
      <c r="V2405" s="378"/>
      <c r="W2405" s="378"/>
      <c r="X2405" s="378"/>
      <c r="Y2405" s="378"/>
    </row>
    <row r="2406" spans="1:25">
      <c r="A2406" s="374"/>
      <c r="B2406" s="374"/>
      <c r="C2406" s="406"/>
      <c r="D2406" s="407"/>
      <c r="E2406" s="374"/>
      <c r="F2406" s="374"/>
      <c r="G2406" s="408"/>
      <c r="H2406" s="374"/>
      <c r="I2406" s="409"/>
      <c r="J2406" s="374"/>
      <c r="K2406" s="409"/>
      <c r="L2406" s="378"/>
      <c r="M2406" s="410"/>
      <c r="N2406" s="374"/>
      <c r="O2406" s="411"/>
      <c r="P2406" s="409"/>
      <c r="Q2406" s="409"/>
      <c r="R2406" s="378"/>
      <c r="S2406" s="378"/>
      <c r="T2406" s="378"/>
      <c r="U2406" s="378"/>
      <c r="V2406" s="378"/>
      <c r="W2406" s="378"/>
      <c r="X2406" s="378"/>
      <c r="Y2406" s="378"/>
    </row>
    <row r="2407" spans="1:25">
      <c r="A2407" s="374"/>
      <c r="B2407" s="374"/>
      <c r="C2407" s="406"/>
      <c r="D2407" s="407"/>
      <c r="E2407" s="374"/>
      <c r="F2407" s="374"/>
      <c r="G2407" s="408"/>
      <c r="H2407" s="374"/>
      <c r="I2407" s="409"/>
      <c r="J2407" s="374"/>
      <c r="K2407" s="409"/>
      <c r="L2407" s="378"/>
      <c r="M2407" s="410"/>
      <c r="N2407" s="374"/>
      <c r="O2407" s="411"/>
      <c r="P2407" s="409"/>
      <c r="Q2407" s="409"/>
      <c r="R2407" s="378"/>
      <c r="S2407" s="378"/>
      <c r="T2407" s="378"/>
      <c r="U2407" s="378"/>
      <c r="V2407" s="378"/>
      <c r="W2407" s="378"/>
      <c r="X2407" s="378"/>
      <c r="Y2407" s="378"/>
    </row>
    <row r="2408" spans="1:25">
      <c r="A2408" s="374"/>
      <c r="B2408" s="374"/>
      <c r="C2408" s="406"/>
      <c r="D2408" s="407"/>
      <c r="E2408" s="374"/>
      <c r="F2408" s="374"/>
      <c r="G2408" s="408"/>
      <c r="H2408" s="374"/>
      <c r="I2408" s="409"/>
      <c r="J2408" s="374"/>
      <c r="K2408" s="409"/>
      <c r="L2408" s="378"/>
      <c r="M2408" s="410"/>
      <c r="N2408" s="374"/>
      <c r="O2408" s="411"/>
      <c r="P2408" s="409"/>
      <c r="Q2408" s="409"/>
      <c r="R2408" s="378"/>
      <c r="S2408" s="378"/>
      <c r="T2408" s="378"/>
      <c r="U2408" s="378"/>
      <c r="V2408" s="378"/>
      <c r="W2408" s="378"/>
      <c r="X2408" s="378"/>
      <c r="Y2408" s="378"/>
    </row>
    <row r="2409" spans="1:25">
      <c r="A2409" s="374"/>
      <c r="B2409" s="374"/>
      <c r="C2409" s="406"/>
      <c r="D2409" s="407"/>
      <c r="E2409" s="374"/>
      <c r="F2409" s="374"/>
      <c r="G2409" s="408"/>
      <c r="H2409" s="374"/>
      <c r="I2409" s="409"/>
      <c r="J2409" s="374"/>
      <c r="K2409" s="409"/>
      <c r="L2409" s="378"/>
      <c r="M2409" s="410"/>
      <c r="N2409" s="374"/>
      <c r="O2409" s="411"/>
      <c r="P2409" s="409"/>
      <c r="Q2409" s="409"/>
      <c r="R2409" s="378"/>
      <c r="S2409" s="378"/>
      <c r="T2409" s="378"/>
      <c r="U2409" s="378"/>
      <c r="V2409" s="378"/>
      <c r="W2409" s="378"/>
      <c r="X2409" s="378"/>
      <c r="Y2409" s="378"/>
    </row>
    <row r="2410" spans="1:25">
      <c r="A2410" s="374"/>
      <c r="B2410" s="374"/>
      <c r="C2410" s="406"/>
      <c r="D2410" s="407"/>
      <c r="E2410" s="374"/>
      <c r="F2410" s="374"/>
      <c r="G2410" s="408"/>
      <c r="H2410" s="374"/>
      <c r="I2410" s="409"/>
      <c r="J2410" s="374"/>
      <c r="K2410" s="409"/>
      <c r="L2410" s="378"/>
      <c r="M2410" s="410"/>
      <c r="N2410" s="374"/>
      <c r="O2410" s="411"/>
      <c r="P2410" s="409"/>
      <c r="Q2410" s="409"/>
      <c r="R2410" s="378"/>
      <c r="S2410" s="378"/>
      <c r="T2410" s="378"/>
      <c r="U2410" s="378"/>
      <c r="V2410" s="378"/>
      <c r="W2410" s="378"/>
      <c r="X2410" s="378"/>
      <c r="Y2410" s="378"/>
    </row>
    <row r="2411" spans="1:25">
      <c r="A2411" s="374"/>
      <c r="B2411" s="374"/>
      <c r="C2411" s="406"/>
      <c r="D2411" s="407"/>
      <c r="E2411" s="374"/>
      <c r="F2411" s="374"/>
      <c r="G2411" s="408"/>
      <c r="H2411" s="374"/>
      <c r="I2411" s="409"/>
      <c r="J2411" s="374"/>
      <c r="K2411" s="409"/>
      <c r="L2411" s="378"/>
      <c r="M2411" s="410"/>
      <c r="N2411" s="374"/>
      <c r="O2411" s="411"/>
      <c r="P2411" s="409"/>
      <c r="Q2411" s="409"/>
      <c r="R2411" s="378"/>
      <c r="S2411" s="378"/>
      <c r="T2411" s="378"/>
      <c r="U2411" s="378"/>
      <c r="V2411" s="378"/>
      <c r="W2411" s="378"/>
      <c r="X2411" s="378"/>
      <c r="Y2411" s="378"/>
    </row>
    <row r="2412" spans="1:25">
      <c r="A2412" s="374"/>
      <c r="B2412" s="374"/>
      <c r="C2412" s="406"/>
      <c r="D2412" s="407"/>
      <c r="E2412" s="374"/>
      <c r="F2412" s="374"/>
      <c r="G2412" s="408"/>
      <c r="H2412" s="374"/>
      <c r="I2412" s="409"/>
      <c r="J2412" s="374"/>
      <c r="K2412" s="409"/>
      <c r="L2412" s="378"/>
      <c r="M2412" s="410"/>
      <c r="N2412" s="374"/>
      <c r="O2412" s="411"/>
      <c r="P2412" s="409"/>
      <c r="Q2412" s="409"/>
      <c r="R2412" s="378"/>
      <c r="S2412" s="378"/>
      <c r="T2412" s="378"/>
      <c r="U2412" s="378"/>
      <c r="V2412" s="378"/>
      <c r="W2412" s="378"/>
      <c r="X2412" s="378"/>
      <c r="Y2412" s="378"/>
    </row>
    <row r="2413" spans="1:25">
      <c r="A2413" s="374"/>
      <c r="B2413" s="374"/>
      <c r="C2413" s="406"/>
      <c r="D2413" s="407"/>
      <c r="E2413" s="374"/>
      <c r="F2413" s="374"/>
      <c r="G2413" s="408"/>
      <c r="H2413" s="374"/>
      <c r="I2413" s="409"/>
      <c r="J2413" s="374"/>
      <c r="K2413" s="409"/>
      <c r="L2413" s="378"/>
      <c r="M2413" s="410"/>
      <c r="N2413" s="374"/>
      <c r="O2413" s="411"/>
      <c r="P2413" s="409"/>
      <c r="Q2413" s="409"/>
      <c r="R2413" s="378"/>
      <c r="S2413" s="378"/>
      <c r="T2413" s="378"/>
      <c r="U2413" s="378"/>
      <c r="V2413" s="378"/>
      <c r="W2413" s="378"/>
      <c r="X2413" s="378"/>
      <c r="Y2413" s="378"/>
    </row>
    <row r="2414" spans="1:25">
      <c r="A2414" s="374"/>
      <c r="B2414" s="374"/>
      <c r="C2414" s="406"/>
      <c r="D2414" s="407"/>
      <c r="E2414" s="374"/>
      <c r="F2414" s="374"/>
      <c r="G2414" s="408"/>
      <c r="H2414" s="374"/>
      <c r="I2414" s="409"/>
      <c r="J2414" s="374"/>
      <c r="K2414" s="409"/>
      <c r="L2414" s="378"/>
      <c r="M2414" s="410"/>
      <c r="N2414" s="374"/>
      <c r="O2414" s="411"/>
      <c r="P2414" s="409"/>
      <c r="Q2414" s="409"/>
      <c r="R2414" s="378"/>
      <c r="S2414" s="378"/>
      <c r="T2414" s="378"/>
      <c r="U2414" s="378"/>
      <c r="V2414" s="378"/>
      <c r="W2414" s="378"/>
      <c r="X2414" s="378"/>
      <c r="Y2414" s="378"/>
    </row>
    <row r="2415" spans="1:25">
      <c r="A2415" s="374"/>
      <c r="B2415" s="374"/>
      <c r="C2415" s="406"/>
      <c r="D2415" s="407"/>
      <c r="E2415" s="374"/>
      <c r="F2415" s="374"/>
      <c r="G2415" s="408"/>
      <c r="H2415" s="374"/>
      <c r="I2415" s="409"/>
      <c r="J2415" s="374"/>
      <c r="K2415" s="409"/>
      <c r="L2415" s="378"/>
      <c r="M2415" s="410"/>
      <c r="N2415" s="374"/>
      <c r="O2415" s="411"/>
      <c r="P2415" s="409"/>
      <c r="Q2415" s="409"/>
      <c r="R2415" s="378"/>
      <c r="S2415" s="378"/>
      <c r="T2415" s="378"/>
      <c r="U2415" s="378"/>
      <c r="V2415" s="378"/>
      <c r="W2415" s="378"/>
      <c r="X2415" s="378"/>
      <c r="Y2415" s="378"/>
    </row>
    <row r="2416" spans="1:25">
      <c r="A2416" s="374"/>
      <c r="B2416" s="374"/>
      <c r="C2416" s="406"/>
      <c r="D2416" s="407"/>
      <c r="E2416" s="374"/>
      <c r="F2416" s="374"/>
      <c r="G2416" s="408"/>
      <c r="H2416" s="374"/>
      <c r="I2416" s="409"/>
      <c r="J2416" s="374"/>
      <c r="K2416" s="409"/>
      <c r="L2416" s="378"/>
      <c r="M2416" s="410"/>
      <c r="N2416" s="374"/>
      <c r="O2416" s="411"/>
      <c r="P2416" s="409"/>
      <c r="Q2416" s="409"/>
      <c r="R2416" s="378"/>
      <c r="S2416" s="378"/>
      <c r="T2416" s="378"/>
      <c r="U2416" s="378"/>
      <c r="V2416" s="378"/>
      <c r="W2416" s="378"/>
      <c r="X2416" s="378"/>
      <c r="Y2416" s="378"/>
    </row>
    <row r="2417" spans="1:25">
      <c r="A2417" s="374"/>
      <c r="B2417" s="374"/>
      <c r="C2417" s="406"/>
      <c r="D2417" s="407"/>
      <c r="E2417" s="374"/>
      <c r="F2417" s="374"/>
      <c r="G2417" s="408"/>
      <c r="H2417" s="374"/>
      <c r="I2417" s="409"/>
      <c r="J2417" s="374"/>
      <c r="K2417" s="409"/>
      <c r="L2417" s="378"/>
      <c r="M2417" s="410"/>
      <c r="N2417" s="374"/>
      <c r="O2417" s="411"/>
      <c r="P2417" s="409"/>
      <c r="Q2417" s="409"/>
      <c r="R2417" s="378"/>
      <c r="S2417" s="378"/>
      <c r="T2417" s="378"/>
      <c r="U2417" s="378"/>
      <c r="V2417" s="378"/>
      <c r="W2417" s="378"/>
      <c r="X2417" s="378"/>
      <c r="Y2417" s="378"/>
    </row>
    <row r="2418" spans="1:25">
      <c r="A2418" s="374"/>
      <c r="B2418" s="374"/>
      <c r="C2418" s="406"/>
      <c r="D2418" s="407"/>
      <c r="E2418" s="374"/>
      <c r="F2418" s="374"/>
      <c r="G2418" s="408"/>
      <c r="H2418" s="374"/>
      <c r="I2418" s="409"/>
      <c r="J2418" s="374"/>
      <c r="K2418" s="409"/>
      <c r="L2418" s="378"/>
      <c r="M2418" s="410"/>
      <c r="N2418" s="374"/>
      <c r="O2418" s="411"/>
      <c r="P2418" s="409"/>
      <c r="Q2418" s="409"/>
      <c r="R2418" s="378"/>
      <c r="S2418" s="378"/>
      <c r="T2418" s="378"/>
      <c r="U2418" s="378"/>
      <c r="V2418" s="378"/>
      <c r="W2418" s="378"/>
      <c r="X2418" s="378"/>
      <c r="Y2418" s="378"/>
    </row>
    <row r="2419" spans="1:25">
      <c r="A2419" s="374"/>
      <c r="B2419" s="374"/>
      <c r="C2419" s="406"/>
      <c r="D2419" s="407"/>
      <c r="E2419" s="374"/>
      <c r="F2419" s="374"/>
      <c r="G2419" s="408"/>
      <c r="H2419" s="374"/>
      <c r="I2419" s="409"/>
      <c r="J2419" s="374"/>
      <c r="K2419" s="409"/>
      <c r="L2419" s="378"/>
      <c r="M2419" s="410"/>
      <c r="N2419" s="374"/>
      <c r="O2419" s="411"/>
      <c r="P2419" s="409"/>
      <c r="Q2419" s="409"/>
      <c r="R2419" s="378"/>
      <c r="S2419" s="378"/>
      <c r="T2419" s="378"/>
      <c r="U2419" s="378"/>
      <c r="V2419" s="378"/>
      <c r="W2419" s="378"/>
      <c r="X2419" s="378"/>
      <c r="Y2419" s="378"/>
    </row>
    <row r="2420" spans="1:25">
      <c r="A2420" s="374"/>
      <c r="B2420" s="374"/>
      <c r="C2420" s="406"/>
      <c r="D2420" s="407"/>
      <c r="E2420" s="374"/>
      <c r="F2420" s="374"/>
      <c r="G2420" s="408"/>
      <c r="H2420" s="374"/>
      <c r="I2420" s="409"/>
      <c r="J2420" s="374"/>
      <c r="K2420" s="409"/>
      <c r="L2420" s="378"/>
      <c r="M2420" s="410"/>
      <c r="N2420" s="374"/>
      <c r="O2420" s="411"/>
      <c r="P2420" s="409"/>
      <c r="Q2420" s="409"/>
      <c r="R2420" s="378"/>
      <c r="S2420" s="378"/>
      <c r="T2420" s="378"/>
      <c r="U2420" s="378"/>
      <c r="V2420" s="378"/>
      <c r="W2420" s="378"/>
      <c r="X2420" s="378"/>
      <c r="Y2420" s="378"/>
    </row>
    <row r="2421" spans="1:25">
      <c r="A2421" s="374"/>
      <c r="B2421" s="374"/>
      <c r="C2421" s="406"/>
      <c r="D2421" s="407"/>
      <c r="E2421" s="374"/>
      <c r="F2421" s="374"/>
      <c r="G2421" s="408"/>
      <c r="H2421" s="374"/>
      <c r="I2421" s="409"/>
      <c r="J2421" s="374"/>
      <c r="K2421" s="409"/>
      <c r="L2421" s="378"/>
      <c r="M2421" s="410"/>
      <c r="N2421" s="374"/>
      <c r="O2421" s="411"/>
      <c r="P2421" s="409"/>
      <c r="Q2421" s="409"/>
      <c r="R2421" s="378"/>
      <c r="S2421" s="378"/>
      <c r="T2421" s="378"/>
      <c r="U2421" s="378"/>
      <c r="V2421" s="378"/>
      <c r="W2421" s="378"/>
      <c r="X2421" s="378"/>
      <c r="Y2421" s="378"/>
    </row>
    <row r="2422" spans="1:25">
      <c r="A2422" s="374"/>
      <c r="B2422" s="374"/>
      <c r="C2422" s="406"/>
      <c r="D2422" s="407"/>
      <c r="E2422" s="374"/>
      <c r="F2422" s="374"/>
      <c r="G2422" s="408"/>
      <c r="H2422" s="374"/>
      <c r="I2422" s="409"/>
      <c r="J2422" s="374"/>
      <c r="K2422" s="409"/>
      <c r="L2422" s="378"/>
      <c r="M2422" s="410"/>
      <c r="N2422" s="374"/>
      <c r="O2422" s="411"/>
      <c r="P2422" s="409"/>
      <c r="Q2422" s="409"/>
      <c r="R2422" s="378"/>
      <c r="S2422" s="378"/>
      <c r="T2422" s="378"/>
      <c r="U2422" s="378"/>
      <c r="V2422" s="378"/>
      <c r="W2422" s="378"/>
      <c r="X2422" s="378"/>
      <c r="Y2422" s="378"/>
    </row>
    <row r="2423" spans="1:25">
      <c r="A2423" s="374"/>
      <c r="B2423" s="374"/>
      <c r="C2423" s="406"/>
      <c r="D2423" s="407"/>
      <c r="E2423" s="374"/>
      <c r="F2423" s="374"/>
      <c r="G2423" s="408"/>
      <c r="H2423" s="374"/>
      <c r="I2423" s="409"/>
      <c r="J2423" s="374"/>
      <c r="K2423" s="409"/>
      <c r="L2423" s="378"/>
      <c r="M2423" s="410"/>
      <c r="N2423" s="374"/>
      <c r="O2423" s="411"/>
      <c r="P2423" s="409"/>
      <c r="Q2423" s="409"/>
      <c r="R2423" s="378"/>
      <c r="S2423" s="378"/>
      <c r="T2423" s="378"/>
      <c r="U2423" s="378"/>
      <c r="V2423" s="378"/>
      <c r="W2423" s="378"/>
      <c r="X2423" s="378"/>
      <c r="Y2423" s="378"/>
    </row>
    <row r="2424" spans="1:25">
      <c r="A2424" s="374"/>
      <c r="B2424" s="374"/>
      <c r="C2424" s="406"/>
      <c r="D2424" s="407"/>
      <c r="E2424" s="374"/>
      <c r="F2424" s="374"/>
      <c r="G2424" s="408"/>
      <c r="H2424" s="374"/>
      <c r="I2424" s="409"/>
      <c r="J2424" s="374"/>
      <c r="K2424" s="409"/>
      <c r="L2424" s="378"/>
      <c r="M2424" s="410"/>
      <c r="N2424" s="374"/>
      <c r="O2424" s="411"/>
      <c r="P2424" s="409"/>
      <c r="Q2424" s="409"/>
      <c r="R2424" s="378"/>
      <c r="S2424" s="378"/>
      <c r="T2424" s="378"/>
      <c r="U2424" s="378"/>
      <c r="V2424" s="378"/>
      <c r="W2424" s="378"/>
      <c r="X2424" s="378"/>
      <c r="Y2424" s="378"/>
    </row>
    <row r="2425" spans="1:25">
      <c r="A2425" s="374"/>
      <c r="B2425" s="374"/>
      <c r="C2425" s="406"/>
      <c r="D2425" s="407"/>
      <c r="E2425" s="374"/>
      <c r="F2425" s="374"/>
      <c r="G2425" s="408"/>
      <c r="H2425" s="374"/>
      <c r="I2425" s="409"/>
      <c r="J2425" s="374"/>
      <c r="K2425" s="409"/>
      <c r="L2425" s="378"/>
      <c r="M2425" s="410"/>
      <c r="N2425" s="374"/>
      <c r="O2425" s="411"/>
      <c r="P2425" s="409"/>
      <c r="Q2425" s="409"/>
      <c r="R2425" s="378"/>
      <c r="S2425" s="378"/>
      <c r="T2425" s="378"/>
      <c r="U2425" s="378"/>
      <c r="V2425" s="378"/>
      <c r="W2425" s="378"/>
      <c r="X2425" s="378"/>
      <c r="Y2425" s="378"/>
    </row>
    <row r="2426" spans="1:25">
      <c r="A2426" s="374"/>
      <c r="B2426" s="374"/>
      <c r="C2426" s="406"/>
      <c r="D2426" s="407"/>
      <c r="E2426" s="374"/>
      <c r="F2426" s="374"/>
      <c r="G2426" s="408"/>
      <c r="H2426" s="374"/>
      <c r="I2426" s="409"/>
      <c r="J2426" s="374"/>
      <c r="K2426" s="409"/>
      <c r="L2426" s="378"/>
      <c r="M2426" s="410"/>
      <c r="N2426" s="374"/>
      <c r="O2426" s="411"/>
      <c r="P2426" s="409"/>
      <c r="Q2426" s="409"/>
      <c r="R2426" s="378"/>
      <c r="S2426" s="378"/>
      <c r="T2426" s="378"/>
      <c r="U2426" s="378"/>
      <c r="V2426" s="378"/>
      <c r="W2426" s="378"/>
      <c r="X2426" s="378"/>
      <c r="Y2426" s="378"/>
    </row>
    <row r="2427" spans="1:25">
      <c r="A2427" s="374"/>
      <c r="B2427" s="374"/>
      <c r="C2427" s="406"/>
      <c r="D2427" s="407"/>
      <c r="E2427" s="374"/>
      <c r="F2427" s="374"/>
      <c r="G2427" s="408"/>
      <c r="H2427" s="374"/>
      <c r="I2427" s="409"/>
      <c r="J2427" s="374"/>
      <c r="K2427" s="409"/>
      <c r="L2427" s="378"/>
      <c r="M2427" s="410"/>
      <c r="N2427" s="374"/>
      <c r="O2427" s="411"/>
      <c r="P2427" s="409"/>
      <c r="Q2427" s="409"/>
      <c r="R2427" s="378"/>
      <c r="S2427" s="378"/>
      <c r="T2427" s="378"/>
      <c r="U2427" s="378"/>
      <c r="V2427" s="378"/>
      <c r="W2427" s="378"/>
      <c r="X2427" s="378"/>
      <c r="Y2427" s="378"/>
    </row>
    <row r="2428" spans="1:25">
      <c r="A2428" s="374"/>
      <c r="B2428" s="374"/>
      <c r="C2428" s="406"/>
      <c r="D2428" s="407"/>
      <c r="E2428" s="374"/>
      <c r="F2428" s="374"/>
      <c r="G2428" s="408"/>
      <c r="H2428" s="374"/>
      <c r="I2428" s="409"/>
      <c r="J2428" s="374"/>
      <c r="K2428" s="409"/>
      <c r="L2428" s="378"/>
      <c r="M2428" s="410"/>
      <c r="N2428" s="374"/>
      <c r="O2428" s="411"/>
      <c r="P2428" s="409"/>
      <c r="Q2428" s="409"/>
      <c r="R2428" s="378"/>
      <c r="S2428" s="378"/>
      <c r="T2428" s="378"/>
      <c r="U2428" s="378"/>
      <c r="V2428" s="378"/>
      <c r="W2428" s="378"/>
      <c r="X2428" s="378"/>
      <c r="Y2428" s="378"/>
    </row>
    <row r="2429" spans="1:25">
      <c r="A2429" s="374"/>
      <c r="B2429" s="374"/>
      <c r="C2429" s="406"/>
      <c r="D2429" s="407"/>
      <c r="E2429" s="374"/>
      <c r="F2429" s="374"/>
      <c r="G2429" s="408"/>
      <c r="H2429" s="374"/>
      <c r="I2429" s="409"/>
      <c r="J2429" s="374"/>
      <c r="K2429" s="409"/>
      <c r="L2429" s="378"/>
      <c r="M2429" s="410"/>
      <c r="N2429" s="374"/>
      <c r="O2429" s="411"/>
      <c r="P2429" s="409"/>
      <c r="Q2429" s="409"/>
      <c r="R2429" s="378"/>
      <c r="S2429" s="378"/>
      <c r="T2429" s="378"/>
      <c r="U2429" s="378"/>
      <c r="V2429" s="378"/>
      <c r="W2429" s="378"/>
      <c r="X2429" s="378"/>
      <c r="Y2429" s="378"/>
    </row>
    <row r="2430" spans="1:25">
      <c r="A2430" s="374"/>
      <c r="B2430" s="374"/>
      <c r="C2430" s="406"/>
      <c r="D2430" s="407"/>
      <c r="E2430" s="374"/>
      <c r="F2430" s="374"/>
      <c r="G2430" s="408"/>
      <c r="H2430" s="374"/>
      <c r="I2430" s="409"/>
      <c r="J2430" s="374"/>
      <c r="K2430" s="409"/>
      <c r="L2430" s="378"/>
      <c r="M2430" s="410"/>
      <c r="N2430" s="374"/>
      <c r="O2430" s="411"/>
      <c r="P2430" s="409"/>
      <c r="Q2430" s="409"/>
      <c r="R2430" s="378"/>
      <c r="S2430" s="378"/>
      <c r="T2430" s="378"/>
      <c r="U2430" s="378"/>
      <c r="V2430" s="378"/>
      <c r="W2430" s="378"/>
      <c r="X2430" s="378"/>
      <c r="Y2430" s="378"/>
    </row>
    <row r="2431" spans="1:25">
      <c r="A2431" s="374"/>
      <c r="B2431" s="374"/>
      <c r="C2431" s="406"/>
      <c r="D2431" s="407"/>
      <c r="E2431" s="374"/>
      <c r="F2431" s="374"/>
      <c r="G2431" s="408"/>
      <c r="H2431" s="374"/>
      <c r="I2431" s="409"/>
      <c r="J2431" s="374"/>
      <c r="K2431" s="409"/>
      <c r="L2431" s="378"/>
      <c r="M2431" s="410"/>
      <c r="N2431" s="374"/>
      <c r="O2431" s="411"/>
      <c r="P2431" s="409"/>
      <c r="Q2431" s="409"/>
      <c r="R2431" s="378"/>
      <c r="S2431" s="378"/>
      <c r="T2431" s="378"/>
      <c r="U2431" s="378"/>
      <c r="V2431" s="378"/>
      <c r="W2431" s="378"/>
      <c r="X2431" s="378"/>
      <c r="Y2431" s="378"/>
    </row>
    <row r="2432" spans="1:25">
      <c r="A2432" s="374"/>
      <c r="B2432" s="374"/>
      <c r="C2432" s="406"/>
      <c r="D2432" s="407"/>
      <c r="E2432" s="374"/>
      <c r="F2432" s="374"/>
      <c r="G2432" s="408"/>
      <c r="H2432" s="374"/>
      <c r="I2432" s="409"/>
      <c r="J2432" s="374"/>
      <c r="K2432" s="409"/>
      <c r="L2432" s="378"/>
      <c r="M2432" s="410"/>
      <c r="N2432" s="374"/>
      <c r="O2432" s="411"/>
      <c r="P2432" s="409"/>
      <c r="Q2432" s="409"/>
      <c r="R2432" s="378"/>
      <c r="S2432" s="378"/>
      <c r="T2432" s="378"/>
      <c r="U2432" s="378"/>
      <c r="V2432" s="378"/>
      <c r="W2432" s="378"/>
      <c r="X2432" s="378"/>
      <c r="Y2432" s="378"/>
    </row>
    <row r="2433" spans="1:25">
      <c r="A2433" s="374"/>
      <c r="B2433" s="374"/>
      <c r="C2433" s="406"/>
      <c r="D2433" s="407"/>
      <c r="E2433" s="374"/>
      <c r="F2433" s="374"/>
      <c r="G2433" s="408"/>
      <c r="H2433" s="374"/>
      <c r="I2433" s="409"/>
      <c r="J2433" s="374"/>
      <c r="K2433" s="409"/>
      <c r="L2433" s="378"/>
      <c r="M2433" s="410"/>
      <c r="N2433" s="374"/>
      <c r="O2433" s="411"/>
      <c r="P2433" s="409"/>
      <c r="Q2433" s="409"/>
      <c r="R2433" s="378"/>
      <c r="S2433" s="378"/>
      <c r="T2433" s="378"/>
      <c r="U2433" s="378"/>
      <c r="V2433" s="378"/>
      <c r="W2433" s="378"/>
      <c r="X2433" s="378"/>
      <c r="Y2433" s="378"/>
    </row>
    <row r="2434" spans="1:25">
      <c r="A2434" s="374"/>
      <c r="B2434" s="374"/>
      <c r="C2434" s="406"/>
      <c r="D2434" s="407"/>
      <c r="E2434" s="374"/>
      <c r="F2434" s="374"/>
      <c r="G2434" s="408"/>
      <c r="H2434" s="374"/>
      <c r="I2434" s="409"/>
      <c r="J2434" s="374"/>
      <c r="K2434" s="409"/>
      <c r="L2434" s="378"/>
      <c r="M2434" s="410"/>
      <c r="N2434" s="374"/>
      <c r="O2434" s="411"/>
      <c r="P2434" s="409"/>
      <c r="Q2434" s="409"/>
      <c r="R2434" s="378"/>
      <c r="S2434" s="378"/>
      <c r="T2434" s="378"/>
      <c r="U2434" s="378"/>
      <c r="V2434" s="378"/>
      <c r="W2434" s="378"/>
      <c r="X2434" s="378"/>
      <c r="Y2434" s="378"/>
    </row>
    <row r="2435" spans="1:25">
      <c r="A2435" s="374"/>
      <c r="B2435" s="374"/>
      <c r="C2435" s="406"/>
      <c r="D2435" s="407"/>
      <c r="E2435" s="374"/>
      <c r="F2435" s="374"/>
      <c r="G2435" s="408"/>
      <c r="H2435" s="374"/>
      <c r="I2435" s="409"/>
      <c r="J2435" s="374"/>
      <c r="K2435" s="409"/>
      <c r="L2435" s="378"/>
      <c r="M2435" s="410"/>
      <c r="N2435" s="374"/>
      <c r="O2435" s="411"/>
      <c r="P2435" s="409"/>
      <c r="Q2435" s="409"/>
      <c r="R2435" s="378"/>
      <c r="S2435" s="378"/>
      <c r="T2435" s="378"/>
      <c r="U2435" s="378"/>
      <c r="V2435" s="378"/>
      <c r="W2435" s="378"/>
      <c r="X2435" s="378"/>
      <c r="Y2435" s="378"/>
    </row>
    <row r="2436" spans="1:25">
      <c r="A2436" s="374"/>
      <c r="B2436" s="374"/>
      <c r="C2436" s="406"/>
      <c r="D2436" s="407"/>
      <c r="E2436" s="374"/>
      <c r="F2436" s="374"/>
      <c r="G2436" s="408"/>
      <c r="H2436" s="374"/>
      <c r="I2436" s="409"/>
      <c r="J2436" s="374"/>
      <c r="K2436" s="409"/>
      <c r="L2436" s="378"/>
      <c r="M2436" s="410"/>
      <c r="N2436" s="374"/>
      <c r="O2436" s="411"/>
      <c r="P2436" s="409"/>
      <c r="Q2436" s="409"/>
      <c r="R2436" s="378"/>
      <c r="S2436" s="378"/>
      <c r="T2436" s="378"/>
      <c r="U2436" s="378"/>
      <c r="V2436" s="378"/>
      <c r="W2436" s="378"/>
      <c r="X2436" s="378"/>
      <c r="Y2436" s="378"/>
    </row>
    <row r="2437" spans="1:25">
      <c r="A2437" s="374"/>
      <c r="B2437" s="374"/>
      <c r="C2437" s="406"/>
      <c r="D2437" s="407"/>
      <c r="E2437" s="374"/>
      <c r="F2437" s="374"/>
      <c r="G2437" s="408"/>
      <c r="H2437" s="374"/>
      <c r="I2437" s="409"/>
      <c r="J2437" s="374"/>
      <c r="K2437" s="409"/>
      <c r="L2437" s="378"/>
      <c r="M2437" s="410"/>
      <c r="N2437" s="374"/>
      <c r="O2437" s="411"/>
      <c r="P2437" s="409"/>
      <c r="Q2437" s="409"/>
      <c r="R2437" s="378"/>
      <c r="S2437" s="378"/>
      <c r="T2437" s="378"/>
      <c r="U2437" s="378"/>
      <c r="V2437" s="378"/>
      <c r="W2437" s="378"/>
      <c r="X2437" s="378"/>
      <c r="Y2437" s="378"/>
    </row>
    <row r="2438" spans="1:25">
      <c r="A2438" s="374"/>
      <c r="B2438" s="374"/>
      <c r="C2438" s="406"/>
      <c r="D2438" s="407"/>
      <c r="E2438" s="374"/>
      <c r="F2438" s="374"/>
      <c r="G2438" s="408"/>
      <c r="H2438" s="374"/>
      <c r="I2438" s="409"/>
      <c r="J2438" s="374"/>
      <c r="K2438" s="409"/>
      <c r="L2438" s="378"/>
      <c r="M2438" s="410"/>
      <c r="N2438" s="374"/>
      <c r="O2438" s="411"/>
      <c r="P2438" s="409"/>
      <c r="Q2438" s="409"/>
      <c r="R2438" s="378"/>
      <c r="S2438" s="378"/>
      <c r="T2438" s="378"/>
      <c r="U2438" s="378"/>
      <c r="V2438" s="378"/>
      <c r="W2438" s="378"/>
      <c r="X2438" s="378"/>
      <c r="Y2438" s="378"/>
    </row>
    <row r="2439" spans="1:25">
      <c r="A2439" s="374"/>
      <c r="B2439" s="374"/>
      <c r="C2439" s="406"/>
      <c r="D2439" s="407"/>
      <c r="E2439" s="374"/>
      <c r="F2439" s="374"/>
      <c r="G2439" s="408"/>
      <c r="H2439" s="374"/>
      <c r="I2439" s="409"/>
      <c r="J2439" s="374"/>
      <c r="K2439" s="409"/>
      <c r="L2439" s="378"/>
      <c r="M2439" s="410"/>
      <c r="N2439" s="374"/>
      <c r="O2439" s="411"/>
      <c r="P2439" s="409"/>
      <c r="Q2439" s="409"/>
      <c r="R2439" s="378"/>
      <c r="S2439" s="378"/>
      <c r="T2439" s="378"/>
      <c r="U2439" s="378"/>
      <c r="V2439" s="378"/>
      <c r="W2439" s="378"/>
      <c r="X2439" s="378"/>
      <c r="Y2439" s="378"/>
    </row>
    <row r="2440" spans="1:25">
      <c r="A2440" s="374"/>
      <c r="B2440" s="374"/>
      <c r="C2440" s="406"/>
      <c r="D2440" s="407"/>
      <c r="E2440" s="374"/>
      <c r="F2440" s="374"/>
      <c r="G2440" s="408"/>
      <c r="H2440" s="374"/>
      <c r="I2440" s="409"/>
      <c r="J2440" s="374"/>
      <c r="K2440" s="409"/>
      <c r="L2440" s="378"/>
      <c r="M2440" s="410"/>
      <c r="N2440" s="374"/>
      <c r="O2440" s="411"/>
      <c r="P2440" s="409"/>
      <c r="Q2440" s="409"/>
      <c r="R2440" s="378"/>
      <c r="S2440" s="378"/>
      <c r="T2440" s="378"/>
      <c r="U2440" s="378"/>
      <c r="V2440" s="378"/>
      <c r="W2440" s="378"/>
      <c r="X2440" s="378"/>
      <c r="Y2440" s="378"/>
    </row>
    <row r="2441" spans="1:25">
      <c r="A2441" s="374"/>
      <c r="B2441" s="374"/>
      <c r="C2441" s="406"/>
      <c r="D2441" s="407"/>
      <c r="E2441" s="374"/>
      <c r="F2441" s="374"/>
      <c r="G2441" s="408"/>
      <c r="H2441" s="374"/>
      <c r="I2441" s="409"/>
      <c r="J2441" s="374"/>
      <c r="K2441" s="409"/>
      <c r="L2441" s="378"/>
      <c r="M2441" s="410"/>
      <c r="N2441" s="374"/>
      <c r="O2441" s="411"/>
      <c r="P2441" s="409"/>
      <c r="Q2441" s="409"/>
      <c r="R2441" s="378"/>
      <c r="S2441" s="378"/>
      <c r="T2441" s="378"/>
      <c r="U2441" s="378"/>
      <c r="V2441" s="378"/>
      <c r="W2441" s="378"/>
      <c r="X2441" s="378"/>
      <c r="Y2441" s="378"/>
    </row>
    <row r="2442" spans="1:25">
      <c r="A2442" s="374"/>
      <c r="B2442" s="374"/>
      <c r="C2442" s="406"/>
      <c r="D2442" s="407"/>
      <c r="E2442" s="374"/>
      <c r="F2442" s="374"/>
      <c r="G2442" s="408"/>
      <c r="H2442" s="374"/>
      <c r="I2442" s="409"/>
      <c r="J2442" s="374"/>
      <c r="K2442" s="409"/>
      <c r="L2442" s="378"/>
      <c r="M2442" s="410"/>
      <c r="N2442" s="374"/>
      <c r="O2442" s="411"/>
      <c r="P2442" s="409"/>
      <c r="Q2442" s="409"/>
      <c r="R2442" s="378"/>
      <c r="S2442" s="378"/>
      <c r="T2442" s="378"/>
      <c r="U2442" s="378"/>
      <c r="V2442" s="378"/>
      <c r="W2442" s="378"/>
      <c r="X2442" s="378"/>
      <c r="Y2442" s="378"/>
    </row>
    <row r="2443" spans="1:25">
      <c r="A2443" s="374"/>
      <c r="B2443" s="374"/>
      <c r="C2443" s="406"/>
      <c r="D2443" s="407"/>
      <c r="E2443" s="374"/>
      <c r="F2443" s="374"/>
      <c r="G2443" s="408"/>
      <c r="H2443" s="374"/>
      <c r="I2443" s="409"/>
      <c r="J2443" s="374"/>
      <c r="K2443" s="409"/>
      <c r="L2443" s="378"/>
      <c r="M2443" s="410"/>
      <c r="N2443" s="374"/>
      <c r="O2443" s="411"/>
      <c r="P2443" s="409"/>
      <c r="Q2443" s="409"/>
      <c r="R2443" s="378"/>
      <c r="S2443" s="378"/>
      <c r="T2443" s="378"/>
      <c r="U2443" s="378"/>
      <c r="V2443" s="378"/>
      <c r="W2443" s="378"/>
      <c r="X2443" s="378"/>
      <c r="Y2443" s="378"/>
    </row>
    <row r="2444" spans="1:25">
      <c r="A2444" s="374"/>
      <c r="B2444" s="374"/>
      <c r="C2444" s="406"/>
      <c r="D2444" s="407"/>
      <c r="E2444" s="374"/>
      <c r="F2444" s="374"/>
      <c r="G2444" s="408"/>
      <c r="H2444" s="374"/>
      <c r="I2444" s="409"/>
      <c r="J2444" s="374"/>
      <c r="K2444" s="409"/>
      <c r="L2444" s="378"/>
      <c r="M2444" s="410"/>
      <c r="N2444" s="374"/>
      <c r="O2444" s="411"/>
      <c r="P2444" s="409"/>
      <c r="Q2444" s="409"/>
      <c r="R2444" s="378"/>
      <c r="S2444" s="378"/>
      <c r="T2444" s="378"/>
      <c r="U2444" s="378"/>
      <c r="V2444" s="378"/>
      <c r="W2444" s="378"/>
      <c r="X2444" s="378"/>
      <c r="Y2444" s="378"/>
    </row>
    <row r="2445" spans="1:25">
      <c r="A2445" s="374"/>
      <c r="B2445" s="374"/>
      <c r="C2445" s="406"/>
      <c r="D2445" s="407"/>
      <c r="E2445" s="374"/>
      <c r="F2445" s="374"/>
      <c r="G2445" s="408"/>
      <c r="H2445" s="374"/>
      <c r="I2445" s="409"/>
      <c r="J2445" s="374"/>
      <c r="K2445" s="409"/>
      <c r="L2445" s="378"/>
      <c r="M2445" s="410"/>
      <c r="N2445" s="374"/>
      <c r="O2445" s="411"/>
      <c r="P2445" s="409"/>
      <c r="Q2445" s="409"/>
      <c r="R2445" s="378"/>
      <c r="S2445" s="378"/>
      <c r="T2445" s="378"/>
      <c r="U2445" s="378"/>
      <c r="V2445" s="378"/>
      <c r="W2445" s="378"/>
      <c r="X2445" s="378"/>
      <c r="Y2445" s="378"/>
    </row>
    <row r="2446" spans="1:25">
      <c r="A2446" s="374"/>
      <c r="B2446" s="374"/>
      <c r="C2446" s="406"/>
      <c r="D2446" s="407"/>
      <c r="E2446" s="374"/>
      <c r="F2446" s="374"/>
      <c r="G2446" s="408"/>
      <c r="H2446" s="374"/>
      <c r="I2446" s="409"/>
      <c r="J2446" s="374"/>
      <c r="K2446" s="409"/>
      <c r="L2446" s="378"/>
      <c r="M2446" s="410"/>
      <c r="N2446" s="374"/>
      <c r="O2446" s="411"/>
      <c r="P2446" s="409"/>
      <c r="Q2446" s="409"/>
      <c r="R2446" s="378"/>
      <c r="S2446" s="378"/>
      <c r="T2446" s="378"/>
      <c r="U2446" s="378"/>
      <c r="V2446" s="378"/>
      <c r="W2446" s="378"/>
      <c r="X2446" s="378"/>
      <c r="Y2446" s="378"/>
    </row>
    <row r="2447" spans="1:25">
      <c r="A2447" s="374"/>
      <c r="B2447" s="374"/>
      <c r="C2447" s="406"/>
      <c r="D2447" s="407"/>
      <c r="E2447" s="374"/>
      <c r="F2447" s="374"/>
      <c r="G2447" s="408"/>
      <c r="H2447" s="374"/>
      <c r="I2447" s="409"/>
      <c r="J2447" s="374"/>
      <c r="K2447" s="409"/>
      <c r="L2447" s="378"/>
      <c r="M2447" s="410"/>
      <c r="N2447" s="374"/>
      <c r="O2447" s="411"/>
      <c r="P2447" s="409"/>
      <c r="Q2447" s="409"/>
      <c r="R2447" s="378"/>
      <c r="S2447" s="378"/>
      <c r="T2447" s="378"/>
      <c r="U2447" s="378"/>
      <c r="V2447" s="378"/>
      <c r="W2447" s="378"/>
      <c r="X2447" s="378"/>
      <c r="Y2447" s="378"/>
    </row>
    <row r="2448" spans="1:25">
      <c r="A2448" s="374"/>
      <c r="B2448" s="374"/>
      <c r="C2448" s="406"/>
      <c r="D2448" s="407"/>
      <c r="E2448" s="374"/>
      <c r="F2448" s="374"/>
      <c r="G2448" s="408"/>
      <c r="H2448" s="374"/>
      <c r="I2448" s="409"/>
      <c r="J2448" s="374"/>
      <c r="K2448" s="409"/>
      <c r="L2448" s="378"/>
      <c r="M2448" s="410"/>
      <c r="N2448" s="374"/>
      <c r="O2448" s="411"/>
      <c r="P2448" s="409"/>
      <c r="Q2448" s="409"/>
      <c r="R2448" s="378"/>
      <c r="S2448" s="378"/>
      <c r="T2448" s="378"/>
      <c r="U2448" s="378"/>
      <c r="V2448" s="378"/>
      <c r="W2448" s="378"/>
      <c r="X2448" s="378"/>
      <c r="Y2448" s="378"/>
    </row>
    <row r="2449" spans="1:25">
      <c r="A2449" s="374"/>
      <c r="B2449" s="374"/>
      <c r="C2449" s="406"/>
      <c r="D2449" s="407"/>
      <c r="E2449" s="374"/>
      <c r="F2449" s="374"/>
      <c r="G2449" s="408"/>
      <c r="H2449" s="374"/>
      <c r="I2449" s="409"/>
      <c r="J2449" s="374"/>
      <c r="K2449" s="409"/>
      <c r="L2449" s="378"/>
      <c r="M2449" s="410"/>
      <c r="N2449" s="374"/>
      <c r="O2449" s="411"/>
      <c r="P2449" s="409"/>
      <c r="Q2449" s="409"/>
      <c r="R2449" s="378"/>
      <c r="S2449" s="378"/>
      <c r="T2449" s="378"/>
      <c r="U2449" s="378"/>
      <c r="V2449" s="378"/>
      <c r="W2449" s="378"/>
      <c r="X2449" s="378"/>
      <c r="Y2449" s="378"/>
    </row>
    <row r="2450" spans="1:25">
      <c r="A2450" s="374"/>
      <c r="B2450" s="374"/>
      <c r="C2450" s="406"/>
      <c r="D2450" s="407"/>
      <c r="E2450" s="374"/>
      <c r="F2450" s="374"/>
      <c r="G2450" s="408"/>
      <c r="H2450" s="374"/>
      <c r="I2450" s="409"/>
      <c r="J2450" s="374"/>
      <c r="K2450" s="409"/>
      <c r="L2450" s="378"/>
      <c r="M2450" s="410"/>
      <c r="N2450" s="374"/>
      <c r="O2450" s="411"/>
      <c r="P2450" s="409"/>
      <c r="Q2450" s="409"/>
      <c r="R2450" s="378"/>
      <c r="S2450" s="378"/>
      <c r="T2450" s="378"/>
      <c r="U2450" s="378"/>
      <c r="V2450" s="378"/>
      <c r="W2450" s="378"/>
      <c r="X2450" s="378"/>
      <c r="Y2450" s="378"/>
    </row>
    <row r="2451" spans="1:25">
      <c r="A2451" s="374"/>
      <c r="B2451" s="374"/>
      <c r="C2451" s="406"/>
      <c r="D2451" s="407"/>
      <c r="E2451" s="374"/>
      <c r="F2451" s="374"/>
      <c r="G2451" s="408"/>
      <c r="H2451" s="374"/>
      <c r="I2451" s="409"/>
      <c r="J2451" s="374"/>
      <c r="K2451" s="409"/>
      <c r="L2451" s="378"/>
      <c r="M2451" s="410"/>
      <c r="N2451" s="374"/>
      <c r="O2451" s="411"/>
      <c r="P2451" s="409"/>
      <c r="Q2451" s="409"/>
      <c r="R2451" s="378"/>
      <c r="S2451" s="378"/>
      <c r="T2451" s="378"/>
      <c r="U2451" s="378"/>
      <c r="V2451" s="378"/>
      <c r="W2451" s="378"/>
      <c r="X2451" s="378"/>
      <c r="Y2451" s="378"/>
    </row>
    <row r="2452" spans="1:25">
      <c r="A2452" s="374"/>
      <c r="B2452" s="374"/>
      <c r="C2452" s="406"/>
      <c r="D2452" s="407"/>
      <c r="E2452" s="374"/>
      <c r="F2452" s="374"/>
      <c r="G2452" s="408"/>
      <c r="H2452" s="374"/>
      <c r="I2452" s="409"/>
      <c r="J2452" s="374"/>
      <c r="K2452" s="409"/>
      <c r="L2452" s="378"/>
      <c r="M2452" s="410"/>
      <c r="N2452" s="374"/>
      <c r="O2452" s="411"/>
      <c r="P2452" s="409"/>
      <c r="Q2452" s="409"/>
      <c r="R2452" s="378"/>
      <c r="S2452" s="378"/>
      <c r="T2452" s="378"/>
      <c r="U2452" s="378"/>
      <c r="V2452" s="378"/>
      <c r="W2452" s="378"/>
      <c r="X2452" s="378"/>
      <c r="Y2452" s="378"/>
    </row>
    <row r="2453" spans="1:25">
      <c r="A2453" s="374"/>
      <c r="B2453" s="374"/>
      <c r="C2453" s="406"/>
      <c r="D2453" s="407"/>
      <c r="E2453" s="374"/>
      <c r="F2453" s="374"/>
      <c r="G2453" s="408"/>
      <c r="H2453" s="374"/>
      <c r="I2453" s="409"/>
      <c r="J2453" s="374"/>
      <c r="K2453" s="409"/>
      <c r="L2453" s="378"/>
      <c r="M2453" s="410"/>
      <c r="N2453" s="374"/>
      <c r="O2453" s="411"/>
      <c r="P2453" s="409"/>
      <c r="Q2453" s="409"/>
      <c r="R2453" s="378"/>
      <c r="S2453" s="378"/>
      <c r="T2453" s="378"/>
      <c r="U2453" s="378"/>
      <c r="V2453" s="378"/>
      <c r="W2453" s="378"/>
      <c r="X2453" s="378"/>
      <c r="Y2453" s="378"/>
    </row>
    <row r="2454" spans="1:25">
      <c r="A2454" s="374"/>
      <c r="B2454" s="374"/>
      <c r="C2454" s="406"/>
      <c r="D2454" s="407"/>
      <c r="E2454" s="374"/>
      <c r="F2454" s="374"/>
      <c r="G2454" s="408"/>
      <c r="H2454" s="374"/>
      <c r="I2454" s="409"/>
      <c r="J2454" s="374"/>
      <c r="K2454" s="409"/>
      <c r="L2454" s="378"/>
      <c r="M2454" s="410"/>
      <c r="N2454" s="374"/>
      <c r="O2454" s="411"/>
      <c r="P2454" s="409"/>
      <c r="Q2454" s="409"/>
      <c r="R2454" s="378"/>
      <c r="S2454" s="378"/>
      <c r="T2454" s="378"/>
      <c r="U2454" s="378"/>
      <c r="V2454" s="378"/>
      <c r="W2454" s="378"/>
      <c r="X2454" s="378"/>
      <c r="Y2454" s="378"/>
    </row>
    <row r="2455" spans="1:25">
      <c r="A2455" s="374"/>
      <c r="B2455" s="374"/>
      <c r="C2455" s="406"/>
      <c r="D2455" s="407"/>
      <c r="E2455" s="374"/>
      <c r="F2455" s="374"/>
      <c r="G2455" s="408"/>
      <c r="H2455" s="374"/>
      <c r="I2455" s="409"/>
      <c r="J2455" s="374"/>
      <c r="K2455" s="409"/>
      <c r="L2455" s="378"/>
      <c r="M2455" s="410"/>
      <c r="N2455" s="374"/>
      <c r="O2455" s="411"/>
      <c r="P2455" s="409"/>
      <c r="Q2455" s="409"/>
      <c r="R2455" s="378"/>
      <c r="S2455" s="378"/>
      <c r="T2455" s="378"/>
      <c r="U2455" s="378"/>
      <c r="V2455" s="378"/>
      <c r="W2455" s="378"/>
      <c r="X2455" s="378"/>
      <c r="Y2455" s="378"/>
    </row>
    <row r="2456" spans="1:25">
      <c r="A2456" s="374"/>
      <c r="B2456" s="374"/>
      <c r="C2456" s="406"/>
      <c r="D2456" s="407"/>
      <c r="E2456" s="374"/>
      <c r="F2456" s="374"/>
      <c r="G2456" s="408"/>
      <c r="H2456" s="374"/>
      <c r="I2456" s="409"/>
      <c r="J2456" s="374"/>
      <c r="K2456" s="409"/>
      <c r="L2456" s="378"/>
      <c r="M2456" s="410"/>
      <c r="N2456" s="374"/>
      <c r="O2456" s="411"/>
      <c r="P2456" s="409"/>
      <c r="Q2456" s="409"/>
      <c r="R2456" s="378"/>
      <c r="S2456" s="378"/>
      <c r="T2456" s="378"/>
      <c r="U2456" s="378"/>
      <c r="V2456" s="378"/>
      <c r="W2456" s="378"/>
      <c r="X2456" s="378"/>
      <c r="Y2456" s="378"/>
    </row>
    <row r="2457" spans="1:25">
      <c r="A2457" s="374"/>
      <c r="B2457" s="374"/>
      <c r="C2457" s="406"/>
      <c r="D2457" s="407"/>
      <c r="E2457" s="374"/>
      <c r="F2457" s="374"/>
      <c r="G2457" s="408"/>
      <c r="H2457" s="374"/>
      <c r="I2457" s="409"/>
      <c r="J2457" s="374"/>
      <c r="K2457" s="409"/>
      <c r="L2457" s="378"/>
      <c r="M2457" s="410"/>
      <c r="N2457" s="374"/>
      <c r="O2457" s="411"/>
      <c r="P2457" s="409"/>
      <c r="Q2457" s="409"/>
      <c r="R2457" s="378"/>
      <c r="S2457" s="378"/>
      <c r="T2457" s="378"/>
      <c r="U2457" s="378"/>
      <c r="V2457" s="378"/>
      <c r="W2457" s="378"/>
      <c r="X2457" s="378"/>
      <c r="Y2457" s="378"/>
    </row>
    <row r="2458" spans="1:25">
      <c r="A2458" s="374"/>
      <c r="B2458" s="374"/>
      <c r="C2458" s="406"/>
      <c r="D2458" s="407"/>
      <c r="E2458" s="374"/>
      <c r="F2458" s="374"/>
      <c r="G2458" s="408"/>
      <c r="H2458" s="374"/>
      <c r="I2458" s="409"/>
      <c r="J2458" s="374"/>
      <c r="K2458" s="409"/>
      <c r="L2458" s="378"/>
      <c r="M2458" s="410"/>
      <c r="N2458" s="374"/>
      <c r="O2458" s="411"/>
      <c r="P2458" s="409"/>
      <c r="Q2458" s="409"/>
      <c r="R2458" s="378"/>
      <c r="S2458" s="378"/>
      <c r="T2458" s="378"/>
      <c r="U2458" s="378"/>
      <c r="V2458" s="378"/>
      <c r="W2458" s="378"/>
      <c r="X2458" s="378"/>
      <c r="Y2458" s="378"/>
    </row>
    <row r="2459" spans="1:25">
      <c r="A2459" s="374"/>
      <c r="B2459" s="374"/>
      <c r="C2459" s="406"/>
      <c r="D2459" s="407"/>
      <c r="E2459" s="374"/>
      <c r="F2459" s="374"/>
      <c r="G2459" s="408"/>
      <c r="H2459" s="374"/>
      <c r="I2459" s="409"/>
      <c r="J2459" s="374"/>
      <c r="K2459" s="409"/>
      <c r="L2459" s="378"/>
      <c r="M2459" s="410"/>
      <c r="N2459" s="374"/>
      <c r="O2459" s="411"/>
      <c r="P2459" s="409"/>
      <c r="Q2459" s="409"/>
      <c r="R2459" s="378"/>
      <c r="S2459" s="378"/>
      <c r="T2459" s="378"/>
      <c r="U2459" s="378"/>
      <c r="V2459" s="378"/>
      <c r="W2459" s="378"/>
      <c r="X2459" s="378"/>
      <c r="Y2459" s="378"/>
    </row>
    <row r="2460" spans="1:25">
      <c r="A2460" s="374"/>
      <c r="B2460" s="374"/>
      <c r="C2460" s="406"/>
      <c r="D2460" s="407"/>
      <c r="E2460" s="374"/>
      <c r="F2460" s="374"/>
      <c r="G2460" s="408"/>
      <c r="H2460" s="374"/>
      <c r="I2460" s="409"/>
      <c r="J2460" s="374"/>
      <c r="K2460" s="409"/>
      <c r="L2460" s="378"/>
      <c r="M2460" s="410"/>
      <c r="N2460" s="374"/>
      <c r="O2460" s="411"/>
      <c r="P2460" s="409"/>
      <c r="Q2460" s="409"/>
      <c r="R2460" s="378"/>
      <c r="S2460" s="378"/>
      <c r="T2460" s="378"/>
      <c r="U2460" s="378"/>
      <c r="V2460" s="378"/>
      <c r="W2460" s="378"/>
      <c r="X2460" s="378"/>
      <c r="Y2460" s="378"/>
    </row>
    <row r="2461" spans="1:25">
      <c r="A2461" s="374"/>
      <c r="B2461" s="374"/>
      <c r="C2461" s="406"/>
      <c r="D2461" s="407"/>
      <c r="E2461" s="374"/>
      <c r="F2461" s="374"/>
      <c r="G2461" s="408"/>
      <c r="H2461" s="374"/>
      <c r="I2461" s="409"/>
      <c r="J2461" s="374"/>
      <c r="K2461" s="409"/>
      <c r="L2461" s="378"/>
      <c r="M2461" s="410"/>
      <c r="N2461" s="374"/>
      <c r="O2461" s="411"/>
      <c r="P2461" s="409"/>
      <c r="Q2461" s="409"/>
      <c r="R2461" s="378"/>
      <c r="S2461" s="378"/>
      <c r="T2461" s="378"/>
      <c r="U2461" s="378"/>
      <c r="V2461" s="378"/>
      <c r="W2461" s="378"/>
      <c r="X2461" s="378"/>
      <c r="Y2461" s="378"/>
    </row>
    <row r="2462" spans="1:25">
      <c r="A2462" s="374"/>
      <c r="B2462" s="374"/>
      <c r="C2462" s="406"/>
      <c r="D2462" s="407"/>
      <c r="E2462" s="374"/>
      <c r="F2462" s="374"/>
      <c r="G2462" s="408"/>
      <c r="H2462" s="374"/>
      <c r="I2462" s="409"/>
      <c r="J2462" s="374"/>
      <c r="K2462" s="409"/>
      <c r="L2462" s="378"/>
      <c r="M2462" s="410"/>
      <c r="N2462" s="374"/>
      <c r="O2462" s="411"/>
      <c r="P2462" s="409"/>
      <c r="Q2462" s="409"/>
      <c r="R2462" s="378"/>
      <c r="S2462" s="378"/>
      <c r="T2462" s="378"/>
      <c r="U2462" s="378"/>
      <c r="V2462" s="378"/>
      <c r="W2462" s="378"/>
      <c r="X2462" s="378"/>
      <c r="Y2462" s="378"/>
    </row>
    <row r="2463" spans="1:25">
      <c r="A2463" s="374"/>
      <c r="B2463" s="374"/>
      <c r="C2463" s="406"/>
      <c r="D2463" s="407"/>
      <c r="E2463" s="374"/>
      <c r="F2463" s="374"/>
      <c r="G2463" s="408"/>
      <c r="H2463" s="374"/>
      <c r="I2463" s="409"/>
      <c r="J2463" s="374"/>
      <c r="K2463" s="409"/>
      <c r="L2463" s="378"/>
      <c r="M2463" s="410"/>
      <c r="N2463" s="374"/>
      <c r="O2463" s="411"/>
      <c r="P2463" s="409"/>
      <c r="Q2463" s="409"/>
      <c r="R2463" s="378"/>
      <c r="S2463" s="378"/>
      <c r="T2463" s="378"/>
      <c r="U2463" s="378"/>
      <c r="V2463" s="378"/>
      <c r="W2463" s="378"/>
      <c r="X2463" s="378"/>
      <c r="Y2463" s="378"/>
    </row>
    <row r="2464" spans="1:25">
      <c r="A2464" s="374"/>
      <c r="B2464" s="374"/>
      <c r="C2464" s="406"/>
      <c r="D2464" s="407"/>
      <c r="E2464" s="374"/>
      <c r="F2464" s="374"/>
      <c r="G2464" s="408"/>
      <c r="H2464" s="374"/>
      <c r="I2464" s="409"/>
      <c r="J2464" s="374"/>
      <c r="K2464" s="409"/>
      <c r="L2464" s="378"/>
      <c r="M2464" s="410"/>
      <c r="N2464" s="374"/>
      <c r="O2464" s="411"/>
      <c r="P2464" s="409"/>
      <c r="Q2464" s="409"/>
      <c r="R2464" s="378"/>
      <c r="S2464" s="378"/>
      <c r="T2464" s="378"/>
      <c r="U2464" s="378"/>
      <c r="V2464" s="378"/>
      <c r="W2464" s="378"/>
      <c r="X2464" s="378"/>
      <c r="Y2464" s="378"/>
    </row>
    <row r="2465" spans="1:25">
      <c r="A2465" s="374"/>
      <c r="B2465" s="374"/>
      <c r="C2465" s="406"/>
      <c r="D2465" s="407"/>
      <c r="E2465" s="374"/>
      <c r="F2465" s="374"/>
      <c r="G2465" s="408"/>
      <c r="H2465" s="374"/>
      <c r="I2465" s="409"/>
      <c r="J2465" s="374"/>
      <c r="K2465" s="409"/>
      <c r="L2465" s="378"/>
      <c r="M2465" s="410"/>
      <c r="N2465" s="374"/>
      <c r="O2465" s="411"/>
      <c r="P2465" s="409"/>
      <c r="Q2465" s="409"/>
      <c r="R2465" s="378"/>
      <c r="S2465" s="378"/>
      <c r="T2465" s="378"/>
      <c r="U2465" s="378"/>
      <c r="V2465" s="378"/>
      <c r="W2465" s="378"/>
      <c r="X2465" s="378"/>
      <c r="Y2465" s="378"/>
    </row>
    <row r="2466" spans="1:25">
      <c r="A2466" s="374"/>
      <c r="B2466" s="374"/>
      <c r="C2466" s="406"/>
      <c r="D2466" s="407"/>
      <c r="E2466" s="374"/>
      <c r="F2466" s="374"/>
      <c r="G2466" s="408"/>
      <c r="H2466" s="374"/>
      <c r="I2466" s="409"/>
      <c r="J2466" s="374"/>
      <c r="K2466" s="409"/>
      <c r="L2466" s="378"/>
      <c r="M2466" s="410"/>
      <c r="N2466" s="374"/>
      <c r="O2466" s="411"/>
      <c r="P2466" s="409"/>
      <c r="Q2466" s="409"/>
      <c r="R2466" s="378"/>
      <c r="S2466" s="378"/>
      <c r="T2466" s="378"/>
      <c r="U2466" s="378"/>
      <c r="V2466" s="378"/>
      <c r="W2466" s="378"/>
      <c r="X2466" s="378"/>
      <c r="Y2466" s="378"/>
    </row>
    <row r="2467" spans="1:25">
      <c r="A2467" s="374"/>
      <c r="B2467" s="374"/>
      <c r="C2467" s="406"/>
      <c r="D2467" s="407"/>
      <c r="E2467" s="374"/>
      <c r="F2467" s="374"/>
      <c r="G2467" s="408"/>
      <c r="H2467" s="374"/>
      <c r="I2467" s="409"/>
      <c r="J2467" s="374"/>
      <c r="K2467" s="409"/>
      <c r="L2467" s="378"/>
      <c r="M2467" s="410"/>
      <c r="N2467" s="374"/>
      <c r="O2467" s="411"/>
      <c r="P2467" s="409"/>
      <c r="Q2467" s="409"/>
      <c r="R2467" s="378"/>
      <c r="S2467" s="378"/>
      <c r="T2467" s="378"/>
      <c r="U2467" s="378"/>
      <c r="V2467" s="378"/>
      <c r="W2467" s="378"/>
      <c r="X2467" s="378"/>
      <c r="Y2467" s="378"/>
    </row>
    <row r="2468" spans="1:25">
      <c r="A2468" s="374"/>
      <c r="B2468" s="374"/>
      <c r="C2468" s="406"/>
      <c r="D2468" s="407"/>
      <c r="E2468" s="374"/>
      <c r="F2468" s="374"/>
      <c r="G2468" s="408"/>
      <c r="H2468" s="374"/>
      <c r="I2468" s="409"/>
      <c r="J2468" s="374"/>
      <c r="K2468" s="409"/>
      <c r="L2468" s="378"/>
      <c r="M2468" s="410"/>
      <c r="N2468" s="374"/>
      <c r="O2468" s="411"/>
      <c r="P2468" s="409"/>
      <c r="Q2468" s="409"/>
      <c r="R2468" s="378"/>
      <c r="S2468" s="378"/>
      <c r="T2468" s="378"/>
      <c r="U2468" s="378"/>
      <c r="V2468" s="378"/>
      <c r="W2468" s="378"/>
      <c r="X2468" s="378"/>
      <c r="Y2468" s="378"/>
    </row>
    <row r="2469" spans="1:25">
      <c r="A2469" s="374"/>
      <c r="B2469" s="374"/>
      <c r="C2469" s="406"/>
      <c r="D2469" s="407"/>
      <c r="E2469" s="374"/>
      <c r="F2469" s="374"/>
      <c r="G2469" s="408"/>
      <c r="H2469" s="374"/>
      <c r="I2469" s="409"/>
      <c r="J2469" s="374"/>
      <c r="K2469" s="409"/>
      <c r="L2469" s="378"/>
      <c r="M2469" s="410"/>
      <c r="N2469" s="374"/>
      <c r="O2469" s="411"/>
      <c r="P2469" s="409"/>
      <c r="Q2469" s="409"/>
      <c r="R2469" s="378"/>
      <c r="S2469" s="378"/>
      <c r="T2469" s="378"/>
      <c r="U2469" s="378"/>
      <c r="V2469" s="378"/>
      <c r="W2469" s="378"/>
      <c r="X2469" s="378"/>
      <c r="Y2469" s="378"/>
    </row>
    <row r="2470" spans="1:25">
      <c r="A2470" s="374"/>
      <c r="B2470" s="374"/>
      <c r="C2470" s="406"/>
      <c r="D2470" s="407"/>
      <c r="E2470" s="374"/>
      <c r="F2470" s="374"/>
      <c r="G2470" s="408"/>
      <c r="H2470" s="374"/>
      <c r="I2470" s="409"/>
      <c r="J2470" s="374"/>
      <c r="K2470" s="409"/>
      <c r="L2470" s="378"/>
      <c r="M2470" s="410"/>
      <c r="N2470" s="374"/>
      <c r="O2470" s="411"/>
      <c r="P2470" s="409"/>
      <c r="Q2470" s="409"/>
      <c r="R2470" s="378"/>
      <c r="S2470" s="378"/>
      <c r="T2470" s="378"/>
      <c r="U2470" s="378"/>
      <c r="V2470" s="378"/>
      <c r="W2470" s="378"/>
      <c r="X2470" s="378"/>
      <c r="Y2470" s="378"/>
    </row>
    <row r="2471" spans="1:25">
      <c r="A2471" s="374"/>
      <c r="B2471" s="374"/>
      <c r="C2471" s="406"/>
      <c r="D2471" s="407"/>
      <c r="E2471" s="374"/>
      <c r="F2471" s="374"/>
      <c r="G2471" s="408"/>
      <c r="H2471" s="374"/>
      <c r="I2471" s="409"/>
      <c r="J2471" s="374"/>
      <c r="K2471" s="409"/>
      <c r="L2471" s="378"/>
      <c r="M2471" s="410"/>
      <c r="N2471" s="374"/>
      <c r="O2471" s="411"/>
      <c r="P2471" s="409"/>
      <c r="Q2471" s="409"/>
      <c r="R2471" s="378"/>
      <c r="S2471" s="378"/>
      <c r="T2471" s="378"/>
      <c r="U2471" s="378"/>
      <c r="V2471" s="378"/>
      <c r="W2471" s="378"/>
      <c r="X2471" s="378"/>
      <c r="Y2471" s="378"/>
    </row>
    <row r="2472" spans="1:25">
      <c r="A2472" s="374"/>
      <c r="B2472" s="374"/>
      <c r="C2472" s="406"/>
      <c r="D2472" s="407"/>
      <c r="E2472" s="374"/>
      <c r="F2472" s="374"/>
      <c r="G2472" s="408"/>
      <c r="H2472" s="374"/>
      <c r="I2472" s="409"/>
      <c r="J2472" s="374"/>
      <c r="K2472" s="409"/>
      <c r="L2472" s="378"/>
      <c r="M2472" s="410"/>
      <c r="N2472" s="374"/>
      <c r="O2472" s="411"/>
      <c r="P2472" s="409"/>
      <c r="Q2472" s="409"/>
      <c r="R2472" s="378"/>
      <c r="S2472" s="378"/>
      <c r="T2472" s="378"/>
      <c r="U2472" s="378"/>
      <c r="V2472" s="378"/>
      <c r="W2472" s="378"/>
      <c r="X2472" s="378"/>
      <c r="Y2472" s="378"/>
    </row>
    <row r="2473" spans="1:25">
      <c r="A2473" s="374"/>
      <c r="B2473" s="374"/>
      <c r="C2473" s="406"/>
      <c r="D2473" s="407"/>
      <c r="E2473" s="374"/>
      <c r="F2473" s="374"/>
      <c r="G2473" s="408"/>
      <c r="H2473" s="374"/>
      <c r="I2473" s="409"/>
      <c r="J2473" s="374"/>
      <c r="K2473" s="409"/>
      <c r="L2473" s="378"/>
      <c r="M2473" s="410"/>
      <c r="N2473" s="374"/>
      <c r="O2473" s="411"/>
      <c r="P2473" s="409"/>
      <c r="Q2473" s="409"/>
      <c r="R2473" s="378"/>
      <c r="S2473" s="378"/>
      <c r="T2473" s="378"/>
      <c r="U2473" s="378"/>
      <c r="V2473" s="378"/>
      <c r="W2473" s="378"/>
      <c r="X2473" s="378"/>
      <c r="Y2473" s="378"/>
    </row>
    <row r="2474" spans="1:25">
      <c r="A2474" s="374"/>
      <c r="B2474" s="374"/>
      <c r="C2474" s="406"/>
      <c r="D2474" s="407"/>
      <c r="E2474" s="374"/>
      <c r="F2474" s="374"/>
      <c r="G2474" s="408"/>
      <c r="H2474" s="374"/>
      <c r="I2474" s="409"/>
      <c r="J2474" s="374"/>
      <c r="K2474" s="409"/>
      <c r="L2474" s="378"/>
      <c r="M2474" s="410"/>
      <c r="N2474" s="374"/>
      <c r="O2474" s="411"/>
      <c r="P2474" s="409"/>
      <c r="Q2474" s="409"/>
      <c r="R2474" s="378"/>
      <c r="S2474" s="378"/>
      <c r="T2474" s="378"/>
      <c r="U2474" s="378"/>
      <c r="V2474" s="378"/>
      <c r="W2474" s="378"/>
      <c r="X2474" s="378"/>
      <c r="Y2474" s="378"/>
    </row>
    <row r="2475" spans="1:25">
      <c r="A2475" s="374"/>
      <c r="B2475" s="374"/>
      <c r="C2475" s="406"/>
      <c r="D2475" s="407"/>
      <c r="E2475" s="374"/>
      <c r="F2475" s="374"/>
      <c r="G2475" s="408"/>
      <c r="H2475" s="374"/>
      <c r="I2475" s="409"/>
      <c r="J2475" s="374"/>
      <c r="K2475" s="409"/>
      <c r="L2475" s="378"/>
      <c r="M2475" s="410"/>
      <c r="N2475" s="374"/>
      <c r="O2475" s="411"/>
      <c r="P2475" s="409"/>
      <c r="Q2475" s="409"/>
      <c r="R2475" s="378"/>
      <c r="S2475" s="378"/>
      <c r="T2475" s="378"/>
      <c r="U2475" s="378"/>
      <c r="V2475" s="378"/>
      <c r="W2475" s="378"/>
      <c r="X2475" s="378"/>
      <c r="Y2475" s="378"/>
    </row>
    <row r="2476" spans="1:25">
      <c r="A2476" s="374"/>
      <c r="B2476" s="374"/>
      <c r="C2476" s="406"/>
      <c r="D2476" s="407"/>
      <c r="E2476" s="374"/>
      <c r="F2476" s="374"/>
      <c r="G2476" s="408"/>
      <c r="H2476" s="374"/>
      <c r="I2476" s="409"/>
      <c r="J2476" s="374"/>
      <c r="K2476" s="409"/>
      <c r="L2476" s="378"/>
      <c r="M2476" s="410"/>
      <c r="N2476" s="374"/>
      <c r="O2476" s="411"/>
      <c r="P2476" s="409"/>
      <c r="Q2476" s="409"/>
      <c r="R2476" s="378"/>
      <c r="S2476" s="378"/>
      <c r="T2476" s="378"/>
      <c r="U2476" s="378"/>
      <c r="V2476" s="378"/>
      <c r="W2476" s="378"/>
      <c r="X2476" s="378"/>
      <c r="Y2476" s="378"/>
    </row>
    <row r="2477" spans="1:25">
      <c r="A2477" s="374"/>
      <c r="B2477" s="374"/>
      <c r="C2477" s="406"/>
      <c r="D2477" s="407"/>
      <c r="E2477" s="374"/>
      <c r="F2477" s="374"/>
      <c r="G2477" s="408"/>
      <c r="H2477" s="374"/>
      <c r="I2477" s="409"/>
      <c r="J2477" s="374"/>
      <c r="K2477" s="409"/>
      <c r="L2477" s="378"/>
      <c r="M2477" s="410"/>
      <c r="N2477" s="374"/>
      <c r="O2477" s="411"/>
      <c r="P2477" s="409"/>
      <c r="Q2477" s="409"/>
      <c r="R2477" s="378"/>
      <c r="S2477" s="378"/>
      <c r="T2477" s="378"/>
      <c r="U2477" s="378"/>
      <c r="V2477" s="378"/>
      <c r="W2477" s="378"/>
      <c r="X2477" s="378"/>
      <c r="Y2477" s="378"/>
    </row>
    <row r="2478" spans="1:25">
      <c r="A2478" s="374"/>
      <c r="B2478" s="374"/>
      <c r="C2478" s="406"/>
      <c r="D2478" s="407"/>
      <c r="E2478" s="374"/>
      <c r="F2478" s="374"/>
      <c r="G2478" s="408"/>
      <c r="H2478" s="374"/>
      <c r="I2478" s="409"/>
      <c r="J2478" s="374"/>
      <c r="K2478" s="409"/>
      <c r="L2478" s="378"/>
      <c r="M2478" s="410"/>
      <c r="N2478" s="374"/>
      <c r="O2478" s="411"/>
      <c r="P2478" s="409"/>
      <c r="Q2478" s="409"/>
      <c r="R2478" s="378"/>
      <c r="S2478" s="378"/>
      <c r="T2478" s="378"/>
      <c r="U2478" s="378"/>
      <c r="V2478" s="378"/>
      <c r="W2478" s="378"/>
      <c r="X2478" s="378"/>
      <c r="Y2478" s="378"/>
    </row>
    <row r="2479" spans="1:25">
      <c r="A2479" s="374"/>
      <c r="B2479" s="374"/>
      <c r="C2479" s="406"/>
      <c r="D2479" s="407"/>
      <c r="E2479" s="374"/>
      <c r="F2479" s="374"/>
      <c r="G2479" s="408"/>
      <c r="H2479" s="374"/>
      <c r="I2479" s="409"/>
      <c r="J2479" s="374"/>
      <c r="K2479" s="409"/>
      <c r="L2479" s="378"/>
      <c r="M2479" s="410"/>
      <c r="N2479" s="374"/>
      <c r="O2479" s="411"/>
      <c r="P2479" s="409"/>
      <c r="Q2479" s="409"/>
      <c r="R2479" s="378"/>
      <c r="S2479" s="378"/>
      <c r="T2479" s="378"/>
      <c r="U2479" s="378"/>
      <c r="V2479" s="378"/>
      <c r="W2479" s="378"/>
      <c r="X2479" s="378"/>
      <c r="Y2479" s="378"/>
    </row>
    <row r="2480" spans="1:25">
      <c r="A2480" s="374"/>
      <c r="B2480" s="374"/>
      <c r="C2480" s="406"/>
      <c r="D2480" s="407"/>
      <c r="E2480" s="374"/>
      <c r="F2480" s="374"/>
      <c r="G2480" s="408"/>
      <c r="H2480" s="374"/>
      <c r="I2480" s="409"/>
      <c r="J2480" s="374"/>
      <c r="K2480" s="409"/>
      <c r="L2480" s="378"/>
      <c r="M2480" s="410"/>
      <c r="N2480" s="374"/>
      <c r="O2480" s="411"/>
      <c r="P2480" s="409"/>
      <c r="Q2480" s="409"/>
      <c r="R2480" s="378"/>
      <c r="S2480" s="378"/>
      <c r="T2480" s="378"/>
      <c r="U2480" s="378"/>
      <c r="V2480" s="378"/>
      <c r="W2480" s="378"/>
      <c r="X2480" s="378"/>
      <c r="Y2480" s="378"/>
    </row>
    <row r="2481" spans="1:25">
      <c r="A2481" s="374"/>
      <c r="B2481" s="374"/>
      <c r="C2481" s="406"/>
      <c r="D2481" s="407"/>
      <c r="E2481" s="374"/>
      <c r="F2481" s="374"/>
      <c r="G2481" s="408"/>
      <c r="H2481" s="374"/>
      <c r="I2481" s="409"/>
      <c r="J2481" s="374"/>
      <c r="K2481" s="409"/>
      <c r="L2481" s="378"/>
      <c r="M2481" s="410"/>
      <c r="N2481" s="374"/>
      <c r="O2481" s="411"/>
      <c r="P2481" s="409"/>
      <c r="Q2481" s="409"/>
      <c r="R2481" s="378"/>
      <c r="S2481" s="378"/>
      <c r="T2481" s="378"/>
      <c r="U2481" s="378"/>
      <c r="V2481" s="378"/>
      <c r="W2481" s="378"/>
      <c r="X2481" s="378"/>
      <c r="Y2481" s="378"/>
    </row>
    <row r="2483" spans="1:25">
      <c r="A2483" s="374"/>
      <c r="B2483" s="374"/>
      <c r="C2483" s="406"/>
      <c r="D2483" s="407"/>
      <c r="E2483" s="374"/>
      <c r="F2483" s="374"/>
      <c r="G2483" s="408"/>
      <c r="H2483" s="374"/>
      <c r="I2483" s="409"/>
      <c r="J2483" s="374"/>
      <c r="K2483" s="409"/>
      <c r="L2483" s="378"/>
      <c r="M2483" s="410"/>
      <c r="N2483" s="374"/>
      <c r="O2483" s="411"/>
      <c r="P2483" s="409"/>
      <c r="Q2483" s="409"/>
      <c r="R2483" s="378"/>
      <c r="S2483" s="378"/>
      <c r="T2483" s="378"/>
      <c r="U2483" s="378"/>
      <c r="V2483" s="378"/>
      <c r="W2483" s="378"/>
      <c r="X2483" s="378"/>
      <c r="Y2483" s="378"/>
    </row>
    <row r="2484" spans="1:25">
      <c r="A2484" s="374"/>
      <c r="B2484" s="374"/>
      <c r="C2484" s="406"/>
      <c r="D2484" s="407"/>
      <c r="E2484" s="374"/>
      <c r="F2484" s="374"/>
      <c r="G2484" s="408"/>
      <c r="H2484" s="374"/>
      <c r="I2484" s="409"/>
      <c r="J2484" s="374"/>
      <c r="K2484" s="409"/>
      <c r="L2484" s="378"/>
      <c r="M2484" s="410"/>
      <c r="N2484" s="374"/>
      <c r="O2484" s="411"/>
      <c r="P2484" s="409"/>
      <c r="Q2484" s="409"/>
      <c r="R2484" s="378"/>
      <c r="S2484" s="378"/>
      <c r="T2484" s="378"/>
      <c r="U2484" s="378"/>
      <c r="V2484" s="378"/>
      <c r="W2484" s="378"/>
      <c r="X2484" s="378"/>
      <c r="Y2484" s="378"/>
    </row>
    <row r="2485" spans="1:25">
      <c r="A2485" s="374"/>
      <c r="B2485" s="374"/>
      <c r="C2485" s="406"/>
      <c r="D2485" s="407"/>
      <c r="E2485" s="374"/>
      <c r="F2485" s="374"/>
      <c r="G2485" s="408"/>
      <c r="H2485" s="374"/>
      <c r="I2485" s="409"/>
      <c r="J2485" s="374"/>
      <c r="K2485" s="409"/>
      <c r="L2485" s="378"/>
      <c r="M2485" s="410"/>
      <c r="N2485" s="374"/>
      <c r="O2485" s="411"/>
      <c r="P2485" s="409"/>
      <c r="Q2485" s="409"/>
      <c r="R2485" s="378"/>
      <c r="S2485" s="378"/>
      <c r="T2485" s="378"/>
      <c r="U2485" s="378"/>
      <c r="V2485" s="378"/>
      <c r="W2485" s="378"/>
      <c r="X2485" s="378"/>
      <c r="Y2485" s="378"/>
    </row>
    <row r="2486" spans="1:25">
      <c r="A2486" s="374"/>
      <c r="B2486" s="374"/>
      <c r="C2486" s="406"/>
      <c r="D2486" s="407"/>
      <c r="E2486" s="374"/>
      <c r="F2486" s="374"/>
      <c r="G2486" s="408"/>
      <c r="H2486" s="374"/>
      <c r="I2486" s="409"/>
      <c r="J2486" s="374"/>
      <c r="K2486" s="409"/>
      <c r="L2486" s="378"/>
      <c r="M2486" s="410"/>
      <c r="N2486" s="374"/>
      <c r="O2486" s="411"/>
      <c r="P2486" s="409"/>
      <c r="Q2486" s="409"/>
      <c r="R2486" s="378"/>
      <c r="S2486" s="378"/>
      <c r="T2486" s="378"/>
      <c r="U2486" s="378"/>
      <c r="V2486" s="378"/>
      <c r="W2486" s="378"/>
      <c r="X2486" s="378"/>
      <c r="Y2486" s="378"/>
    </row>
    <row r="2487" spans="1:25">
      <c r="A2487" s="374"/>
      <c r="B2487" s="374"/>
      <c r="C2487" s="406"/>
      <c r="D2487" s="407"/>
      <c r="E2487" s="374"/>
      <c r="F2487" s="374"/>
      <c r="G2487" s="408"/>
      <c r="H2487" s="374"/>
      <c r="I2487" s="409"/>
      <c r="J2487" s="374"/>
      <c r="K2487" s="409"/>
      <c r="L2487" s="378"/>
      <c r="M2487" s="410"/>
      <c r="N2487" s="374"/>
      <c r="O2487" s="411"/>
      <c r="P2487" s="409"/>
      <c r="Q2487" s="409"/>
      <c r="R2487" s="378"/>
      <c r="S2487" s="378"/>
      <c r="T2487" s="378"/>
      <c r="U2487" s="378"/>
      <c r="V2487" s="378"/>
      <c r="W2487" s="378"/>
      <c r="X2487" s="378"/>
      <c r="Y2487" s="378"/>
    </row>
    <row r="2488" spans="1:25">
      <c r="A2488" s="374"/>
      <c r="B2488" s="374"/>
      <c r="C2488" s="406"/>
      <c r="D2488" s="407"/>
      <c r="E2488" s="374"/>
      <c r="F2488" s="374"/>
      <c r="G2488" s="408"/>
      <c r="H2488" s="374"/>
      <c r="I2488" s="409"/>
      <c r="J2488" s="374"/>
      <c r="K2488" s="409"/>
      <c r="L2488" s="378"/>
      <c r="M2488" s="410"/>
      <c r="N2488" s="374"/>
      <c r="O2488" s="411"/>
      <c r="P2488" s="409"/>
      <c r="Q2488" s="409"/>
      <c r="R2488" s="378"/>
      <c r="S2488" s="378"/>
      <c r="T2488" s="378"/>
      <c r="U2488" s="378"/>
      <c r="V2488" s="378"/>
      <c r="W2488" s="378"/>
      <c r="X2488" s="378"/>
      <c r="Y2488" s="378"/>
    </row>
    <row r="2489" spans="1:25">
      <c r="A2489" s="374"/>
      <c r="B2489" s="374"/>
      <c r="C2489" s="406"/>
      <c r="D2489" s="407"/>
      <c r="E2489" s="374"/>
      <c r="F2489" s="374"/>
      <c r="G2489" s="408"/>
      <c r="H2489" s="374"/>
      <c r="I2489" s="409"/>
      <c r="J2489" s="374"/>
      <c r="K2489" s="409"/>
      <c r="L2489" s="378"/>
      <c r="M2489" s="410"/>
      <c r="N2489" s="374"/>
      <c r="O2489" s="411"/>
      <c r="P2489" s="409"/>
      <c r="Q2489" s="409"/>
      <c r="R2489" s="378"/>
      <c r="S2489" s="378"/>
      <c r="T2489" s="378"/>
      <c r="U2489" s="378"/>
      <c r="V2489" s="378"/>
      <c r="W2489" s="378"/>
      <c r="X2489" s="378"/>
      <c r="Y2489" s="378"/>
    </row>
    <row r="2490" spans="1:25">
      <c r="A2490" s="374"/>
      <c r="B2490" s="374"/>
      <c r="C2490" s="406"/>
      <c r="D2490" s="407"/>
      <c r="E2490" s="374"/>
      <c r="F2490" s="374"/>
      <c r="G2490" s="408"/>
      <c r="H2490" s="374"/>
      <c r="I2490" s="409"/>
      <c r="J2490" s="374"/>
      <c r="K2490" s="409"/>
      <c r="L2490" s="378"/>
      <c r="M2490" s="410"/>
      <c r="N2490" s="374"/>
      <c r="O2490" s="411"/>
      <c r="P2490" s="409"/>
      <c r="Q2490" s="409"/>
      <c r="R2490" s="378"/>
      <c r="S2490" s="378"/>
      <c r="T2490" s="378"/>
      <c r="U2490" s="378"/>
      <c r="V2490" s="378"/>
      <c r="W2490" s="378"/>
      <c r="X2490" s="378"/>
      <c r="Y2490" s="378"/>
    </row>
    <row r="2491" spans="1:25">
      <c r="A2491" s="374"/>
      <c r="B2491" s="374"/>
      <c r="C2491" s="406"/>
      <c r="D2491" s="407"/>
      <c r="E2491" s="374"/>
      <c r="F2491" s="374"/>
      <c r="G2491" s="408"/>
      <c r="H2491" s="374"/>
      <c r="I2491" s="409"/>
      <c r="J2491" s="374"/>
      <c r="K2491" s="409"/>
      <c r="L2491" s="378"/>
      <c r="M2491" s="410"/>
      <c r="N2491" s="374"/>
      <c r="O2491" s="411"/>
      <c r="P2491" s="409"/>
      <c r="Q2491" s="409"/>
      <c r="R2491" s="378"/>
      <c r="S2491" s="378"/>
      <c r="T2491" s="378"/>
      <c r="U2491" s="378"/>
      <c r="V2491" s="378"/>
      <c r="W2491" s="378"/>
      <c r="X2491" s="378"/>
      <c r="Y2491" s="378"/>
    </row>
    <row r="2492" spans="1:25">
      <c r="A2492" s="374"/>
      <c r="B2492" s="374"/>
      <c r="C2492" s="406"/>
      <c r="D2492" s="407"/>
      <c r="E2492" s="374"/>
      <c r="F2492" s="374"/>
      <c r="G2492" s="408"/>
      <c r="H2492" s="374"/>
      <c r="I2492" s="409"/>
      <c r="J2492" s="374"/>
      <c r="K2492" s="409"/>
      <c r="L2492" s="378"/>
      <c r="M2492" s="410"/>
      <c r="N2492" s="374"/>
      <c r="O2492" s="411"/>
      <c r="P2492" s="409"/>
      <c r="Q2492" s="409"/>
      <c r="R2492" s="378"/>
      <c r="S2492" s="378"/>
      <c r="T2492" s="378"/>
      <c r="U2492" s="378"/>
      <c r="V2492" s="378"/>
      <c r="W2492" s="378"/>
      <c r="X2492" s="378"/>
      <c r="Y2492" s="378"/>
    </row>
    <row r="2493" spans="1:25">
      <c r="A2493" s="374"/>
      <c r="B2493" s="374"/>
      <c r="C2493" s="406"/>
      <c r="D2493" s="407"/>
      <c r="E2493" s="374"/>
      <c r="F2493" s="374"/>
      <c r="G2493" s="408"/>
      <c r="H2493" s="374"/>
      <c r="I2493" s="409"/>
      <c r="J2493" s="374"/>
      <c r="K2493" s="409"/>
      <c r="L2493" s="378"/>
      <c r="M2493" s="410"/>
      <c r="N2493" s="374"/>
      <c r="O2493" s="411"/>
      <c r="P2493" s="409"/>
      <c r="Q2493" s="409"/>
      <c r="R2493" s="378"/>
      <c r="S2493" s="378"/>
      <c r="T2493" s="378"/>
      <c r="U2493" s="378"/>
      <c r="V2493" s="378"/>
      <c r="W2493" s="378"/>
      <c r="X2493" s="378"/>
      <c r="Y2493" s="378"/>
    </row>
    <row r="2494" spans="1:25">
      <c r="A2494" s="374"/>
      <c r="B2494" s="374"/>
      <c r="C2494" s="406"/>
      <c r="D2494" s="407"/>
      <c r="E2494" s="374"/>
      <c r="F2494" s="374"/>
      <c r="G2494" s="408"/>
      <c r="H2494" s="374"/>
      <c r="I2494" s="409"/>
      <c r="J2494" s="374"/>
      <c r="K2494" s="409"/>
      <c r="L2494" s="378"/>
      <c r="M2494" s="410"/>
      <c r="N2494" s="374"/>
      <c r="O2494" s="411"/>
      <c r="P2494" s="409"/>
      <c r="Q2494" s="409"/>
      <c r="R2494" s="378"/>
      <c r="S2494" s="378"/>
      <c r="T2494" s="378"/>
      <c r="U2494" s="378"/>
      <c r="V2494" s="378"/>
      <c r="W2494" s="378"/>
      <c r="X2494" s="378"/>
      <c r="Y2494" s="378"/>
    </row>
    <row r="2495" spans="1:25">
      <c r="A2495" s="374"/>
      <c r="B2495" s="374"/>
      <c r="C2495" s="406"/>
      <c r="D2495" s="407"/>
      <c r="E2495" s="374"/>
      <c r="F2495" s="374"/>
      <c r="G2495" s="408"/>
      <c r="H2495" s="374"/>
      <c r="I2495" s="409"/>
      <c r="J2495" s="374"/>
      <c r="K2495" s="409"/>
      <c r="L2495" s="378"/>
      <c r="M2495" s="410"/>
      <c r="N2495" s="374"/>
      <c r="O2495" s="411"/>
      <c r="P2495" s="409"/>
      <c r="Q2495" s="409"/>
      <c r="R2495" s="378"/>
      <c r="S2495" s="378"/>
      <c r="T2495" s="378"/>
      <c r="U2495" s="378"/>
      <c r="V2495" s="378"/>
      <c r="W2495" s="378"/>
      <c r="X2495" s="378"/>
      <c r="Y2495" s="378"/>
    </row>
    <row r="2496" spans="1:25">
      <c r="A2496" s="374"/>
      <c r="B2496" s="374"/>
      <c r="C2496" s="406"/>
      <c r="D2496" s="407"/>
      <c r="E2496" s="374"/>
      <c r="F2496" s="374"/>
      <c r="G2496" s="408"/>
      <c r="H2496" s="374"/>
      <c r="I2496" s="409"/>
      <c r="J2496" s="374"/>
      <c r="K2496" s="409"/>
      <c r="L2496" s="378"/>
      <c r="M2496" s="410"/>
      <c r="N2496" s="374"/>
      <c r="O2496" s="411"/>
      <c r="P2496" s="409"/>
      <c r="Q2496" s="409"/>
      <c r="R2496" s="378"/>
      <c r="S2496" s="378"/>
      <c r="T2496" s="378"/>
      <c r="U2496" s="378"/>
      <c r="V2496" s="378"/>
      <c r="W2496" s="378"/>
      <c r="X2496" s="378"/>
      <c r="Y2496" s="378"/>
    </row>
    <row r="2501" spans="1:25">
      <c r="A2501" s="374"/>
      <c r="B2501" s="374"/>
      <c r="C2501" s="406"/>
      <c r="D2501" s="407"/>
      <c r="E2501" s="374"/>
      <c r="F2501" s="374"/>
      <c r="G2501" s="408"/>
      <c r="H2501" s="374"/>
      <c r="I2501" s="409"/>
      <c r="J2501" s="374"/>
      <c r="K2501" s="409"/>
      <c r="L2501" s="378"/>
      <c r="M2501" s="410"/>
      <c r="N2501" s="374"/>
      <c r="O2501" s="411"/>
      <c r="P2501" s="409"/>
      <c r="Q2501" s="409"/>
      <c r="R2501" s="378"/>
      <c r="S2501" s="378"/>
      <c r="T2501" s="378"/>
      <c r="U2501" s="378"/>
      <c r="V2501" s="378"/>
      <c r="W2501" s="378"/>
      <c r="X2501" s="378"/>
      <c r="Y2501" s="378"/>
    </row>
    <row r="2502" spans="1:25">
      <c r="A2502" s="374"/>
      <c r="B2502" s="374"/>
      <c r="C2502" s="406"/>
      <c r="D2502" s="407"/>
      <c r="E2502" s="374"/>
      <c r="F2502" s="374"/>
      <c r="G2502" s="408"/>
      <c r="H2502" s="374"/>
      <c r="I2502" s="409"/>
      <c r="J2502" s="374"/>
      <c r="K2502" s="409"/>
      <c r="L2502" s="378"/>
      <c r="M2502" s="410"/>
      <c r="N2502" s="374"/>
      <c r="O2502" s="411"/>
      <c r="P2502" s="409"/>
      <c r="Q2502" s="409"/>
      <c r="R2502" s="378"/>
      <c r="S2502" s="378"/>
      <c r="T2502" s="378"/>
      <c r="U2502" s="378"/>
      <c r="V2502" s="378"/>
      <c r="W2502" s="378"/>
      <c r="X2502" s="378"/>
      <c r="Y2502" s="378"/>
    </row>
    <row r="2504" spans="1:25">
      <c r="A2504" s="374"/>
      <c r="B2504" s="374"/>
      <c r="C2504" s="406"/>
      <c r="D2504" s="407"/>
      <c r="E2504" s="374"/>
      <c r="F2504" s="374"/>
      <c r="G2504" s="408"/>
      <c r="H2504" s="374"/>
      <c r="I2504" s="409"/>
      <c r="J2504" s="374"/>
      <c r="K2504" s="409"/>
      <c r="L2504" s="378"/>
      <c r="M2504" s="410"/>
      <c r="N2504" s="374"/>
      <c r="O2504" s="411"/>
      <c r="P2504" s="409"/>
      <c r="Q2504" s="409"/>
      <c r="R2504" s="378"/>
      <c r="S2504" s="378"/>
      <c r="T2504" s="378"/>
      <c r="U2504" s="378"/>
      <c r="V2504" s="378"/>
      <c r="W2504" s="378"/>
      <c r="X2504" s="378"/>
      <c r="Y2504" s="378"/>
    </row>
    <row r="2505" spans="1:25">
      <c r="A2505" s="374"/>
      <c r="B2505" s="374"/>
      <c r="C2505" s="406"/>
      <c r="D2505" s="407"/>
      <c r="E2505" s="374"/>
      <c r="F2505" s="374"/>
      <c r="G2505" s="408"/>
      <c r="H2505" s="374"/>
      <c r="I2505" s="409"/>
      <c r="J2505" s="374"/>
      <c r="K2505" s="409"/>
      <c r="L2505" s="378"/>
      <c r="M2505" s="410"/>
      <c r="N2505" s="374"/>
      <c r="O2505" s="411"/>
      <c r="P2505" s="409"/>
      <c r="Q2505" s="409"/>
      <c r="R2505" s="378"/>
      <c r="S2505" s="378"/>
      <c r="T2505" s="378"/>
      <c r="U2505" s="378"/>
      <c r="V2505" s="378"/>
      <c r="W2505" s="378"/>
      <c r="X2505" s="378"/>
      <c r="Y2505" s="378"/>
    </row>
    <row r="2506" spans="1:25">
      <c r="A2506" s="374"/>
      <c r="B2506" s="374"/>
      <c r="C2506" s="406"/>
      <c r="D2506" s="407"/>
      <c r="E2506" s="374"/>
      <c r="F2506" s="374"/>
      <c r="G2506" s="408"/>
      <c r="H2506" s="374"/>
      <c r="I2506" s="409"/>
      <c r="J2506" s="374"/>
      <c r="K2506" s="409"/>
      <c r="L2506" s="378"/>
      <c r="M2506" s="410"/>
      <c r="N2506" s="374"/>
      <c r="O2506" s="411"/>
      <c r="P2506" s="409"/>
      <c r="Q2506" s="409"/>
      <c r="R2506" s="378"/>
      <c r="S2506" s="378"/>
      <c r="T2506" s="378"/>
      <c r="U2506" s="378"/>
      <c r="V2506" s="378"/>
      <c r="W2506" s="378"/>
      <c r="X2506" s="378"/>
      <c r="Y2506" s="378"/>
    </row>
    <row r="2507" spans="1:25">
      <c r="A2507" s="374"/>
      <c r="B2507" s="374"/>
      <c r="C2507" s="406"/>
      <c r="D2507" s="407"/>
      <c r="E2507" s="374"/>
      <c r="F2507" s="374"/>
      <c r="G2507" s="408"/>
      <c r="H2507" s="374"/>
      <c r="I2507" s="409"/>
      <c r="J2507" s="374"/>
      <c r="K2507" s="409"/>
      <c r="L2507" s="378"/>
      <c r="M2507" s="410"/>
      <c r="N2507" s="374"/>
      <c r="O2507" s="411"/>
      <c r="P2507" s="409"/>
      <c r="Q2507" s="409"/>
      <c r="R2507" s="378"/>
      <c r="S2507" s="378"/>
      <c r="T2507" s="378"/>
      <c r="U2507" s="378"/>
      <c r="V2507" s="378"/>
      <c r="W2507" s="378"/>
      <c r="X2507" s="378"/>
      <c r="Y2507" s="378"/>
    </row>
    <row r="2508" spans="1:25">
      <c r="A2508" s="374"/>
      <c r="B2508" s="374"/>
      <c r="C2508" s="406"/>
      <c r="D2508" s="407"/>
      <c r="E2508" s="374"/>
      <c r="F2508" s="374"/>
      <c r="G2508" s="408"/>
      <c r="H2508" s="374"/>
      <c r="I2508" s="409"/>
      <c r="J2508" s="374"/>
      <c r="K2508" s="409"/>
      <c r="L2508" s="378"/>
      <c r="M2508" s="410"/>
      <c r="N2508" s="374"/>
      <c r="O2508" s="411"/>
      <c r="P2508" s="409"/>
      <c r="Q2508" s="409"/>
      <c r="R2508" s="378"/>
      <c r="S2508" s="378"/>
      <c r="T2508" s="378"/>
      <c r="U2508" s="378"/>
      <c r="V2508" s="378"/>
      <c r="W2508" s="378"/>
      <c r="X2508" s="378"/>
      <c r="Y2508" s="378"/>
    </row>
    <row r="2509" spans="1:25">
      <c r="A2509" s="374"/>
      <c r="B2509" s="374"/>
      <c r="C2509" s="406"/>
      <c r="D2509" s="407"/>
      <c r="E2509" s="374"/>
      <c r="F2509" s="374"/>
      <c r="G2509" s="408"/>
      <c r="H2509" s="374"/>
      <c r="I2509" s="409"/>
      <c r="J2509" s="374"/>
      <c r="K2509" s="409"/>
      <c r="L2509" s="378"/>
      <c r="M2509" s="410"/>
      <c r="N2509" s="374"/>
      <c r="O2509" s="411"/>
      <c r="P2509" s="409"/>
      <c r="Q2509" s="409"/>
      <c r="R2509" s="378"/>
      <c r="S2509" s="378"/>
      <c r="T2509" s="378"/>
      <c r="U2509" s="378"/>
      <c r="V2509" s="378"/>
      <c r="W2509" s="378"/>
      <c r="X2509" s="378"/>
      <c r="Y2509" s="378"/>
    </row>
    <row r="2510" spans="1:25">
      <c r="A2510" s="374"/>
      <c r="B2510" s="374"/>
      <c r="C2510" s="406"/>
      <c r="D2510" s="407"/>
      <c r="E2510" s="374"/>
      <c r="F2510" s="374"/>
      <c r="G2510" s="408"/>
      <c r="H2510" s="374"/>
      <c r="I2510" s="409"/>
      <c r="J2510" s="374"/>
      <c r="K2510" s="409"/>
      <c r="L2510" s="378"/>
      <c r="M2510" s="410"/>
      <c r="N2510" s="374"/>
      <c r="O2510" s="411"/>
      <c r="P2510" s="409"/>
      <c r="Q2510" s="409"/>
      <c r="R2510" s="378"/>
      <c r="S2510" s="378"/>
      <c r="T2510" s="378"/>
      <c r="U2510" s="378"/>
      <c r="V2510" s="378"/>
      <c r="W2510" s="378"/>
      <c r="X2510" s="378"/>
      <c r="Y2510" s="378"/>
    </row>
    <row r="2511" spans="1:25">
      <c r="A2511" s="374"/>
      <c r="B2511" s="374"/>
      <c r="C2511" s="406"/>
      <c r="D2511" s="407"/>
      <c r="E2511" s="374"/>
      <c r="F2511" s="374"/>
      <c r="G2511" s="408"/>
      <c r="H2511" s="374"/>
      <c r="I2511" s="409"/>
      <c r="J2511" s="374"/>
      <c r="K2511" s="409"/>
      <c r="L2511" s="378"/>
      <c r="M2511" s="410"/>
      <c r="N2511" s="374"/>
      <c r="O2511" s="411"/>
      <c r="P2511" s="409"/>
      <c r="Q2511" s="409"/>
      <c r="R2511" s="378"/>
      <c r="S2511" s="378"/>
      <c r="T2511" s="378"/>
      <c r="U2511" s="378"/>
      <c r="V2511" s="378"/>
      <c r="W2511" s="378"/>
      <c r="X2511" s="378"/>
      <c r="Y2511" s="378"/>
    </row>
    <row r="2512" spans="1:25">
      <c r="A2512" s="374"/>
      <c r="B2512" s="374"/>
      <c r="C2512" s="406"/>
      <c r="D2512" s="407"/>
      <c r="E2512" s="374"/>
      <c r="F2512" s="374"/>
      <c r="G2512" s="408"/>
      <c r="H2512" s="374"/>
      <c r="I2512" s="409"/>
      <c r="J2512" s="374"/>
      <c r="K2512" s="409"/>
      <c r="L2512" s="378"/>
      <c r="M2512" s="410"/>
      <c r="N2512" s="374"/>
      <c r="O2512" s="411"/>
      <c r="P2512" s="409"/>
      <c r="Q2512" s="409"/>
      <c r="R2512" s="378"/>
      <c r="S2512" s="378"/>
      <c r="T2512" s="378"/>
      <c r="U2512" s="378"/>
      <c r="V2512" s="378"/>
      <c r="W2512" s="378"/>
      <c r="X2512" s="378"/>
      <c r="Y2512" s="378"/>
    </row>
    <row r="2520" spans="1:25">
      <c r="A2520" s="374"/>
      <c r="B2520" s="374"/>
      <c r="C2520" s="406"/>
      <c r="D2520" s="407"/>
      <c r="E2520" s="374"/>
      <c r="F2520" s="374"/>
      <c r="G2520" s="408"/>
      <c r="H2520" s="374"/>
      <c r="I2520" s="409"/>
      <c r="J2520" s="374"/>
      <c r="K2520" s="409"/>
      <c r="L2520" s="378"/>
      <c r="M2520" s="410"/>
      <c r="N2520" s="374"/>
      <c r="O2520" s="411"/>
      <c r="P2520" s="409"/>
      <c r="Q2520" s="409"/>
      <c r="R2520" s="378"/>
      <c r="S2520" s="378"/>
      <c r="T2520" s="378"/>
      <c r="U2520" s="378"/>
      <c r="V2520" s="378"/>
      <c r="W2520" s="378"/>
      <c r="X2520" s="378"/>
      <c r="Y2520" s="378"/>
    </row>
    <row r="2521" spans="1:25">
      <c r="A2521" s="374"/>
      <c r="B2521" s="374"/>
      <c r="C2521" s="406"/>
      <c r="D2521" s="407"/>
      <c r="E2521" s="374"/>
      <c r="F2521" s="374"/>
      <c r="G2521" s="408"/>
      <c r="H2521" s="374"/>
      <c r="I2521" s="409"/>
      <c r="J2521" s="374"/>
      <c r="K2521" s="409"/>
      <c r="L2521" s="378"/>
      <c r="M2521" s="410"/>
      <c r="N2521" s="374"/>
      <c r="O2521" s="411"/>
      <c r="P2521" s="409"/>
      <c r="Q2521" s="409"/>
      <c r="R2521" s="378"/>
      <c r="S2521" s="378"/>
      <c r="T2521" s="378"/>
      <c r="U2521" s="378"/>
      <c r="V2521" s="378"/>
      <c r="W2521" s="378"/>
      <c r="X2521" s="378"/>
      <c r="Y2521" s="378"/>
    </row>
    <row r="2522" spans="1:25">
      <c r="A2522" s="374"/>
      <c r="B2522" s="374"/>
      <c r="C2522" s="406"/>
      <c r="D2522" s="407"/>
      <c r="E2522" s="374"/>
      <c r="F2522" s="374"/>
      <c r="G2522" s="408"/>
      <c r="H2522" s="374"/>
      <c r="I2522" s="409"/>
      <c r="J2522" s="374"/>
      <c r="K2522" s="409"/>
      <c r="L2522" s="378"/>
      <c r="M2522" s="410"/>
      <c r="N2522" s="374"/>
      <c r="O2522" s="411"/>
      <c r="P2522" s="409"/>
      <c r="Q2522" s="409"/>
      <c r="R2522" s="378"/>
      <c r="S2522" s="378"/>
      <c r="T2522" s="378"/>
      <c r="U2522" s="378"/>
      <c r="V2522" s="378"/>
      <c r="W2522" s="378"/>
      <c r="X2522" s="378"/>
      <c r="Y2522" s="378"/>
    </row>
    <row r="2527" spans="1:25">
      <c r="A2527" s="374"/>
      <c r="B2527" s="374"/>
      <c r="C2527" s="406"/>
      <c r="D2527" s="407"/>
      <c r="E2527" s="374"/>
      <c r="F2527" s="374"/>
      <c r="G2527" s="408"/>
      <c r="H2527" s="374"/>
      <c r="I2527" s="409"/>
      <c r="J2527" s="374"/>
      <c r="K2527" s="409"/>
      <c r="L2527" s="378"/>
      <c r="M2527" s="410"/>
      <c r="N2527" s="374"/>
      <c r="O2527" s="411"/>
      <c r="P2527" s="409"/>
      <c r="Q2527" s="409"/>
      <c r="R2527" s="378"/>
      <c r="S2527" s="378"/>
      <c r="T2527" s="378"/>
      <c r="U2527" s="378"/>
      <c r="V2527" s="378"/>
      <c r="W2527" s="378"/>
      <c r="X2527" s="378"/>
      <c r="Y2527" s="378"/>
    </row>
    <row r="2537" spans="1:25">
      <c r="A2537" s="374"/>
      <c r="B2537" s="374"/>
      <c r="C2537" s="406"/>
      <c r="D2537" s="407"/>
      <c r="E2537" s="374"/>
      <c r="F2537" s="374"/>
      <c r="G2537" s="408"/>
      <c r="H2537" s="374"/>
      <c r="I2537" s="409"/>
      <c r="J2537" s="374"/>
      <c r="K2537" s="409"/>
      <c r="L2537" s="378"/>
      <c r="M2537" s="410"/>
      <c r="N2537" s="374"/>
      <c r="O2537" s="411"/>
      <c r="P2537" s="409"/>
      <c r="Q2537" s="409"/>
      <c r="R2537" s="378"/>
      <c r="S2537" s="378"/>
      <c r="T2537" s="378"/>
      <c r="U2537" s="378"/>
      <c r="V2537" s="378"/>
      <c r="W2537" s="378"/>
      <c r="X2537" s="378"/>
      <c r="Y2537" s="378"/>
    </row>
    <row r="2553" spans="1:25">
      <c r="A2553" s="374"/>
      <c r="B2553" s="374"/>
      <c r="C2553" s="406"/>
      <c r="D2553" s="407"/>
      <c r="E2553" s="374"/>
      <c r="F2553" s="374"/>
      <c r="G2553" s="408"/>
      <c r="H2553" s="374"/>
      <c r="I2553" s="409"/>
      <c r="J2553" s="374"/>
      <c r="K2553" s="409"/>
      <c r="L2553" s="378"/>
      <c r="M2553" s="410"/>
      <c r="N2553" s="374"/>
      <c r="O2553" s="411"/>
      <c r="P2553" s="409"/>
      <c r="Q2553" s="409"/>
      <c r="R2553" s="378"/>
      <c r="S2553" s="378"/>
      <c r="T2553" s="378"/>
      <c r="U2553" s="378"/>
      <c r="V2553" s="378"/>
      <c r="W2553" s="378"/>
      <c r="X2553" s="378"/>
      <c r="Y2553" s="378"/>
    </row>
    <row r="72121" spans="1:25">
      <c r="A72121" s="374"/>
      <c r="B72121" s="374"/>
      <c r="C72121" s="406"/>
      <c r="D72121" s="407"/>
      <c r="E72121" s="374"/>
      <c r="F72121" s="374"/>
      <c r="G72121" s="408"/>
      <c r="H72121" s="374"/>
      <c r="I72121" s="409"/>
      <c r="J72121" s="374"/>
      <c r="K72121" s="409"/>
      <c r="L72121" s="378"/>
      <c r="M72121" s="410"/>
      <c r="N72121" s="374"/>
      <c r="O72121" s="411"/>
      <c r="P72121" s="409"/>
      <c r="Q72121" s="409"/>
      <c r="R72121" s="378"/>
      <c r="S72121" s="378"/>
      <c r="T72121" s="378"/>
      <c r="U72121" s="378"/>
      <c r="V72121" s="378"/>
      <c r="W72121" s="378"/>
      <c r="X72121" s="378"/>
      <c r="Y72121" s="378"/>
    </row>
    <row r="72136" spans="1:25">
      <c r="A72136" s="374"/>
      <c r="B72136" s="374"/>
      <c r="C72136" s="406"/>
      <c r="D72136" s="407"/>
      <c r="E72136" s="374"/>
      <c r="F72136" s="374"/>
      <c r="G72136" s="408"/>
      <c r="H72136" s="374"/>
      <c r="I72136" s="409"/>
      <c r="J72136" s="374"/>
      <c r="K72136" s="409"/>
      <c r="L72136" s="378"/>
      <c r="M72136" s="410"/>
      <c r="N72136" s="374"/>
      <c r="O72136" s="411"/>
      <c r="P72136" s="409"/>
      <c r="Q72136" s="409"/>
      <c r="R72136" s="378"/>
      <c r="S72136" s="378"/>
      <c r="T72136" s="378"/>
      <c r="U72136" s="378"/>
      <c r="V72136" s="378"/>
      <c r="W72136" s="378"/>
      <c r="X72136" s="378"/>
      <c r="Y72136" s="378"/>
    </row>
    <row r="72137" spans="1:25">
      <c r="A72137" s="374"/>
      <c r="B72137" s="374"/>
      <c r="C72137" s="406"/>
      <c r="D72137" s="407"/>
      <c r="E72137" s="374"/>
      <c r="F72137" s="374"/>
      <c r="G72137" s="408"/>
      <c r="H72137" s="374"/>
      <c r="I72137" s="409"/>
      <c r="J72137" s="374"/>
      <c r="K72137" s="409"/>
      <c r="L72137" s="378"/>
      <c r="M72137" s="410"/>
      <c r="N72137" s="374"/>
      <c r="O72137" s="411"/>
      <c r="P72137" s="409"/>
      <c r="Q72137" s="409"/>
      <c r="R72137" s="378"/>
      <c r="S72137" s="378"/>
      <c r="T72137" s="378"/>
      <c r="U72137" s="378"/>
      <c r="V72137" s="378"/>
      <c r="W72137" s="378"/>
      <c r="X72137" s="378"/>
      <c r="Y72137" s="378"/>
    </row>
    <row r="72152" spans="1:25">
      <c r="A72152" s="374"/>
      <c r="B72152" s="374"/>
      <c r="C72152" s="406"/>
      <c r="D72152" s="407"/>
      <c r="E72152" s="374"/>
      <c r="F72152" s="374"/>
      <c r="G72152" s="408"/>
      <c r="H72152" s="374"/>
      <c r="I72152" s="409"/>
      <c r="J72152" s="374"/>
      <c r="K72152" s="409"/>
      <c r="L72152" s="378"/>
      <c r="M72152" s="410"/>
      <c r="N72152" s="374"/>
      <c r="O72152" s="411"/>
      <c r="P72152" s="409"/>
      <c r="Q72152" s="409"/>
      <c r="R72152" s="378"/>
      <c r="S72152" s="378"/>
      <c r="T72152" s="378"/>
      <c r="U72152" s="378"/>
      <c r="V72152" s="378"/>
      <c r="W72152" s="378"/>
      <c r="X72152" s="378"/>
      <c r="Y72152" s="378"/>
    </row>
    <row r="72153" spans="1:25">
      <c r="A72153" s="374"/>
      <c r="B72153" s="374"/>
      <c r="C72153" s="406"/>
      <c r="D72153" s="407"/>
      <c r="E72153" s="374"/>
      <c r="F72153" s="374"/>
      <c r="G72153" s="408"/>
      <c r="H72153" s="374"/>
      <c r="I72153" s="409"/>
      <c r="J72153" s="374"/>
      <c r="K72153" s="409"/>
      <c r="L72153" s="378"/>
      <c r="M72153" s="410"/>
      <c r="N72153" s="374"/>
      <c r="O72153" s="411"/>
      <c r="P72153" s="409"/>
      <c r="Q72153" s="409"/>
      <c r="R72153" s="378"/>
      <c r="S72153" s="378"/>
      <c r="T72153" s="378"/>
      <c r="U72153" s="378"/>
      <c r="V72153" s="378"/>
      <c r="W72153" s="378"/>
      <c r="X72153" s="378"/>
      <c r="Y72153" s="378"/>
    </row>
    <row r="72160" spans="1:25">
      <c r="A72160" s="374"/>
      <c r="B72160" s="374"/>
      <c r="C72160" s="406"/>
      <c r="D72160" s="407"/>
      <c r="E72160" s="374"/>
      <c r="F72160" s="374"/>
      <c r="G72160" s="408"/>
      <c r="H72160" s="374"/>
      <c r="I72160" s="409"/>
      <c r="J72160" s="374"/>
      <c r="K72160" s="409"/>
      <c r="L72160" s="378"/>
      <c r="M72160" s="410"/>
      <c r="N72160" s="374"/>
      <c r="O72160" s="411"/>
      <c r="P72160" s="409"/>
      <c r="Q72160" s="409"/>
      <c r="R72160" s="378"/>
      <c r="S72160" s="378"/>
      <c r="T72160" s="378"/>
      <c r="U72160" s="378"/>
      <c r="V72160" s="378"/>
      <c r="W72160" s="378"/>
      <c r="X72160" s="378"/>
      <c r="Y72160" s="378"/>
    </row>
    <row r="72161" spans="1:25">
      <c r="A72161" s="374"/>
      <c r="B72161" s="374"/>
      <c r="C72161" s="406"/>
      <c r="D72161" s="407"/>
      <c r="E72161" s="374"/>
      <c r="F72161" s="374"/>
      <c r="G72161" s="408"/>
      <c r="H72161" s="374"/>
      <c r="I72161" s="409"/>
      <c r="J72161" s="374"/>
      <c r="K72161" s="409"/>
      <c r="L72161" s="378"/>
      <c r="M72161" s="410"/>
      <c r="N72161" s="374"/>
      <c r="O72161" s="411"/>
      <c r="P72161" s="409"/>
      <c r="Q72161" s="409"/>
      <c r="R72161" s="378"/>
      <c r="S72161" s="378"/>
      <c r="T72161" s="378"/>
      <c r="U72161" s="378"/>
      <c r="V72161" s="378"/>
      <c r="W72161" s="378"/>
      <c r="X72161" s="378"/>
      <c r="Y72161" s="378"/>
    </row>
    <row r="72162" spans="1:25">
      <c r="A72162" s="374"/>
      <c r="B72162" s="374"/>
      <c r="C72162" s="406"/>
      <c r="D72162" s="407"/>
      <c r="E72162" s="374"/>
      <c r="F72162" s="374"/>
      <c r="G72162" s="408"/>
      <c r="H72162" s="374"/>
      <c r="I72162" s="409"/>
      <c r="J72162" s="374"/>
      <c r="K72162" s="409"/>
      <c r="L72162" s="378"/>
      <c r="M72162" s="410"/>
      <c r="N72162" s="374"/>
      <c r="O72162" s="411"/>
      <c r="P72162" s="409"/>
      <c r="Q72162" s="409"/>
      <c r="R72162" s="378"/>
      <c r="S72162" s="378"/>
      <c r="T72162" s="378"/>
      <c r="U72162" s="378"/>
      <c r="V72162" s="378"/>
      <c r="W72162" s="378"/>
      <c r="X72162" s="378"/>
      <c r="Y72162" s="378"/>
    </row>
    <row r="72163" spans="1:25">
      <c r="A72163" s="374"/>
      <c r="B72163" s="374"/>
      <c r="C72163" s="406"/>
      <c r="D72163" s="407"/>
      <c r="E72163" s="374"/>
      <c r="F72163" s="374"/>
      <c r="G72163" s="408"/>
      <c r="H72163" s="374"/>
      <c r="I72163" s="409"/>
      <c r="J72163" s="374"/>
      <c r="K72163" s="409"/>
      <c r="L72163" s="378"/>
      <c r="M72163" s="410"/>
      <c r="N72163" s="374"/>
      <c r="O72163" s="411"/>
      <c r="P72163" s="409"/>
      <c r="Q72163" s="409"/>
      <c r="R72163" s="378"/>
      <c r="S72163" s="378"/>
      <c r="T72163" s="378"/>
      <c r="U72163" s="378"/>
      <c r="V72163" s="378"/>
      <c r="W72163" s="378"/>
      <c r="X72163" s="378"/>
      <c r="Y72163" s="378"/>
    </row>
    <row r="72165" spans="1:25">
      <c r="A72165" s="374"/>
      <c r="B72165" s="374"/>
      <c r="C72165" s="406"/>
      <c r="D72165" s="407"/>
      <c r="E72165" s="374"/>
      <c r="F72165" s="374"/>
      <c r="G72165" s="408"/>
      <c r="H72165" s="374"/>
      <c r="I72165" s="409"/>
      <c r="J72165" s="374"/>
      <c r="K72165" s="409"/>
      <c r="L72165" s="378"/>
      <c r="M72165" s="410"/>
      <c r="N72165" s="374"/>
      <c r="O72165" s="411"/>
      <c r="P72165" s="409"/>
      <c r="Q72165" s="409"/>
      <c r="R72165" s="378"/>
      <c r="S72165" s="378"/>
      <c r="T72165" s="378"/>
      <c r="U72165" s="378"/>
      <c r="V72165" s="378"/>
      <c r="W72165" s="378"/>
      <c r="X72165" s="378"/>
      <c r="Y72165" s="378"/>
    </row>
    <row r="72168" spans="1:25">
      <c r="A72168" s="374"/>
      <c r="B72168" s="374"/>
      <c r="C72168" s="406"/>
      <c r="D72168" s="407"/>
      <c r="E72168" s="374"/>
      <c r="F72168" s="374"/>
      <c r="G72168" s="408"/>
      <c r="H72168" s="374"/>
      <c r="I72168" s="409"/>
      <c r="J72168" s="374"/>
      <c r="K72168" s="409"/>
      <c r="L72168" s="378"/>
      <c r="M72168" s="410"/>
      <c r="N72168" s="374"/>
      <c r="O72168" s="411"/>
      <c r="P72168" s="409"/>
      <c r="Q72168" s="409"/>
      <c r="R72168" s="378"/>
      <c r="S72168" s="378"/>
      <c r="T72168" s="378"/>
      <c r="U72168" s="378"/>
      <c r="V72168" s="378"/>
      <c r="W72168" s="378"/>
      <c r="X72168" s="378"/>
      <c r="Y72168" s="378"/>
    </row>
    <row r="72169" spans="1:25">
      <c r="A72169" s="374"/>
      <c r="B72169" s="374"/>
      <c r="C72169" s="406"/>
      <c r="D72169" s="407"/>
      <c r="E72169" s="374"/>
      <c r="F72169" s="374"/>
      <c r="G72169" s="408"/>
      <c r="H72169" s="374"/>
      <c r="I72169" s="409"/>
      <c r="J72169" s="374"/>
      <c r="K72169" s="409"/>
      <c r="L72169" s="378"/>
      <c r="M72169" s="410"/>
      <c r="N72169" s="374"/>
      <c r="O72169" s="411"/>
      <c r="P72169" s="409"/>
      <c r="Q72169" s="409"/>
      <c r="R72169" s="378"/>
      <c r="S72169" s="378"/>
      <c r="T72169" s="378"/>
      <c r="U72169" s="378"/>
      <c r="V72169" s="378"/>
      <c r="W72169" s="378"/>
      <c r="X72169" s="378"/>
      <c r="Y72169" s="378"/>
    </row>
    <row r="72170" spans="1:25">
      <c r="A72170" s="374"/>
      <c r="B72170" s="374"/>
      <c r="C72170" s="406"/>
      <c r="D72170" s="407"/>
      <c r="E72170" s="374"/>
      <c r="F72170" s="374"/>
      <c r="G72170" s="408"/>
      <c r="H72170" s="374"/>
      <c r="I72170" s="409"/>
      <c r="J72170" s="374"/>
      <c r="K72170" s="409"/>
      <c r="L72170" s="378"/>
      <c r="M72170" s="410"/>
      <c r="N72170" s="374"/>
      <c r="O72170" s="411"/>
      <c r="P72170" s="409"/>
      <c r="Q72170" s="409"/>
      <c r="R72170" s="378"/>
      <c r="S72170" s="378"/>
      <c r="T72170" s="378"/>
      <c r="U72170" s="378"/>
      <c r="V72170" s="378"/>
      <c r="W72170" s="378"/>
      <c r="X72170" s="378"/>
      <c r="Y72170" s="378"/>
    </row>
    <row r="72175" spans="1:25">
      <c r="A72175" s="374"/>
      <c r="B72175" s="374"/>
      <c r="C72175" s="406"/>
      <c r="D72175" s="407"/>
      <c r="E72175" s="374"/>
      <c r="F72175" s="374"/>
      <c r="G72175" s="408"/>
      <c r="H72175" s="374"/>
      <c r="I72175" s="409"/>
      <c r="J72175" s="374"/>
      <c r="K72175" s="409"/>
      <c r="L72175" s="378"/>
      <c r="M72175" s="410"/>
      <c r="N72175" s="374"/>
      <c r="O72175" s="411"/>
      <c r="P72175" s="409"/>
      <c r="Q72175" s="409"/>
      <c r="R72175" s="378"/>
      <c r="S72175" s="378"/>
      <c r="T72175" s="378"/>
      <c r="U72175" s="378"/>
      <c r="V72175" s="378"/>
      <c r="W72175" s="378"/>
      <c r="X72175" s="378"/>
      <c r="Y72175" s="378"/>
    </row>
    <row r="72176" spans="1:25">
      <c r="A72176" s="374"/>
      <c r="B72176" s="374"/>
      <c r="C72176" s="406"/>
      <c r="D72176" s="407"/>
      <c r="E72176" s="374"/>
      <c r="F72176" s="374"/>
      <c r="G72176" s="408"/>
      <c r="H72176" s="374"/>
      <c r="I72176" s="409"/>
      <c r="J72176" s="374"/>
      <c r="K72176" s="409"/>
      <c r="L72176" s="378"/>
      <c r="M72176" s="410"/>
      <c r="N72176" s="374"/>
      <c r="O72176" s="411"/>
      <c r="P72176" s="409"/>
      <c r="Q72176" s="409"/>
      <c r="R72176" s="378"/>
      <c r="S72176" s="378"/>
      <c r="T72176" s="378"/>
      <c r="U72176" s="378"/>
      <c r="V72176" s="378"/>
      <c r="W72176" s="378"/>
      <c r="X72176" s="378"/>
      <c r="Y72176" s="378"/>
    </row>
    <row r="72177" spans="1:25">
      <c r="A72177" s="374"/>
      <c r="B72177" s="374"/>
      <c r="C72177" s="406"/>
      <c r="D72177" s="407"/>
      <c r="E72177" s="374"/>
      <c r="F72177" s="374"/>
      <c r="G72177" s="408"/>
      <c r="H72177" s="374"/>
      <c r="I72177" s="409"/>
      <c r="J72177" s="374"/>
      <c r="K72177" s="409"/>
      <c r="L72177" s="378"/>
      <c r="M72177" s="410"/>
      <c r="N72177" s="374"/>
      <c r="O72177" s="411"/>
      <c r="P72177" s="409"/>
      <c r="Q72177" s="409"/>
      <c r="R72177" s="378"/>
      <c r="S72177" s="378"/>
      <c r="T72177" s="378"/>
      <c r="U72177" s="378"/>
      <c r="V72177" s="378"/>
      <c r="W72177" s="378"/>
      <c r="X72177" s="378"/>
      <c r="Y72177" s="378"/>
    </row>
    <row r="72178" spans="1:25">
      <c r="A72178" s="374"/>
      <c r="B72178" s="374"/>
      <c r="C72178" s="406"/>
      <c r="D72178" s="407"/>
      <c r="E72178" s="374"/>
      <c r="F72178" s="374"/>
      <c r="G72178" s="408"/>
      <c r="H72178" s="374"/>
      <c r="I72178" s="409"/>
      <c r="J72178" s="374"/>
      <c r="K72178" s="409"/>
      <c r="L72178" s="378"/>
      <c r="M72178" s="410"/>
      <c r="N72178" s="374"/>
      <c r="O72178" s="411"/>
      <c r="P72178" s="409"/>
      <c r="Q72178" s="409"/>
      <c r="R72178" s="378"/>
      <c r="S72178" s="378"/>
      <c r="T72178" s="378"/>
      <c r="U72178" s="378"/>
      <c r="V72178" s="378"/>
      <c r="W72178" s="378"/>
      <c r="X72178" s="378"/>
      <c r="Y72178" s="378"/>
    </row>
    <row r="72179" spans="1:25">
      <c r="A72179" s="374"/>
      <c r="B72179" s="374"/>
      <c r="C72179" s="406"/>
      <c r="D72179" s="407"/>
      <c r="E72179" s="374"/>
      <c r="F72179" s="374"/>
      <c r="G72179" s="408"/>
      <c r="H72179" s="374"/>
      <c r="I72179" s="409"/>
      <c r="J72179" s="374"/>
      <c r="K72179" s="409"/>
      <c r="L72179" s="378"/>
      <c r="M72179" s="410"/>
      <c r="N72179" s="374"/>
      <c r="O72179" s="411"/>
      <c r="P72179" s="409"/>
      <c r="Q72179" s="409"/>
      <c r="R72179" s="378"/>
      <c r="S72179" s="378"/>
      <c r="T72179" s="378"/>
      <c r="U72179" s="378"/>
      <c r="V72179" s="378"/>
      <c r="W72179" s="378"/>
      <c r="X72179" s="378"/>
      <c r="Y72179" s="378"/>
    </row>
    <row r="72180" spans="1:25">
      <c r="A72180" s="374"/>
      <c r="B72180" s="374"/>
      <c r="C72180" s="406"/>
      <c r="D72180" s="407"/>
      <c r="E72180" s="374"/>
      <c r="F72180" s="374"/>
      <c r="G72180" s="408"/>
      <c r="H72180" s="374"/>
      <c r="I72180" s="409"/>
      <c r="J72180" s="374"/>
      <c r="K72180" s="409"/>
      <c r="L72180" s="378"/>
      <c r="M72180" s="410"/>
      <c r="N72180" s="374"/>
      <c r="O72180" s="411"/>
      <c r="P72180" s="409"/>
      <c r="Q72180" s="409"/>
      <c r="R72180" s="378"/>
      <c r="S72180" s="378"/>
      <c r="T72180" s="378"/>
      <c r="U72180" s="378"/>
      <c r="V72180" s="378"/>
      <c r="W72180" s="378"/>
      <c r="X72180" s="378"/>
      <c r="Y72180" s="378"/>
    </row>
    <row r="72181" spans="1:25">
      <c r="A72181" s="374"/>
      <c r="B72181" s="374"/>
      <c r="C72181" s="406"/>
      <c r="D72181" s="407"/>
      <c r="E72181" s="374"/>
      <c r="F72181" s="374"/>
      <c r="G72181" s="408"/>
      <c r="H72181" s="374"/>
      <c r="I72181" s="409"/>
      <c r="J72181" s="374"/>
      <c r="K72181" s="409"/>
      <c r="L72181" s="378"/>
      <c r="M72181" s="410"/>
      <c r="N72181" s="374"/>
      <c r="O72181" s="411"/>
      <c r="P72181" s="409"/>
      <c r="Q72181" s="409"/>
      <c r="R72181" s="378"/>
      <c r="S72181" s="378"/>
      <c r="T72181" s="378"/>
      <c r="U72181" s="378"/>
      <c r="V72181" s="378"/>
      <c r="W72181" s="378"/>
      <c r="X72181" s="378"/>
      <c r="Y72181" s="378"/>
    </row>
    <row r="72184" spans="1:25">
      <c r="A72184" s="374"/>
      <c r="B72184" s="374"/>
      <c r="C72184" s="406"/>
      <c r="D72184" s="407"/>
      <c r="E72184" s="374"/>
      <c r="F72184" s="374"/>
      <c r="G72184" s="408"/>
      <c r="H72184" s="374"/>
      <c r="I72184" s="409"/>
      <c r="J72184" s="374"/>
      <c r="K72184" s="409"/>
      <c r="L72184" s="378"/>
      <c r="M72184" s="410"/>
      <c r="N72184" s="374"/>
      <c r="O72184" s="411"/>
      <c r="P72184" s="409"/>
      <c r="Q72184" s="409"/>
      <c r="R72184" s="378"/>
      <c r="S72184" s="378"/>
      <c r="T72184" s="378"/>
      <c r="U72184" s="378"/>
      <c r="V72184" s="378"/>
      <c r="W72184" s="378"/>
      <c r="X72184" s="378"/>
      <c r="Y72184" s="378"/>
    </row>
    <row r="72185" spans="1:25">
      <c r="A72185" s="374"/>
      <c r="B72185" s="374"/>
      <c r="C72185" s="406"/>
      <c r="D72185" s="407"/>
      <c r="E72185" s="374"/>
      <c r="F72185" s="374"/>
      <c r="G72185" s="408"/>
      <c r="H72185" s="374"/>
      <c r="I72185" s="409"/>
      <c r="J72185" s="374"/>
      <c r="K72185" s="409"/>
      <c r="L72185" s="378"/>
      <c r="M72185" s="410"/>
      <c r="N72185" s="374"/>
      <c r="O72185" s="411"/>
      <c r="P72185" s="409"/>
      <c r="Q72185" s="409"/>
      <c r="R72185" s="378"/>
      <c r="S72185" s="378"/>
      <c r="T72185" s="378"/>
      <c r="U72185" s="378"/>
      <c r="V72185" s="378"/>
      <c r="W72185" s="378"/>
      <c r="X72185" s="378"/>
      <c r="Y72185" s="378"/>
    </row>
    <row r="72186" spans="1:25">
      <c r="A72186" s="374"/>
      <c r="B72186" s="374"/>
      <c r="C72186" s="406"/>
      <c r="D72186" s="407"/>
      <c r="E72186" s="374"/>
      <c r="F72186" s="374"/>
      <c r="G72186" s="408"/>
      <c r="H72186" s="374"/>
      <c r="I72186" s="409"/>
      <c r="J72186" s="374"/>
      <c r="K72186" s="409"/>
      <c r="L72186" s="378"/>
      <c r="M72186" s="410"/>
      <c r="N72186" s="374"/>
      <c r="O72186" s="411"/>
      <c r="P72186" s="409"/>
      <c r="Q72186" s="409"/>
      <c r="R72186" s="378"/>
      <c r="S72186" s="378"/>
      <c r="T72186" s="378"/>
      <c r="U72186" s="378"/>
      <c r="V72186" s="378"/>
      <c r="W72186" s="378"/>
      <c r="X72186" s="378"/>
      <c r="Y72186" s="378"/>
    </row>
    <row r="72187" spans="1:25">
      <c r="A72187" s="374"/>
      <c r="B72187" s="374"/>
      <c r="C72187" s="406"/>
      <c r="D72187" s="407"/>
      <c r="E72187" s="374"/>
      <c r="F72187" s="374"/>
      <c r="G72187" s="408"/>
      <c r="H72187" s="374"/>
      <c r="I72187" s="409"/>
      <c r="J72187" s="374"/>
      <c r="K72187" s="409"/>
      <c r="L72187" s="378"/>
      <c r="M72187" s="410"/>
      <c r="N72187" s="374"/>
      <c r="O72187" s="411"/>
      <c r="P72187" s="409"/>
      <c r="Q72187" s="409"/>
      <c r="R72187" s="378"/>
      <c r="S72187" s="378"/>
      <c r="T72187" s="378"/>
      <c r="U72187" s="378"/>
      <c r="V72187" s="378"/>
      <c r="W72187" s="378"/>
      <c r="X72187" s="378"/>
      <c r="Y72187" s="378"/>
    </row>
    <row r="72188" spans="1:25">
      <c r="A72188" s="374"/>
      <c r="B72188" s="374"/>
      <c r="C72188" s="406"/>
      <c r="D72188" s="407"/>
      <c r="E72188" s="374"/>
      <c r="F72188" s="374"/>
      <c r="G72188" s="408"/>
      <c r="H72188" s="374"/>
      <c r="I72188" s="409"/>
      <c r="J72188" s="374"/>
      <c r="K72188" s="409"/>
      <c r="L72188" s="378"/>
      <c r="M72188" s="410"/>
      <c r="N72188" s="374"/>
      <c r="O72188" s="411"/>
      <c r="P72188" s="409"/>
      <c r="Q72188" s="409"/>
      <c r="R72188" s="378"/>
      <c r="S72188" s="378"/>
      <c r="T72188" s="378"/>
      <c r="U72188" s="378"/>
      <c r="V72188" s="378"/>
      <c r="W72188" s="378"/>
      <c r="X72188" s="378"/>
      <c r="Y72188" s="378"/>
    </row>
    <row r="72189" spans="1:25">
      <c r="A72189" s="374"/>
      <c r="B72189" s="374"/>
      <c r="C72189" s="406"/>
      <c r="D72189" s="407"/>
      <c r="E72189" s="374"/>
      <c r="F72189" s="374"/>
      <c r="G72189" s="408"/>
      <c r="H72189" s="374"/>
      <c r="I72189" s="409"/>
      <c r="J72189" s="374"/>
      <c r="K72189" s="409"/>
      <c r="L72189" s="378"/>
      <c r="M72189" s="410"/>
      <c r="N72189" s="374"/>
      <c r="O72189" s="411"/>
      <c r="P72189" s="409"/>
      <c r="Q72189" s="409"/>
      <c r="R72189" s="378"/>
      <c r="S72189" s="378"/>
      <c r="T72189" s="378"/>
      <c r="U72189" s="378"/>
      <c r="V72189" s="378"/>
      <c r="W72189" s="378"/>
      <c r="X72189" s="378"/>
      <c r="Y72189" s="378"/>
    </row>
    <row r="72190" spans="1:25">
      <c r="A72190" s="374"/>
      <c r="B72190" s="374"/>
      <c r="C72190" s="406"/>
      <c r="D72190" s="407"/>
      <c r="E72190" s="374"/>
      <c r="F72190" s="374"/>
      <c r="G72190" s="408"/>
      <c r="H72190" s="374"/>
      <c r="I72190" s="409"/>
      <c r="J72190" s="374"/>
      <c r="K72190" s="409"/>
      <c r="L72190" s="378"/>
      <c r="M72190" s="410"/>
      <c r="N72190" s="374"/>
      <c r="O72190" s="411"/>
      <c r="P72190" s="409"/>
      <c r="Q72190" s="409"/>
      <c r="R72190" s="378"/>
      <c r="S72190" s="378"/>
      <c r="T72190" s="378"/>
      <c r="U72190" s="378"/>
      <c r="V72190" s="378"/>
      <c r="W72190" s="378"/>
      <c r="X72190" s="378"/>
      <c r="Y72190" s="378"/>
    </row>
    <row r="72191" spans="1:25">
      <c r="A72191" s="374"/>
      <c r="B72191" s="374"/>
      <c r="C72191" s="406"/>
      <c r="D72191" s="407"/>
      <c r="E72191" s="374"/>
      <c r="F72191" s="374"/>
      <c r="G72191" s="408"/>
      <c r="H72191" s="374"/>
      <c r="I72191" s="409"/>
      <c r="J72191" s="374"/>
      <c r="K72191" s="409"/>
      <c r="L72191" s="378"/>
      <c r="M72191" s="410"/>
      <c r="N72191" s="374"/>
      <c r="O72191" s="411"/>
      <c r="P72191" s="409"/>
      <c r="Q72191" s="409"/>
      <c r="R72191" s="378"/>
      <c r="S72191" s="378"/>
      <c r="T72191" s="378"/>
      <c r="U72191" s="378"/>
      <c r="V72191" s="378"/>
      <c r="W72191" s="378"/>
      <c r="X72191" s="378"/>
      <c r="Y72191" s="378"/>
    </row>
    <row r="72192" spans="1:25">
      <c r="A72192" s="374"/>
      <c r="B72192" s="374"/>
      <c r="C72192" s="406"/>
      <c r="D72192" s="407"/>
      <c r="E72192" s="374"/>
      <c r="F72192" s="374"/>
      <c r="G72192" s="408"/>
      <c r="H72192" s="374"/>
      <c r="I72192" s="409"/>
      <c r="J72192" s="374"/>
      <c r="K72192" s="409"/>
      <c r="L72192" s="378"/>
      <c r="M72192" s="410"/>
      <c r="N72192" s="374"/>
      <c r="O72192" s="411"/>
      <c r="P72192" s="409"/>
      <c r="Q72192" s="409"/>
      <c r="R72192" s="378"/>
      <c r="S72192" s="378"/>
      <c r="T72192" s="378"/>
      <c r="U72192" s="378"/>
      <c r="V72192" s="378"/>
      <c r="W72192" s="378"/>
      <c r="X72192" s="378"/>
      <c r="Y72192" s="378"/>
    </row>
    <row r="72193" spans="1:25">
      <c r="A72193" s="374"/>
      <c r="B72193" s="374"/>
      <c r="C72193" s="406"/>
      <c r="D72193" s="407"/>
      <c r="E72193" s="374"/>
      <c r="F72193" s="374"/>
      <c r="G72193" s="408"/>
      <c r="H72193" s="374"/>
      <c r="I72193" s="409"/>
      <c r="J72193" s="374"/>
      <c r="K72193" s="409"/>
      <c r="L72193" s="378"/>
      <c r="M72193" s="410"/>
      <c r="N72193" s="374"/>
      <c r="O72193" s="411"/>
      <c r="P72193" s="409"/>
      <c r="Q72193" s="409"/>
      <c r="R72193" s="378"/>
      <c r="S72193" s="378"/>
      <c r="T72193" s="378"/>
      <c r="U72193" s="378"/>
      <c r="V72193" s="378"/>
      <c r="W72193" s="378"/>
      <c r="X72193" s="378"/>
      <c r="Y72193" s="378"/>
    </row>
    <row r="72194" spans="1:25">
      <c r="A72194" s="374"/>
      <c r="B72194" s="374"/>
      <c r="C72194" s="406"/>
      <c r="D72194" s="407"/>
      <c r="E72194" s="374"/>
      <c r="F72194" s="374"/>
      <c r="G72194" s="408"/>
      <c r="H72194" s="374"/>
      <c r="I72194" s="409"/>
      <c r="J72194" s="374"/>
      <c r="K72194" s="409"/>
      <c r="L72194" s="378"/>
      <c r="M72194" s="410"/>
      <c r="N72194" s="374"/>
      <c r="O72194" s="411"/>
      <c r="P72194" s="409"/>
      <c r="Q72194" s="409"/>
      <c r="R72194" s="378"/>
      <c r="S72194" s="378"/>
      <c r="T72194" s="378"/>
      <c r="U72194" s="378"/>
      <c r="V72194" s="378"/>
      <c r="W72194" s="378"/>
      <c r="X72194" s="378"/>
      <c r="Y72194" s="378"/>
    </row>
    <row r="72195" spans="1:25">
      <c r="A72195" s="374"/>
      <c r="B72195" s="374"/>
      <c r="C72195" s="406"/>
      <c r="D72195" s="407"/>
      <c r="E72195" s="374"/>
      <c r="F72195" s="374"/>
      <c r="G72195" s="408"/>
      <c r="H72195" s="374"/>
      <c r="I72195" s="409"/>
      <c r="J72195" s="374"/>
      <c r="K72195" s="409"/>
      <c r="L72195" s="378"/>
      <c r="M72195" s="410"/>
      <c r="N72195" s="374"/>
      <c r="O72195" s="411"/>
      <c r="P72195" s="409"/>
      <c r="Q72195" s="409"/>
      <c r="R72195" s="378"/>
      <c r="S72195" s="378"/>
      <c r="T72195" s="378"/>
      <c r="U72195" s="378"/>
      <c r="V72195" s="378"/>
      <c r="W72195" s="378"/>
      <c r="X72195" s="378"/>
      <c r="Y72195" s="378"/>
    </row>
    <row r="72196" spans="1:25">
      <c r="A72196" s="374"/>
      <c r="B72196" s="374"/>
      <c r="C72196" s="406"/>
      <c r="D72196" s="407"/>
      <c r="E72196" s="374"/>
      <c r="F72196" s="374"/>
      <c r="G72196" s="408"/>
      <c r="H72196" s="374"/>
      <c r="I72196" s="409"/>
      <c r="J72196" s="374"/>
      <c r="K72196" s="409"/>
      <c r="L72196" s="378"/>
      <c r="M72196" s="410"/>
      <c r="N72196" s="374"/>
      <c r="O72196" s="411"/>
      <c r="P72196" s="409"/>
      <c r="Q72196" s="409"/>
      <c r="R72196" s="378"/>
      <c r="S72196" s="378"/>
      <c r="T72196" s="378"/>
      <c r="U72196" s="378"/>
      <c r="V72196" s="378"/>
      <c r="W72196" s="378"/>
      <c r="X72196" s="378"/>
      <c r="Y72196" s="378"/>
    </row>
    <row r="72197" spans="1:25">
      <c r="A72197" s="374"/>
      <c r="B72197" s="374"/>
      <c r="C72197" s="406"/>
      <c r="D72197" s="407"/>
      <c r="E72197" s="374"/>
      <c r="F72197" s="374"/>
      <c r="G72197" s="408"/>
      <c r="H72197" s="374"/>
      <c r="I72197" s="409"/>
      <c r="J72197" s="374"/>
      <c r="K72197" s="409"/>
      <c r="L72197" s="378"/>
      <c r="M72197" s="410"/>
      <c r="N72197" s="374"/>
      <c r="O72197" s="411"/>
      <c r="P72197" s="409"/>
      <c r="Q72197" s="409"/>
      <c r="R72197" s="378"/>
      <c r="S72197" s="378"/>
      <c r="T72197" s="378"/>
      <c r="U72197" s="378"/>
      <c r="V72197" s="378"/>
      <c r="W72197" s="378"/>
      <c r="X72197" s="378"/>
      <c r="Y72197" s="378"/>
    </row>
    <row r="72198" spans="1:25">
      <c r="A72198" s="374"/>
      <c r="B72198" s="374"/>
      <c r="C72198" s="406"/>
      <c r="D72198" s="407"/>
      <c r="E72198" s="374"/>
      <c r="F72198" s="374"/>
      <c r="G72198" s="408"/>
      <c r="H72198" s="374"/>
      <c r="I72198" s="409"/>
      <c r="J72198" s="374"/>
      <c r="K72198" s="409"/>
      <c r="L72198" s="378"/>
      <c r="M72198" s="410"/>
      <c r="N72198" s="374"/>
      <c r="O72198" s="411"/>
      <c r="P72198" s="409"/>
      <c r="Q72198" s="409"/>
      <c r="R72198" s="378"/>
      <c r="S72198" s="378"/>
      <c r="T72198" s="378"/>
      <c r="U72198" s="378"/>
      <c r="V72198" s="378"/>
      <c r="W72198" s="378"/>
      <c r="X72198" s="378"/>
      <c r="Y72198" s="378"/>
    </row>
    <row r="72199" spans="1:25">
      <c r="A72199" s="374"/>
      <c r="B72199" s="374"/>
      <c r="C72199" s="406"/>
      <c r="D72199" s="407"/>
      <c r="E72199" s="374"/>
      <c r="F72199" s="374"/>
      <c r="G72199" s="408"/>
      <c r="H72199" s="374"/>
      <c r="I72199" s="409"/>
      <c r="J72199" s="374"/>
      <c r="K72199" s="409"/>
      <c r="L72199" s="378"/>
      <c r="M72199" s="410"/>
      <c r="N72199" s="374"/>
      <c r="O72199" s="411"/>
      <c r="P72199" s="409"/>
      <c r="Q72199" s="409"/>
      <c r="R72199" s="378"/>
      <c r="S72199" s="378"/>
      <c r="T72199" s="378"/>
      <c r="U72199" s="378"/>
      <c r="V72199" s="378"/>
      <c r="W72199" s="378"/>
      <c r="X72199" s="378"/>
      <c r="Y72199" s="378"/>
    </row>
    <row r="72200" spans="1:25">
      <c r="A72200" s="374"/>
      <c r="B72200" s="374"/>
      <c r="C72200" s="406"/>
      <c r="D72200" s="407"/>
      <c r="E72200" s="374"/>
      <c r="F72200" s="374"/>
      <c r="G72200" s="408"/>
      <c r="H72200" s="374"/>
      <c r="I72200" s="409"/>
      <c r="J72200" s="374"/>
      <c r="K72200" s="409"/>
      <c r="L72200" s="378"/>
      <c r="M72200" s="410"/>
      <c r="N72200" s="374"/>
      <c r="O72200" s="411"/>
      <c r="P72200" s="409"/>
      <c r="Q72200" s="409"/>
      <c r="R72200" s="378"/>
      <c r="S72200" s="378"/>
      <c r="T72200" s="378"/>
      <c r="U72200" s="378"/>
      <c r="V72200" s="378"/>
      <c r="W72200" s="378"/>
      <c r="X72200" s="378"/>
      <c r="Y72200" s="378"/>
    </row>
    <row r="72201" spans="1:25">
      <c r="A72201" s="374"/>
      <c r="B72201" s="374"/>
      <c r="C72201" s="406"/>
      <c r="D72201" s="407"/>
      <c r="E72201" s="374"/>
      <c r="F72201" s="374"/>
      <c r="G72201" s="408"/>
      <c r="H72201" s="374"/>
      <c r="I72201" s="409"/>
      <c r="J72201" s="374"/>
      <c r="K72201" s="409"/>
      <c r="L72201" s="378"/>
      <c r="M72201" s="410"/>
      <c r="N72201" s="374"/>
      <c r="O72201" s="411"/>
      <c r="P72201" s="409"/>
      <c r="Q72201" s="409"/>
      <c r="R72201" s="378"/>
      <c r="S72201" s="378"/>
      <c r="T72201" s="378"/>
      <c r="U72201" s="378"/>
      <c r="V72201" s="378"/>
      <c r="W72201" s="378"/>
      <c r="X72201" s="378"/>
      <c r="Y72201" s="378"/>
    </row>
    <row r="72202" spans="1:25">
      <c r="A72202" s="374"/>
      <c r="B72202" s="374"/>
      <c r="C72202" s="406"/>
      <c r="D72202" s="407"/>
      <c r="E72202" s="374"/>
      <c r="F72202" s="374"/>
      <c r="G72202" s="408"/>
      <c r="H72202" s="374"/>
      <c r="I72202" s="409"/>
      <c r="J72202" s="374"/>
      <c r="K72202" s="409"/>
      <c r="L72202" s="378"/>
      <c r="M72202" s="410"/>
      <c r="N72202" s="374"/>
      <c r="O72202" s="411"/>
      <c r="P72202" s="409"/>
      <c r="Q72202" s="409"/>
      <c r="R72202" s="378"/>
      <c r="S72202" s="378"/>
      <c r="T72202" s="378"/>
      <c r="U72202" s="378"/>
      <c r="V72202" s="378"/>
      <c r="W72202" s="378"/>
      <c r="X72202" s="378"/>
      <c r="Y72202" s="378"/>
    </row>
    <row r="72203" spans="1:25">
      <c r="A72203" s="374"/>
      <c r="B72203" s="374"/>
      <c r="C72203" s="406"/>
      <c r="D72203" s="407"/>
      <c r="E72203" s="374"/>
      <c r="F72203" s="374"/>
      <c r="G72203" s="408"/>
      <c r="H72203" s="374"/>
      <c r="I72203" s="409"/>
      <c r="J72203" s="374"/>
      <c r="K72203" s="409"/>
      <c r="L72203" s="378"/>
      <c r="M72203" s="410"/>
      <c r="N72203" s="374"/>
      <c r="O72203" s="411"/>
      <c r="P72203" s="409"/>
      <c r="Q72203" s="409"/>
      <c r="R72203" s="378"/>
      <c r="S72203" s="378"/>
      <c r="T72203" s="378"/>
      <c r="U72203" s="378"/>
      <c r="V72203" s="378"/>
      <c r="W72203" s="378"/>
      <c r="X72203" s="378"/>
      <c r="Y72203" s="378"/>
    </row>
    <row r="72204" spans="1:25">
      <c r="A72204" s="374"/>
      <c r="B72204" s="374"/>
      <c r="C72204" s="406"/>
      <c r="D72204" s="407"/>
      <c r="E72204" s="374"/>
      <c r="F72204" s="374"/>
      <c r="G72204" s="408"/>
      <c r="H72204" s="374"/>
      <c r="I72204" s="409"/>
      <c r="J72204" s="374"/>
      <c r="K72204" s="409"/>
      <c r="L72204" s="378"/>
      <c r="M72204" s="410"/>
      <c r="N72204" s="374"/>
      <c r="O72204" s="411"/>
      <c r="P72204" s="409"/>
      <c r="Q72204" s="409"/>
      <c r="R72204" s="378"/>
      <c r="S72204" s="378"/>
      <c r="T72204" s="378"/>
      <c r="U72204" s="378"/>
      <c r="V72204" s="378"/>
      <c r="W72204" s="378"/>
      <c r="X72204" s="378"/>
      <c r="Y72204" s="378"/>
    </row>
    <row r="72205" spans="1:25">
      <c r="A72205" s="374"/>
      <c r="B72205" s="374"/>
      <c r="C72205" s="406"/>
      <c r="D72205" s="407"/>
      <c r="E72205" s="374"/>
      <c r="F72205" s="374"/>
      <c r="G72205" s="408"/>
      <c r="H72205" s="374"/>
      <c r="I72205" s="409"/>
      <c r="J72205" s="374"/>
      <c r="K72205" s="409"/>
      <c r="L72205" s="378"/>
      <c r="M72205" s="410"/>
      <c r="N72205" s="374"/>
      <c r="O72205" s="411"/>
      <c r="P72205" s="409"/>
      <c r="Q72205" s="409"/>
      <c r="R72205" s="378"/>
      <c r="S72205" s="378"/>
      <c r="T72205" s="378"/>
      <c r="U72205" s="378"/>
      <c r="V72205" s="378"/>
      <c r="W72205" s="378"/>
      <c r="X72205" s="378"/>
      <c r="Y72205" s="378"/>
    </row>
    <row r="72206" spans="1:25">
      <c r="A72206" s="374"/>
      <c r="B72206" s="374"/>
      <c r="C72206" s="406"/>
      <c r="D72206" s="407"/>
      <c r="E72206" s="374"/>
      <c r="F72206" s="374"/>
      <c r="G72206" s="408"/>
      <c r="H72206" s="374"/>
      <c r="I72206" s="409"/>
      <c r="J72206" s="374"/>
      <c r="K72206" s="409"/>
      <c r="L72206" s="378"/>
      <c r="M72206" s="410"/>
      <c r="N72206" s="374"/>
      <c r="O72206" s="411"/>
      <c r="P72206" s="409"/>
      <c r="Q72206" s="409"/>
      <c r="R72206" s="378"/>
      <c r="S72206" s="378"/>
      <c r="T72206" s="378"/>
      <c r="U72206" s="378"/>
      <c r="V72206" s="378"/>
      <c r="W72206" s="378"/>
      <c r="X72206" s="378"/>
      <c r="Y72206" s="378"/>
    </row>
    <row r="72207" spans="1:25">
      <c r="A72207" s="374"/>
      <c r="B72207" s="374"/>
      <c r="C72207" s="406"/>
      <c r="D72207" s="407"/>
      <c r="E72207" s="374"/>
      <c r="F72207" s="374"/>
      <c r="G72207" s="408"/>
      <c r="H72207" s="374"/>
      <c r="I72207" s="409"/>
      <c r="J72207" s="374"/>
      <c r="K72207" s="409"/>
      <c r="L72207" s="378"/>
      <c r="M72207" s="410"/>
      <c r="N72207" s="374"/>
      <c r="O72207" s="411"/>
      <c r="P72207" s="409"/>
      <c r="Q72207" s="409"/>
      <c r="R72207" s="378"/>
      <c r="S72207" s="378"/>
      <c r="T72207" s="378"/>
      <c r="U72207" s="378"/>
      <c r="V72207" s="378"/>
      <c r="W72207" s="378"/>
      <c r="X72207" s="378"/>
      <c r="Y72207" s="378"/>
    </row>
    <row r="72208" spans="1:25">
      <c r="A72208" s="374"/>
      <c r="B72208" s="374"/>
      <c r="C72208" s="406"/>
      <c r="D72208" s="407"/>
      <c r="E72208" s="374"/>
      <c r="F72208" s="374"/>
      <c r="G72208" s="408"/>
      <c r="H72208" s="374"/>
      <c r="I72208" s="409"/>
      <c r="J72208" s="374"/>
      <c r="K72208" s="409"/>
      <c r="L72208" s="378"/>
      <c r="M72208" s="410"/>
      <c r="N72208" s="374"/>
      <c r="O72208" s="411"/>
      <c r="P72208" s="409"/>
      <c r="Q72208" s="409"/>
      <c r="R72208" s="378"/>
      <c r="S72208" s="378"/>
      <c r="T72208" s="378"/>
      <c r="U72208" s="378"/>
      <c r="V72208" s="378"/>
      <c r="W72208" s="378"/>
      <c r="X72208" s="378"/>
      <c r="Y72208" s="378"/>
    </row>
    <row r="72209" spans="1:25">
      <c r="A72209" s="374"/>
      <c r="B72209" s="374"/>
      <c r="C72209" s="406"/>
      <c r="D72209" s="407"/>
      <c r="E72209" s="374"/>
      <c r="F72209" s="374"/>
      <c r="G72209" s="408"/>
      <c r="H72209" s="374"/>
      <c r="I72209" s="409"/>
      <c r="J72209" s="374"/>
      <c r="K72209" s="409"/>
      <c r="L72209" s="378"/>
      <c r="M72209" s="410"/>
      <c r="N72209" s="374"/>
      <c r="O72209" s="411"/>
      <c r="P72209" s="409"/>
      <c r="Q72209" s="409"/>
      <c r="R72209" s="378"/>
      <c r="S72209" s="378"/>
      <c r="T72209" s="378"/>
      <c r="U72209" s="378"/>
      <c r="V72209" s="378"/>
      <c r="W72209" s="378"/>
      <c r="X72209" s="378"/>
      <c r="Y72209" s="378"/>
    </row>
    <row r="72210" spans="1:25">
      <c r="A72210" s="374"/>
      <c r="B72210" s="374"/>
      <c r="C72210" s="406"/>
      <c r="D72210" s="407"/>
      <c r="E72210" s="374"/>
      <c r="F72210" s="374"/>
      <c r="G72210" s="408"/>
      <c r="H72210" s="374"/>
      <c r="I72210" s="409"/>
      <c r="J72210" s="374"/>
      <c r="K72210" s="409"/>
      <c r="L72210" s="378"/>
      <c r="M72210" s="410"/>
      <c r="N72210" s="374"/>
      <c r="O72210" s="411"/>
      <c r="P72210" s="409"/>
      <c r="Q72210" s="409"/>
      <c r="R72210" s="378"/>
      <c r="S72210" s="378"/>
      <c r="T72210" s="378"/>
      <c r="U72210" s="378"/>
      <c r="V72210" s="378"/>
      <c r="W72210" s="378"/>
      <c r="X72210" s="378"/>
      <c r="Y72210" s="378"/>
    </row>
    <row r="72211" spans="1:25">
      <c r="A72211" s="374"/>
      <c r="B72211" s="374"/>
      <c r="C72211" s="406"/>
      <c r="D72211" s="407"/>
      <c r="E72211" s="374"/>
      <c r="F72211" s="374"/>
      <c r="G72211" s="408"/>
      <c r="H72211" s="374"/>
      <c r="I72211" s="409"/>
      <c r="J72211" s="374"/>
      <c r="K72211" s="409"/>
      <c r="L72211" s="378"/>
      <c r="M72211" s="410"/>
      <c r="N72211" s="374"/>
      <c r="O72211" s="411"/>
      <c r="P72211" s="409"/>
      <c r="Q72211" s="409"/>
      <c r="R72211" s="378"/>
      <c r="S72211" s="378"/>
      <c r="T72211" s="378"/>
      <c r="U72211" s="378"/>
      <c r="V72211" s="378"/>
      <c r="W72211" s="378"/>
      <c r="X72211" s="378"/>
      <c r="Y72211" s="378"/>
    </row>
    <row r="72212" spans="1:25">
      <c r="A72212" s="374"/>
      <c r="B72212" s="374"/>
      <c r="C72212" s="406"/>
      <c r="D72212" s="407"/>
      <c r="E72212" s="374"/>
      <c r="F72212" s="374"/>
      <c r="G72212" s="408"/>
      <c r="H72212" s="374"/>
      <c r="I72212" s="409"/>
      <c r="J72212" s="374"/>
      <c r="K72212" s="409"/>
      <c r="L72212" s="378"/>
      <c r="M72212" s="410"/>
      <c r="N72212" s="374"/>
      <c r="O72212" s="411"/>
      <c r="P72212" s="409"/>
      <c r="Q72212" s="409"/>
      <c r="R72212" s="378"/>
      <c r="S72212" s="378"/>
      <c r="T72212" s="378"/>
      <c r="U72212" s="378"/>
      <c r="V72212" s="378"/>
      <c r="W72212" s="378"/>
      <c r="X72212" s="378"/>
      <c r="Y72212" s="378"/>
    </row>
    <row r="72213" spans="1:25">
      <c r="A72213" s="374"/>
      <c r="B72213" s="374"/>
      <c r="C72213" s="406"/>
      <c r="D72213" s="407"/>
      <c r="E72213" s="374"/>
      <c r="F72213" s="374"/>
      <c r="G72213" s="408"/>
      <c r="H72213" s="374"/>
      <c r="I72213" s="409"/>
      <c r="J72213" s="374"/>
      <c r="K72213" s="409"/>
      <c r="L72213" s="378"/>
      <c r="M72213" s="410"/>
      <c r="N72213" s="374"/>
      <c r="O72213" s="411"/>
      <c r="P72213" s="409"/>
      <c r="Q72213" s="409"/>
      <c r="R72213" s="378"/>
      <c r="S72213" s="378"/>
      <c r="T72213" s="378"/>
      <c r="U72213" s="378"/>
      <c r="V72213" s="378"/>
      <c r="W72213" s="378"/>
      <c r="X72213" s="378"/>
      <c r="Y72213" s="378"/>
    </row>
    <row r="72214" spans="1:25">
      <c r="A72214" s="374"/>
      <c r="B72214" s="374"/>
      <c r="C72214" s="406"/>
      <c r="D72214" s="407"/>
      <c r="E72214" s="374"/>
      <c r="F72214" s="374"/>
      <c r="G72214" s="408"/>
      <c r="H72214" s="374"/>
      <c r="I72214" s="409"/>
      <c r="J72214" s="374"/>
      <c r="K72214" s="409"/>
      <c r="L72214" s="378"/>
      <c r="M72214" s="410"/>
      <c r="N72214" s="374"/>
      <c r="O72214" s="411"/>
      <c r="P72214" s="409"/>
      <c r="Q72214" s="409"/>
      <c r="R72214" s="378"/>
      <c r="S72214" s="378"/>
      <c r="T72214" s="378"/>
      <c r="U72214" s="378"/>
      <c r="V72214" s="378"/>
      <c r="W72214" s="378"/>
      <c r="X72214" s="378"/>
      <c r="Y72214" s="378"/>
    </row>
    <row r="72215" spans="1:25">
      <c r="A72215" s="374"/>
      <c r="B72215" s="374"/>
      <c r="C72215" s="406"/>
      <c r="D72215" s="407"/>
      <c r="E72215" s="374"/>
      <c r="F72215" s="374"/>
      <c r="G72215" s="408"/>
      <c r="H72215" s="374"/>
      <c r="I72215" s="409"/>
      <c r="J72215" s="374"/>
      <c r="K72215" s="409"/>
      <c r="L72215" s="378"/>
      <c r="M72215" s="410"/>
      <c r="N72215" s="374"/>
      <c r="O72215" s="411"/>
      <c r="P72215" s="409"/>
      <c r="Q72215" s="409"/>
      <c r="R72215" s="378"/>
      <c r="S72215" s="378"/>
      <c r="T72215" s="378"/>
      <c r="U72215" s="378"/>
      <c r="V72215" s="378"/>
      <c r="W72215" s="378"/>
      <c r="X72215" s="378"/>
      <c r="Y72215" s="378"/>
    </row>
    <row r="72216" spans="1:25">
      <c r="A72216" s="374"/>
      <c r="B72216" s="374"/>
      <c r="C72216" s="406"/>
      <c r="D72216" s="407"/>
      <c r="E72216" s="374"/>
      <c r="F72216" s="374"/>
      <c r="G72216" s="408"/>
      <c r="H72216" s="374"/>
      <c r="I72216" s="409"/>
      <c r="J72216" s="374"/>
      <c r="K72216" s="409"/>
      <c r="L72216" s="378"/>
      <c r="M72216" s="410"/>
      <c r="N72216" s="374"/>
      <c r="O72216" s="411"/>
      <c r="P72216" s="409"/>
      <c r="Q72216" s="409"/>
      <c r="R72216" s="378"/>
      <c r="S72216" s="378"/>
      <c r="T72216" s="378"/>
      <c r="U72216" s="378"/>
      <c r="V72216" s="378"/>
      <c r="W72216" s="378"/>
      <c r="X72216" s="378"/>
      <c r="Y72216" s="378"/>
    </row>
    <row r="72217" spans="1:25">
      <c r="A72217" s="374"/>
      <c r="B72217" s="374"/>
      <c r="C72217" s="406"/>
      <c r="D72217" s="407"/>
      <c r="E72217" s="374"/>
      <c r="F72217" s="374"/>
      <c r="G72217" s="408"/>
      <c r="H72217" s="374"/>
      <c r="I72217" s="409"/>
      <c r="J72217" s="374"/>
      <c r="K72217" s="409"/>
      <c r="L72217" s="378"/>
      <c r="M72217" s="410"/>
      <c r="N72217" s="374"/>
      <c r="O72217" s="411"/>
      <c r="P72217" s="409"/>
      <c r="Q72217" s="409"/>
      <c r="R72217" s="378"/>
      <c r="S72217" s="378"/>
      <c r="T72217" s="378"/>
      <c r="U72217" s="378"/>
      <c r="V72217" s="378"/>
      <c r="W72217" s="378"/>
      <c r="X72217" s="378"/>
      <c r="Y72217" s="378"/>
    </row>
    <row r="72218" spans="1:25">
      <c r="A72218" s="374"/>
      <c r="B72218" s="374"/>
      <c r="C72218" s="406"/>
      <c r="D72218" s="407"/>
      <c r="E72218" s="374"/>
      <c r="F72218" s="374"/>
      <c r="G72218" s="408"/>
      <c r="H72218" s="374"/>
      <c r="I72218" s="409"/>
      <c r="J72218" s="374"/>
      <c r="K72218" s="409"/>
      <c r="L72218" s="378"/>
      <c r="M72218" s="410"/>
      <c r="N72218" s="374"/>
      <c r="O72218" s="411"/>
      <c r="P72218" s="409"/>
      <c r="Q72218" s="409"/>
      <c r="R72218" s="378"/>
      <c r="S72218" s="378"/>
      <c r="T72218" s="378"/>
      <c r="U72218" s="378"/>
      <c r="V72218" s="378"/>
      <c r="W72218" s="378"/>
      <c r="X72218" s="378"/>
      <c r="Y72218" s="378"/>
    </row>
    <row r="72219" spans="1:25">
      <c r="A72219" s="374"/>
      <c r="B72219" s="374"/>
      <c r="C72219" s="406"/>
      <c r="D72219" s="407"/>
      <c r="E72219" s="374"/>
      <c r="F72219" s="374"/>
      <c r="G72219" s="408"/>
      <c r="H72219" s="374"/>
      <c r="I72219" s="409"/>
      <c r="J72219" s="374"/>
      <c r="K72219" s="409"/>
      <c r="L72219" s="378"/>
      <c r="M72219" s="410"/>
      <c r="N72219" s="374"/>
      <c r="O72219" s="411"/>
      <c r="P72219" s="409"/>
      <c r="Q72219" s="409"/>
      <c r="R72219" s="378"/>
      <c r="S72219" s="378"/>
      <c r="T72219" s="378"/>
      <c r="U72219" s="378"/>
      <c r="V72219" s="378"/>
      <c r="W72219" s="378"/>
      <c r="X72219" s="378"/>
      <c r="Y72219" s="378"/>
    </row>
    <row r="72220" spans="1:25">
      <c r="A72220" s="374"/>
      <c r="B72220" s="374"/>
      <c r="C72220" s="406"/>
      <c r="D72220" s="407"/>
      <c r="E72220" s="374"/>
      <c r="F72220" s="374"/>
      <c r="G72220" s="408"/>
      <c r="H72220" s="374"/>
      <c r="I72220" s="409"/>
      <c r="J72220" s="374"/>
      <c r="K72220" s="409"/>
      <c r="L72220" s="378"/>
      <c r="M72220" s="410"/>
      <c r="N72220" s="374"/>
      <c r="O72220" s="411"/>
      <c r="P72220" s="409"/>
      <c r="Q72220" s="409"/>
      <c r="R72220" s="378"/>
      <c r="S72220" s="378"/>
      <c r="T72220" s="378"/>
      <c r="U72220" s="378"/>
      <c r="V72220" s="378"/>
      <c r="W72220" s="378"/>
      <c r="X72220" s="378"/>
      <c r="Y72220" s="378"/>
    </row>
    <row r="72221" spans="1:25">
      <c r="A72221" s="374"/>
      <c r="B72221" s="374"/>
      <c r="C72221" s="406"/>
      <c r="D72221" s="407"/>
      <c r="E72221" s="374"/>
      <c r="F72221" s="374"/>
      <c r="G72221" s="408"/>
      <c r="H72221" s="374"/>
      <c r="I72221" s="409"/>
      <c r="J72221" s="374"/>
      <c r="K72221" s="409"/>
      <c r="L72221" s="378"/>
      <c r="M72221" s="410"/>
      <c r="N72221" s="374"/>
      <c r="O72221" s="411"/>
      <c r="P72221" s="409"/>
      <c r="Q72221" s="409"/>
      <c r="R72221" s="378"/>
      <c r="S72221" s="378"/>
      <c r="T72221" s="378"/>
      <c r="U72221" s="378"/>
      <c r="V72221" s="378"/>
      <c r="W72221" s="378"/>
      <c r="X72221" s="378"/>
      <c r="Y72221" s="378"/>
    </row>
    <row r="72222" spans="1:25">
      <c r="A72222" s="374"/>
      <c r="B72222" s="374"/>
      <c r="C72222" s="406"/>
      <c r="D72222" s="407"/>
      <c r="E72222" s="374"/>
      <c r="F72222" s="374"/>
      <c r="G72222" s="408"/>
      <c r="H72222" s="374"/>
      <c r="I72222" s="409"/>
      <c r="J72222" s="374"/>
      <c r="K72222" s="409"/>
      <c r="L72222" s="378"/>
      <c r="M72222" s="410"/>
      <c r="N72222" s="374"/>
      <c r="O72222" s="411"/>
      <c r="P72222" s="409"/>
      <c r="Q72222" s="409"/>
      <c r="R72222" s="378"/>
      <c r="S72222" s="378"/>
      <c r="T72222" s="378"/>
      <c r="U72222" s="378"/>
      <c r="V72222" s="378"/>
      <c r="W72222" s="378"/>
      <c r="X72222" s="378"/>
      <c r="Y72222" s="378"/>
    </row>
    <row r="72223" spans="1:25">
      <c r="A72223" s="374"/>
      <c r="B72223" s="374"/>
      <c r="C72223" s="406"/>
      <c r="D72223" s="407"/>
      <c r="E72223" s="374"/>
      <c r="F72223" s="374"/>
      <c r="G72223" s="408"/>
      <c r="H72223" s="374"/>
      <c r="I72223" s="409"/>
      <c r="J72223" s="374"/>
      <c r="K72223" s="409"/>
      <c r="L72223" s="378"/>
      <c r="M72223" s="410"/>
      <c r="N72223" s="374"/>
      <c r="O72223" s="411"/>
      <c r="P72223" s="409"/>
      <c r="Q72223" s="409"/>
      <c r="R72223" s="378"/>
      <c r="S72223" s="378"/>
      <c r="T72223" s="378"/>
      <c r="U72223" s="378"/>
      <c r="V72223" s="378"/>
      <c r="W72223" s="378"/>
      <c r="X72223" s="378"/>
      <c r="Y72223" s="378"/>
    </row>
    <row r="72224" spans="1:25">
      <c r="A72224" s="374"/>
      <c r="B72224" s="374"/>
      <c r="C72224" s="406"/>
      <c r="D72224" s="407"/>
      <c r="E72224" s="374"/>
      <c r="F72224" s="374"/>
      <c r="G72224" s="408"/>
      <c r="H72224" s="374"/>
      <c r="I72224" s="409"/>
      <c r="J72224" s="374"/>
      <c r="K72224" s="409"/>
      <c r="L72224" s="378"/>
      <c r="M72224" s="410"/>
      <c r="N72224" s="374"/>
      <c r="O72224" s="411"/>
      <c r="P72224" s="409"/>
      <c r="Q72224" s="409"/>
      <c r="R72224" s="378"/>
      <c r="S72224" s="378"/>
      <c r="T72224" s="378"/>
      <c r="U72224" s="378"/>
      <c r="V72224" s="378"/>
      <c r="W72224" s="378"/>
      <c r="X72224" s="378"/>
      <c r="Y72224" s="378"/>
    </row>
    <row r="72225" spans="1:25">
      <c r="A72225" s="374"/>
      <c r="B72225" s="374"/>
      <c r="C72225" s="406"/>
      <c r="D72225" s="407"/>
      <c r="E72225" s="374"/>
      <c r="F72225" s="374"/>
      <c r="G72225" s="408"/>
      <c r="H72225" s="374"/>
      <c r="I72225" s="409"/>
      <c r="J72225" s="374"/>
      <c r="K72225" s="409"/>
      <c r="L72225" s="378"/>
      <c r="M72225" s="410"/>
      <c r="N72225" s="374"/>
      <c r="O72225" s="411"/>
      <c r="P72225" s="409"/>
      <c r="Q72225" s="409"/>
      <c r="R72225" s="378"/>
      <c r="S72225" s="378"/>
      <c r="T72225" s="378"/>
      <c r="U72225" s="378"/>
      <c r="V72225" s="378"/>
      <c r="W72225" s="378"/>
      <c r="X72225" s="378"/>
      <c r="Y72225" s="378"/>
    </row>
    <row r="72226" spans="1:25">
      <c r="A72226" s="374"/>
      <c r="B72226" s="374"/>
      <c r="C72226" s="406"/>
      <c r="D72226" s="407"/>
      <c r="E72226" s="374"/>
      <c r="F72226" s="374"/>
      <c r="G72226" s="408"/>
      <c r="H72226" s="374"/>
      <c r="I72226" s="409"/>
      <c r="J72226" s="374"/>
      <c r="K72226" s="409"/>
      <c r="L72226" s="378"/>
      <c r="M72226" s="410"/>
      <c r="N72226" s="374"/>
      <c r="O72226" s="411"/>
      <c r="P72226" s="409"/>
      <c r="Q72226" s="409"/>
      <c r="R72226" s="378"/>
      <c r="S72226" s="378"/>
      <c r="T72226" s="378"/>
      <c r="U72226" s="378"/>
      <c r="V72226" s="378"/>
      <c r="W72226" s="378"/>
      <c r="X72226" s="378"/>
      <c r="Y72226" s="378"/>
    </row>
    <row r="72227" spans="1:25">
      <c r="A72227" s="374"/>
      <c r="B72227" s="374"/>
      <c r="C72227" s="406"/>
      <c r="D72227" s="407"/>
      <c r="E72227" s="374"/>
      <c r="F72227" s="374"/>
      <c r="G72227" s="408"/>
      <c r="H72227" s="374"/>
      <c r="I72227" s="409"/>
      <c r="J72227" s="374"/>
      <c r="K72227" s="409"/>
      <c r="L72227" s="378"/>
      <c r="M72227" s="410"/>
      <c r="N72227" s="374"/>
      <c r="O72227" s="411"/>
      <c r="P72227" s="409"/>
      <c r="Q72227" s="409"/>
      <c r="R72227" s="378"/>
      <c r="S72227" s="378"/>
      <c r="T72227" s="378"/>
      <c r="U72227" s="378"/>
      <c r="V72227" s="378"/>
      <c r="W72227" s="378"/>
      <c r="X72227" s="378"/>
      <c r="Y72227" s="378"/>
    </row>
    <row r="72228" spans="1:25">
      <c r="A72228" s="374"/>
      <c r="B72228" s="374"/>
      <c r="C72228" s="406"/>
      <c r="D72228" s="407"/>
      <c r="E72228" s="374"/>
      <c r="F72228" s="374"/>
      <c r="G72228" s="408"/>
      <c r="H72228" s="374"/>
      <c r="I72228" s="409"/>
      <c r="J72228" s="374"/>
      <c r="K72228" s="409"/>
      <c r="L72228" s="378"/>
      <c r="M72228" s="410"/>
      <c r="N72228" s="374"/>
      <c r="O72228" s="411"/>
      <c r="P72228" s="409"/>
      <c r="Q72228" s="409"/>
      <c r="R72228" s="378"/>
      <c r="S72228" s="378"/>
      <c r="T72228" s="378"/>
      <c r="U72228" s="378"/>
      <c r="V72228" s="378"/>
      <c r="W72228" s="378"/>
      <c r="X72228" s="378"/>
      <c r="Y72228" s="378"/>
    </row>
    <row r="72229" spans="1:25">
      <c r="A72229" s="374"/>
      <c r="B72229" s="374"/>
      <c r="C72229" s="406"/>
      <c r="D72229" s="407"/>
      <c r="E72229" s="374"/>
      <c r="F72229" s="374"/>
      <c r="G72229" s="408"/>
      <c r="H72229" s="374"/>
      <c r="I72229" s="409"/>
      <c r="J72229" s="374"/>
      <c r="K72229" s="409"/>
      <c r="L72229" s="378"/>
      <c r="M72229" s="410"/>
      <c r="N72229" s="374"/>
      <c r="O72229" s="411"/>
      <c r="P72229" s="409"/>
      <c r="Q72229" s="409"/>
      <c r="R72229" s="378"/>
      <c r="S72229" s="378"/>
      <c r="T72229" s="378"/>
      <c r="U72229" s="378"/>
      <c r="V72229" s="378"/>
      <c r="W72229" s="378"/>
      <c r="X72229" s="378"/>
      <c r="Y72229" s="378"/>
    </row>
    <row r="72230" spans="1:25">
      <c r="A72230" s="374"/>
      <c r="B72230" s="374"/>
      <c r="C72230" s="406"/>
      <c r="D72230" s="407"/>
      <c r="E72230" s="374"/>
      <c r="F72230" s="374"/>
      <c r="G72230" s="408"/>
      <c r="H72230" s="374"/>
      <c r="I72230" s="409"/>
      <c r="J72230" s="374"/>
      <c r="K72230" s="409"/>
      <c r="L72230" s="378"/>
      <c r="M72230" s="410"/>
      <c r="N72230" s="374"/>
      <c r="O72230" s="411"/>
      <c r="P72230" s="409"/>
      <c r="Q72230" s="409"/>
      <c r="R72230" s="378"/>
      <c r="S72230" s="378"/>
      <c r="T72230" s="378"/>
      <c r="U72230" s="378"/>
      <c r="V72230" s="378"/>
      <c r="W72230" s="378"/>
      <c r="X72230" s="378"/>
      <c r="Y72230" s="378"/>
    </row>
    <row r="72231" spans="1:25">
      <c r="A72231" s="374"/>
      <c r="B72231" s="374"/>
      <c r="C72231" s="406"/>
      <c r="D72231" s="407"/>
      <c r="E72231" s="374"/>
      <c r="F72231" s="374"/>
      <c r="G72231" s="408"/>
      <c r="H72231" s="374"/>
      <c r="I72231" s="409"/>
      <c r="J72231" s="374"/>
      <c r="K72231" s="409"/>
      <c r="L72231" s="378"/>
      <c r="M72231" s="410"/>
      <c r="N72231" s="374"/>
      <c r="O72231" s="411"/>
      <c r="P72231" s="409"/>
      <c r="Q72231" s="409"/>
      <c r="R72231" s="378"/>
      <c r="S72231" s="378"/>
      <c r="T72231" s="378"/>
      <c r="U72231" s="378"/>
      <c r="V72231" s="378"/>
      <c r="W72231" s="378"/>
      <c r="X72231" s="378"/>
      <c r="Y72231" s="378"/>
    </row>
    <row r="72232" spans="1:25">
      <c r="A72232" s="374"/>
      <c r="B72232" s="374"/>
      <c r="C72232" s="406"/>
      <c r="D72232" s="407"/>
      <c r="E72232" s="374"/>
      <c r="F72232" s="374"/>
      <c r="G72232" s="408"/>
      <c r="H72232" s="374"/>
      <c r="I72232" s="409"/>
      <c r="J72232" s="374"/>
      <c r="K72232" s="409"/>
      <c r="L72232" s="378"/>
      <c r="M72232" s="410"/>
      <c r="N72232" s="374"/>
      <c r="O72232" s="411"/>
      <c r="P72232" s="409"/>
      <c r="Q72232" s="409"/>
      <c r="R72232" s="378"/>
      <c r="S72232" s="378"/>
      <c r="T72232" s="378"/>
      <c r="U72232" s="378"/>
      <c r="V72232" s="378"/>
      <c r="W72232" s="378"/>
      <c r="X72232" s="378"/>
      <c r="Y72232" s="378"/>
    </row>
    <row r="72233" spans="1:25">
      <c r="A72233" s="374"/>
      <c r="B72233" s="374"/>
      <c r="C72233" s="406"/>
      <c r="D72233" s="407"/>
      <c r="E72233" s="374"/>
      <c r="F72233" s="374"/>
      <c r="G72233" s="408"/>
      <c r="H72233" s="374"/>
      <c r="I72233" s="409"/>
      <c r="J72233" s="374"/>
      <c r="K72233" s="409"/>
      <c r="L72233" s="378"/>
      <c r="M72233" s="410"/>
      <c r="N72233" s="374"/>
      <c r="O72233" s="411"/>
      <c r="P72233" s="409"/>
      <c r="Q72233" s="409"/>
      <c r="R72233" s="378"/>
      <c r="S72233" s="378"/>
      <c r="T72233" s="378"/>
      <c r="U72233" s="378"/>
      <c r="V72233" s="378"/>
      <c r="W72233" s="378"/>
      <c r="X72233" s="378"/>
      <c r="Y72233" s="378"/>
    </row>
    <row r="72234" spans="1:25">
      <c r="A72234" s="374"/>
      <c r="B72234" s="374"/>
      <c r="C72234" s="406"/>
      <c r="D72234" s="407"/>
      <c r="E72234" s="374"/>
      <c r="F72234" s="374"/>
      <c r="G72234" s="408"/>
      <c r="H72234" s="374"/>
      <c r="I72234" s="409"/>
      <c r="J72234" s="374"/>
      <c r="K72234" s="409"/>
      <c r="L72234" s="378"/>
      <c r="M72234" s="410"/>
      <c r="N72234" s="374"/>
      <c r="O72234" s="411"/>
      <c r="P72234" s="409"/>
      <c r="Q72234" s="409"/>
      <c r="R72234" s="378"/>
      <c r="S72234" s="378"/>
      <c r="T72234" s="378"/>
      <c r="U72234" s="378"/>
      <c r="V72234" s="378"/>
      <c r="W72234" s="378"/>
      <c r="X72234" s="378"/>
      <c r="Y72234" s="378"/>
    </row>
    <row r="72235" spans="1:25">
      <c r="A72235" s="374"/>
      <c r="B72235" s="374"/>
      <c r="C72235" s="406"/>
      <c r="D72235" s="407"/>
      <c r="E72235" s="374"/>
      <c r="F72235" s="374"/>
      <c r="G72235" s="408"/>
      <c r="H72235" s="374"/>
      <c r="I72235" s="409"/>
      <c r="J72235" s="374"/>
      <c r="K72235" s="409"/>
      <c r="L72235" s="378"/>
      <c r="M72235" s="410"/>
      <c r="N72235" s="374"/>
      <c r="O72235" s="411"/>
      <c r="P72235" s="409"/>
      <c r="Q72235" s="409"/>
      <c r="R72235" s="378"/>
      <c r="S72235" s="378"/>
      <c r="T72235" s="378"/>
      <c r="U72235" s="378"/>
      <c r="V72235" s="378"/>
      <c r="W72235" s="378"/>
      <c r="X72235" s="378"/>
      <c r="Y72235" s="378"/>
    </row>
    <row r="72236" spans="1:25">
      <c r="A72236" s="374"/>
      <c r="B72236" s="374"/>
      <c r="C72236" s="406"/>
      <c r="D72236" s="407"/>
      <c r="E72236" s="374"/>
      <c r="F72236" s="374"/>
      <c r="G72236" s="408"/>
      <c r="H72236" s="374"/>
      <c r="I72236" s="409"/>
      <c r="J72236" s="374"/>
      <c r="K72236" s="409"/>
      <c r="L72236" s="378"/>
      <c r="M72236" s="410"/>
      <c r="N72236" s="374"/>
      <c r="O72236" s="411"/>
      <c r="P72236" s="409"/>
      <c r="Q72236" s="409"/>
      <c r="R72236" s="378"/>
      <c r="S72236" s="378"/>
      <c r="T72236" s="378"/>
      <c r="U72236" s="378"/>
      <c r="V72236" s="378"/>
      <c r="W72236" s="378"/>
      <c r="X72236" s="378"/>
      <c r="Y72236" s="378"/>
    </row>
    <row r="72237" spans="1:25">
      <c r="A72237" s="374"/>
      <c r="B72237" s="374"/>
      <c r="C72237" s="406"/>
      <c r="D72237" s="407"/>
      <c r="E72237" s="374"/>
      <c r="F72237" s="374"/>
      <c r="G72237" s="408"/>
      <c r="H72237" s="374"/>
      <c r="I72237" s="409"/>
      <c r="J72237" s="374"/>
      <c r="K72237" s="409"/>
      <c r="L72237" s="378"/>
      <c r="M72237" s="410"/>
      <c r="N72237" s="374"/>
      <c r="O72237" s="411"/>
      <c r="P72237" s="409"/>
      <c r="Q72237" s="409"/>
      <c r="R72237" s="378"/>
      <c r="S72237" s="378"/>
      <c r="T72237" s="378"/>
      <c r="U72237" s="378"/>
      <c r="V72237" s="378"/>
      <c r="W72237" s="378"/>
      <c r="X72237" s="378"/>
      <c r="Y72237" s="378"/>
    </row>
    <row r="72238" spans="1:25">
      <c r="A72238" s="374"/>
      <c r="B72238" s="374"/>
      <c r="C72238" s="406"/>
      <c r="D72238" s="407"/>
      <c r="E72238" s="374"/>
      <c r="F72238" s="374"/>
      <c r="G72238" s="408"/>
      <c r="H72238" s="374"/>
      <c r="I72238" s="409"/>
      <c r="J72238" s="374"/>
      <c r="K72238" s="409"/>
      <c r="L72238" s="378"/>
      <c r="M72238" s="410"/>
      <c r="N72238" s="374"/>
      <c r="O72238" s="411"/>
      <c r="P72238" s="409"/>
      <c r="Q72238" s="409"/>
      <c r="R72238" s="378"/>
      <c r="S72238" s="378"/>
      <c r="T72238" s="378"/>
      <c r="U72238" s="378"/>
      <c r="V72238" s="378"/>
      <c r="W72238" s="378"/>
      <c r="X72238" s="378"/>
      <c r="Y72238" s="378"/>
    </row>
    <row r="72239" spans="1:25">
      <c r="A72239" s="374"/>
      <c r="B72239" s="374"/>
      <c r="C72239" s="406"/>
      <c r="D72239" s="407"/>
      <c r="E72239" s="374"/>
      <c r="F72239" s="374"/>
      <c r="G72239" s="408"/>
      <c r="H72239" s="374"/>
      <c r="I72239" s="409"/>
      <c r="J72239" s="374"/>
      <c r="K72239" s="409"/>
      <c r="L72239" s="378"/>
      <c r="M72239" s="410"/>
      <c r="N72239" s="374"/>
      <c r="O72239" s="411"/>
      <c r="P72239" s="409"/>
      <c r="Q72239" s="409"/>
      <c r="R72239" s="378"/>
      <c r="S72239" s="378"/>
      <c r="T72239" s="378"/>
      <c r="U72239" s="378"/>
      <c r="V72239" s="378"/>
      <c r="W72239" s="378"/>
      <c r="X72239" s="378"/>
      <c r="Y72239" s="378"/>
    </row>
    <row r="72240" spans="1:25">
      <c r="A72240" s="374"/>
      <c r="B72240" s="374"/>
      <c r="C72240" s="406"/>
      <c r="D72240" s="407"/>
      <c r="E72240" s="374"/>
      <c r="F72240" s="374"/>
      <c r="G72240" s="408"/>
      <c r="H72240" s="374"/>
      <c r="I72240" s="409"/>
      <c r="J72240" s="374"/>
      <c r="K72240" s="409"/>
      <c r="L72240" s="378"/>
      <c r="M72240" s="410"/>
      <c r="N72240" s="374"/>
      <c r="O72240" s="411"/>
      <c r="P72240" s="409"/>
      <c r="Q72240" s="409"/>
      <c r="R72240" s="378"/>
      <c r="S72240" s="378"/>
      <c r="T72240" s="378"/>
      <c r="U72240" s="378"/>
      <c r="V72240" s="378"/>
      <c r="W72240" s="378"/>
      <c r="X72240" s="378"/>
      <c r="Y72240" s="378"/>
    </row>
    <row r="72241" spans="1:25">
      <c r="A72241" s="374"/>
      <c r="B72241" s="374"/>
      <c r="C72241" s="406"/>
      <c r="D72241" s="407"/>
      <c r="E72241" s="374"/>
      <c r="F72241" s="374"/>
      <c r="G72241" s="408"/>
      <c r="H72241" s="374"/>
      <c r="I72241" s="409"/>
      <c r="J72241" s="374"/>
      <c r="K72241" s="409"/>
      <c r="L72241" s="378"/>
      <c r="M72241" s="410"/>
      <c r="N72241" s="374"/>
      <c r="O72241" s="411"/>
      <c r="P72241" s="409"/>
      <c r="Q72241" s="409"/>
      <c r="R72241" s="378"/>
      <c r="S72241" s="378"/>
      <c r="T72241" s="378"/>
      <c r="U72241" s="378"/>
      <c r="V72241" s="378"/>
      <c r="W72241" s="378"/>
      <c r="X72241" s="378"/>
      <c r="Y72241" s="378"/>
    </row>
    <row r="72242" spans="1:25">
      <c r="A72242" s="374"/>
      <c r="B72242" s="374"/>
      <c r="C72242" s="406"/>
      <c r="D72242" s="407"/>
      <c r="E72242" s="374"/>
      <c r="F72242" s="374"/>
      <c r="G72242" s="408"/>
      <c r="H72242" s="374"/>
      <c r="I72242" s="409"/>
      <c r="J72242" s="374"/>
      <c r="K72242" s="409"/>
      <c r="L72242" s="378"/>
      <c r="M72242" s="410"/>
      <c r="N72242" s="374"/>
      <c r="O72242" s="411"/>
      <c r="P72242" s="409"/>
      <c r="Q72242" s="409"/>
      <c r="R72242" s="378"/>
      <c r="S72242" s="378"/>
      <c r="T72242" s="378"/>
      <c r="U72242" s="378"/>
      <c r="V72242" s="378"/>
      <c r="W72242" s="378"/>
      <c r="X72242" s="378"/>
      <c r="Y72242" s="378"/>
    </row>
    <row r="72243" spans="1:25">
      <c r="A72243" s="374"/>
      <c r="B72243" s="374"/>
      <c r="C72243" s="406"/>
      <c r="D72243" s="407"/>
      <c r="E72243" s="374"/>
      <c r="F72243" s="374"/>
      <c r="G72243" s="408"/>
      <c r="H72243" s="374"/>
      <c r="I72243" s="409"/>
      <c r="J72243" s="374"/>
      <c r="K72243" s="409"/>
      <c r="L72243" s="378"/>
      <c r="M72243" s="410"/>
      <c r="N72243" s="374"/>
      <c r="O72243" s="411"/>
      <c r="P72243" s="409"/>
      <c r="Q72243" s="409"/>
      <c r="R72243" s="378"/>
      <c r="S72243" s="378"/>
      <c r="T72243" s="378"/>
      <c r="U72243" s="378"/>
      <c r="V72243" s="378"/>
      <c r="W72243" s="378"/>
      <c r="X72243" s="378"/>
      <c r="Y72243" s="378"/>
    </row>
    <row r="72244" spans="1:25">
      <c r="A72244" s="374"/>
      <c r="B72244" s="374"/>
      <c r="C72244" s="406"/>
      <c r="D72244" s="407"/>
      <c r="E72244" s="374"/>
      <c r="F72244" s="374"/>
      <c r="G72244" s="408"/>
      <c r="H72244" s="374"/>
      <c r="I72244" s="409"/>
      <c r="J72244" s="374"/>
      <c r="K72244" s="409"/>
      <c r="L72244" s="378"/>
      <c r="M72244" s="410"/>
      <c r="N72244" s="374"/>
      <c r="O72244" s="411"/>
      <c r="P72244" s="409"/>
      <c r="Q72244" s="409"/>
      <c r="R72244" s="378"/>
      <c r="S72244" s="378"/>
      <c r="T72244" s="378"/>
      <c r="U72244" s="378"/>
      <c r="V72244" s="378"/>
      <c r="W72244" s="378"/>
      <c r="X72244" s="378"/>
      <c r="Y72244" s="378"/>
    </row>
    <row r="72245" spans="1:25">
      <c r="A72245" s="374"/>
      <c r="B72245" s="374"/>
      <c r="C72245" s="406"/>
      <c r="D72245" s="407"/>
      <c r="E72245" s="374"/>
      <c r="F72245" s="374"/>
      <c r="G72245" s="408"/>
      <c r="H72245" s="374"/>
      <c r="I72245" s="409"/>
      <c r="J72245" s="374"/>
      <c r="K72245" s="409"/>
      <c r="L72245" s="378"/>
      <c r="M72245" s="410"/>
      <c r="N72245" s="374"/>
      <c r="O72245" s="411"/>
      <c r="P72245" s="409"/>
      <c r="Q72245" s="409"/>
      <c r="R72245" s="378"/>
      <c r="S72245" s="378"/>
      <c r="T72245" s="378"/>
      <c r="U72245" s="378"/>
      <c r="V72245" s="378"/>
      <c r="W72245" s="378"/>
      <c r="X72245" s="378"/>
      <c r="Y72245" s="378"/>
    </row>
    <row r="72246" spans="1:25">
      <c r="A72246" s="374"/>
      <c r="B72246" s="374"/>
      <c r="C72246" s="406"/>
      <c r="D72246" s="407"/>
      <c r="E72246" s="374"/>
      <c r="F72246" s="374"/>
      <c r="G72246" s="408"/>
      <c r="H72246" s="374"/>
      <c r="I72246" s="409"/>
      <c r="J72246" s="374"/>
      <c r="K72246" s="409"/>
      <c r="L72246" s="378"/>
      <c r="M72246" s="410"/>
      <c r="N72246" s="374"/>
      <c r="O72246" s="411"/>
      <c r="P72246" s="409"/>
      <c r="Q72246" s="409"/>
      <c r="R72246" s="378"/>
      <c r="S72246" s="378"/>
      <c r="T72246" s="378"/>
      <c r="U72246" s="378"/>
      <c r="V72246" s="378"/>
      <c r="W72246" s="378"/>
      <c r="X72246" s="378"/>
      <c r="Y72246" s="378"/>
    </row>
    <row r="72247" spans="1:25">
      <c r="A72247" s="374"/>
      <c r="B72247" s="374"/>
      <c r="C72247" s="406"/>
      <c r="D72247" s="407"/>
      <c r="E72247" s="374"/>
      <c r="F72247" s="374"/>
      <c r="G72247" s="408"/>
      <c r="H72247" s="374"/>
      <c r="I72247" s="409"/>
      <c r="J72247" s="374"/>
      <c r="K72247" s="409"/>
      <c r="L72247" s="378"/>
      <c r="M72247" s="410"/>
      <c r="N72247" s="374"/>
      <c r="O72247" s="411"/>
      <c r="P72247" s="409"/>
      <c r="Q72247" s="409"/>
      <c r="R72247" s="378"/>
      <c r="S72247" s="378"/>
      <c r="T72247" s="378"/>
      <c r="U72247" s="378"/>
      <c r="V72247" s="378"/>
      <c r="W72247" s="378"/>
      <c r="X72247" s="378"/>
      <c r="Y72247" s="378"/>
    </row>
    <row r="72248" spans="1:25">
      <c r="A72248" s="374"/>
      <c r="B72248" s="374"/>
      <c r="C72248" s="406"/>
      <c r="D72248" s="407"/>
      <c r="E72248" s="374"/>
      <c r="F72248" s="374"/>
      <c r="G72248" s="408"/>
      <c r="H72248" s="374"/>
      <c r="I72248" s="409"/>
      <c r="J72248" s="374"/>
      <c r="K72248" s="409"/>
      <c r="L72248" s="378"/>
      <c r="M72248" s="410"/>
      <c r="N72248" s="374"/>
      <c r="O72248" s="411"/>
      <c r="P72248" s="409"/>
      <c r="Q72248" s="409"/>
      <c r="R72248" s="378"/>
      <c r="S72248" s="378"/>
      <c r="T72248" s="378"/>
      <c r="U72248" s="378"/>
      <c r="V72248" s="378"/>
      <c r="W72248" s="378"/>
      <c r="X72248" s="378"/>
      <c r="Y72248" s="378"/>
    </row>
    <row r="72249" spans="1:25">
      <c r="A72249" s="374"/>
      <c r="B72249" s="374"/>
      <c r="C72249" s="406"/>
      <c r="D72249" s="407"/>
      <c r="E72249" s="374"/>
      <c r="F72249" s="374"/>
      <c r="G72249" s="408"/>
      <c r="H72249" s="374"/>
      <c r="I72249" s="409"/>
      <c r="J72249" s="374"/>
      <c r="K72249" s="409"/>
      <c r="L72249" s="378"/>
      <c r="M72249" s="410"/>
      <c r="N72249" s="374"/>
      <c r="O72249" s="411"/>
      <c r="P72249" s="409"/>
      <c r="Q72249" s="409"/>
      <c r="R72249" s="378"/>
      <c r="S72249" s="378"/>
      <c r="T72249" s="378"/>
      <c r="U72249" s="378"/>
      <c r="V72249" s="378"/>
      <c r="W72249" s="378"/>
      <c r="X72249" s="378"/>
      <c r="Y72249" s="378"/>
    </row>
    <row r="72250" spans="1:25">
      <c r="A72250" s="374"/>
      <c r="B72250" s="374"/>
      <c r="C72250" s="406"/>
      <c r="D72250" s="407"/>
      <c r="E72250" s="374"/>
      <c r="F72250" s="374"/>
      <c r="G72250" s="408"/>
      <c r="H72250" s="374"/>
      <c r="I72250" s="409"/>
      <c r="J72250" s="374"/>
      <c r="K72250" s="409"/>
      <c r="L72250" s="378"/>
      <c r="M72250" s="410"/>
      <c r="N72250" s="374"/>
      <c r="O72250" s="411"/>
      <c r="P72250" s="409"/>
      <c r="Q72250" s="409"/>
      <c r="R72250" s="378"/>
      <c r="S72250" s="378"/>
      <c r="T72250" s="378"/>
      <c r="U72250" s="378"/>
      <c r="V72250" s="378"/>
      <c r="W72250" s="378"/>
      <c r="X72250" s="378"/>
      <c r="Y72250" s="378"/>
    </row>
    <row r="72251" spans="1:25">
      <c r="A72251" s="374"/>
      <c r="B72251" s="374"/>
      <c r="C72251" s="406"/>
      <c r="D72251" s="407"/>
      <c r="E72251" s="374"/>
      <c r="F72251" s="374"/>
      <c r="G72251" s="408"/>
      <c r="H72251" s="374"/>
      <c r="I72251" s="409"/>
      <c r="J72251" s="374"/>
      <c r="K72251" s="409"/>
      <c r="L72251" s="378"/>
      <c r="M72251" s="410"/>
      <c r="N72251" s="374"/>
      <c r="O72251" s="411"/>
      <c r="P72251" s="409"/>
      <c r="Q72251" s="409"/>
      <c r="R72251" s="378"/>
      <c r="S72251" s="378"/>
      <c r="T72251" s="378"/>
      <c r="U72251" s="378"/>
      <c r="V72251" s="378"/>
      <c r="W72251" s="378"/>
      <c r="X72251" s="378"/>
      <c r="Y72251" s="378"/>
    </row>
    <row r="72252" spans="1:25">
      <c r="A72252" s="374"/>
      <c r="B72252" s="374"/>
      <c r="C72252" s="406"/>
      <c r="D72252" s="407"/>
      <c r="E72252" s="374"/>
      <c r="F72252" s="374"/>
      <c r="G72252" s="408"/>
      <c r="H72252" s="374"/>
      <c r="I72252" s="409"/>
      <c r="J72252" s="374"/>
      <c r="K72252" s="409"/>
      <c r="L72252" s="378"/>
      <c r="M72252" s="410"/>
      <c r="N72252" s="374"/>
      <c r="O72252" s="411"/>
      <c r="P72252" s="409"/>
      <c r="Q72252" s="409"/>
      <c r="R72252" s="378"/>
      <c r="S72252" s="378"/>
      <c r="T72252" s="378"/>
      <c r="U72252" s="378"/>
      <c r="V72252" s="378"/>
      <c r="W72252" s="378"/>
      <c r="X72252" s="378"/>
      <c r="Y72252" s="378"/>
    </row>
    <row r="72253" spans="1:25">
      <c r="A72253" s="374"/>
      <c r="B72253" s="374"/>
      <c r="C72253" s="406"/>
      <c r="D72253" s="407"/>
      <c r="E72253" s="374"/>
      <c r="F72253" s="374"/>
      <c r="G72253" s="408"/>
      <c r="H72253" s="374"/>
      <c r="I72253" s="409"/>
      <c r="J72253" s="374"/>
      <c r="K72253" s="409"/>
      <c r="L72253" s="378"/>
      <c r="M72253" s="410"/>
      <c r="N72253" s="374"/>
      <c r="O72253" s="411"/>
      <c r="P72253" s="409"/>
      <c r="Q72253" s="409"/>
      <c r="R72253" s="378"/>
      <c r="S72253" s="378"/>
      <c r="T72253" s="378"/>
      <c r="U72253" s="378"/>
      <c r="V72253" s="378"/>
      <c r="W72253" s="378"/>
      <c r="X72253" s="378"/>
      <c r="Y72253" s="378"/>
    </row>
    <row r="72254" spans="1:25">
      <c r="A72254" s="374"/>
      <c r="B72254" s="374"/>
      <c r="C72254" s="406"/>
      <c r="D72254" s="407"/>
      <c r="E72254" s="374"/>
      <c r="F72254" s="374"/>
      <c r="G72254" s="408"/>
      <c r="H72254" s="374"/>
      <c r="I72254" s="409"/>
      <c r="J72254" s="374"/>
      <c r="K72254" s="409"/>
      <c r="L72254" s="378"/>
      <c r="M72254" s="410"/>
      <c r="N72254" s="374"/>
      <c r="O72254" s="411"/>
      <c r="P72254" s="409"/>
      <c r="Q72254" s="409"/>
      <c r="R72254" s="378"/>
      <c r="S72254" s="378"/>
      <c r="T72254" s="378"/>
      <c r="U72254" s="378"/>
      <c r="V72254" s="378"/>
      <c r="W72254" s="378"/>
      <c r="X72254" s="378"/>
      <c r="Y72254" s="378"/>
    </row>
    <row r="72255" spans="1:25">
      <c r="A72255" s="374"/>
      <c r="B72255" s="374"/>
      <c r="C72255" s="406"/>
      <c r="D72255" s="407"/>
      <c r="E72255" s="374"/>
      <c r="F72255" s="374"/>
      <c r="G72255" s="408"/>
      <c r="H72255" s="374"/>
      <c r="I72255" s="409"/>
      <c r="J72255" s="374"/>
      <c r="K72255" s="409"/>
      <c r="L72255" s="378"/>
      <c r="M72255" s="410"/>
      <c r="N72255" s="374"/>
      <c r="O72255" s="411"/>
      <c r="P72255" s="409"/>
      <c r="Q72255" s="409"/>
      <c r="R72255" s="378"/>
      <c r="S72255" s="378"/>
      <c r="T72255" s="378"/>
      <c r="U72255" s="378"/>
      <c r="V72255" s="378"/>
      <c r="W72255" s="378"/>
      <c r="X72255" s="378"/>
      <c r="Y72255" s="378"/>
    </row>
    <row r="72256" spans="1:25">
      <c r="A72256" s="374"/>
      <c r="B72256" s="374"/>
      <c r="C72256" s="406"/>
      <c r="D72256" s="407"/>
      <c r="E72256" s="374"/>
      <c r="F72256" s="374"/>
      <c r="G72256" s="408"/>
      <c r="H72256" s="374"/>
      <c r="I72256" s="409"/>
      <c r="J72256" s="374"/>
      <c r="K72256" s="409"/>
      <c r="L72256" s="378"/>
      <c r="M72256" s="410"/>
      <c r="N72256" s="374"/>
      <c r="O72256" s="411"/>
      <c r="P72256" s="409"/>
      <c r="Q72256" s="409"/>
      <c r="R72256" s="378"/>
      <c r="S72256" s="378"/>
      <c r="T72256" s="378"/>
      <c r="U72256" s="378"/>
      <c r="V72256" s="378"/>
      <c r="W72256" s="378"/>
      <c r="X72256" s="378"/>
      <c r="Y72256" s="378"/>
    </row>
    <row r="72257" spans="1:25">
      <c r="A72257" s="374"/>
      <c r="B72257" s="374"/>
      <c r="C72257" s="406"/>
      <c r="D72257" s="407"/>
      <c r="E72257" s="374"/>
      <c r="F72257" s="374"/>
      <c r="G72257" s="408"/>
      <c r="H72257" s="374"/>
      <c r="I72257" s="409"/>
      <c r="J72257" s="374"/>
      <c r="K72257" s="409"/>
      <c r="L72257" s="378"/>
      <c r="M72257" s="410"/>
      <c r="N72257" s="374"/>
      <c r="O72257" s="411"/>
      <c r="P72257" s="409"/>
      <c r="Q72257" s="409"/>
      <c r="R72257" s="378"/>
      <c r="S72257" s="378"/>
      <c r="T72257" s="378"/>
      <c r="U72257" s="378"/>
      <c r="V72257" s="378"/>
      <c r="W72257" s="378"/>
      <c r="X72257" s="378"/>
      <c r="Y72257" s="378"/>
    </row>
    <row r="72258" spans="1:25">
      <c r="A72258" s="374"/>
      <c r="B72258" s="374"/>
      <c r="C72258" s="406"/>
      <c r="D72258" s="407"/>
      <c r="E72258" s="374"/>
      <c r="F72258" s="374"/>
      <c r="G72258" s="408"/>
      <c r="H72258" s="374"/>
      <c r="I72258" s="409"/>
      <c r="J72258" s="374"/>
      <c r="K72258" s="409"/>
      <c r="L72258" s="378"/>
      <c r="M72258" s="410"/>
      <c r="N72258" s="374"/>
      <c r="O72258" s="411"/>
      <c r="P72258" s="409"/>
      <c r="Q72258" s="409"/>
      <c r="R72258" s="378"/>
      <c r="S72258" s="378"/>
      <c r="T72258" s="378"/>
      <c r="U72258" s="378"/>
      <c r="V72258" s="378"/>
      <c r="W72258" s="378"/>
      <c r="X72258" s="378"/>
      <c r="Y72258" s="378"/>
    </row>
    <row r="72259" spans="1:25">
      <c r="A72259" s="374"/>
      <c r="B72259" s="374"/>
      <c r="C72259" s="406"/>
      <c r="D72259" s="407"/>
      <c r="E72259" s="374"/>
      <c r="F72259" s="374"/>
      <c r="G72259" s="408"/>
      <c r="H72259" s="374"/>
      <c r="I72259" s="409"/>
      <c r="J72259" s="374"/>
      <c r="K72259" s="409"/>
      <c r="L72259" s="378"/>
      <c r="M72259" s="410"/>
      <c r="N72259" s="374"/>
      <c r="O72259" s="411"/>
      <c r="P72259" s="409"/>
      <c r="Q72259" s="409"/>
      <c r="R72259" s="378"/>
      <c r="S72259" s="378"/>
      <c r="T72259" s="378"/>
      <c r="U72259" s="378"/>
      <c r="V72259" s="378"/>
      <c r="W72259" s="378"/>
      <c r="X72259" s="378"/>
      <c r="Y72259" s="378"/>
    </row>
    <row r="72260" spans="1:25">
      <c r="A72260" s="374"/>
      <c r="B72260" s="374"/>
      <c r="C72260" s="406"/>
      <c r="D72260" s="407"/>
      <c r="E72260" s="374"/>
      <c r="F72260" s="374"/>
      <c r="G72260" s="408"/>
      <c r="H72260" s="374"/>
      <c r="I72260" s="409"/>
      <c r="J72260" s="374"/>
      <c r="K72260" s="409"/>
      <c r="L72260" s="378"/>
      <c r="M72260" s="410"/>
      <c r="N72260" s="374"/>
      <c r="O72260" s="411"/>
      <c r="P72260" s="409"/>
      <c r="Q72260" s="409"/>
      <c r="R72260" s="378"/>
      <c r="S72260" s="378"/>
      <c r="T72260" s="378"/>
      <c r="U72260" s="378"/>
      <c r="V72260" s="378"/>
      <c r="W72260" s="378"/>
      <c r="X72260" s="378"/>
      <c r="Y72260" s="378"/>
    </row>
    <row r="72261" spans="1:25">
      <c r="A72261" s="374"/>
      <c r="B72261" s="374"/>
      <c r="C72261" s="406"/>
      <c r="D72261" s="407"/>
      <c r="E72261" s="374"/>
      <c r="F72261" s="374"/>
      <c r="G72261" s="408"/>
      <c r="H72261" s="374"/>
      <c r="I72261" s="409"/>
      <c r="J72261" s="374"/>
      <c r="K72261" s="409"/>
      <c r="L72261" s="378"/>
      <c r="M72261" s="410"/>
      <c r="N72261" s="374"/>
      <c r="O72261" s="411"/>
      <c r="P72261" s="409"/>
      <c r="Q72261" s="409"/>
      <c r="R72261" s="378"/>
      <c r="S72261" s="378"/>
      <c r="T72261" s="378"/>
      <c r="U72261" s="378"/>
      <c r="V72261" s="378"/>
      <c r="W72261" s="378"/>
      <c r="X72261" s="378"/>
      <c r="Y72261" s="378"/>
    </row>
    <row r="72262" spans="1:25">
      <c r="A72262" s="374"/>
      <c r="B72262" s="374"/>
      <c r="C72262" s="406"/>
      <c r="D72262" s="407"/>
      <c r="E72262" s="374"/>
      <c r="F72262" s="374"/>
      <c r="G72262" s="408"/>
      <c r="H72262" s="374"/>
      <c r="I72262" s="409"/>
      <c r="J72262" s="374"/>
      <c r="K72262" s="409"/>
      <c r="L72262" s="378"/>
      <c r="M72262" s="410"/>
      <c r="N72262" s="374"/>
      <c r="O72262" s="411"/>
      <c r="P72262" s="409"/>
      <c r="Q72262" s="409"/>
      <c r="R72262" s="378"/>
      <c r="S72262" s="378"/>
      <c r="T72262" s="378"/>
      <c r="U72262" s="378"/>
      <c r="V72262" s="378"/>
      <c r="W72262" s="378"/>
      <c r="X72262" s="378"/>
      <c r="Y72262" s="378"/>
    </row>
    <row r="72263" spans="1:25">
      <c r="A72263" s="374"/>
      <c r="B72263" s="374"/>
      <c r="C72263" s="406"/>
      <c r="D72263" s="407"/>
      <c r="E72263" s="374"/>
      <c r="F72263" s="374"/>
      <c r="G72263" s="408"/>
      <c r="H72263" s="374"/>
      <c r="I72263" s="409"/>
      <c r="J72263" s="374"/>
      <c r="K72263" s="409"/>
      <c r="L72263" s="378"/>
      <c r="M72263" s="410"/>
      <c r="N72263" s="374"/>
      <c r="O72263" s="411"/>
      <c r="P72263" s="409"/>
      <c r="Q72263" s="409"/>
      <c r="R72263" s="378"/>
      <c r="S72263" s="378"/>
      <c r="T72263" s="378"/>
      <c r="U72263" s="378"/>
      <c r="V72263" s="378"/>
      <c r="W72263" s="378"/>
      <c r="X72263" s="378"/>
      <c r="Y72263" s="378"/>
    </row>
    <row r="72264" spans="1:25">
      <c r="A72264" s="374"/>
      <c r="B72264" s="374"/>
      <c r="C72264" s="406"/>
      <c r="D72264" s="407"/>
      <c r="E72264" s="374"/>
      <c r="F72264" s="374"/>
      <c r="G72264" s="408"/>
      <c r="H72264" s="374"/>
      <c r="I72264" s="409"/>
      <c r="J72264" s="374"/>
      <c r="K72264" s="409"/>
      <c r="L72264" s="378"/>
      <c r="M72264" s="410"/>
      <c r="N72264" s="374"/>
      <c r="O72264" s="411"/>
      <c r="P72264" s="409"/>
      <c r="Q72264" s="409"/>
      <c r="R72264" s="378"/>
      <c r="S72264" s="378"/>
      <c r="T72264" s="378"/>
      <c r="U72264" s="378"/>
      <c r="V72264" s="378"/>
      <c r="W72264" s="378"/>
      <c r="X72264" s="378"/>
      <c r="Y72264" s="378"/>
    </row>
    <row r="72265" spans="1:25">
      <c r="A72265" s="374"/>
      <c r="B72265" s="374"/>
      <c r="C72265" s="406"/>
      <c r="D72265" s="407"/>
      <c r="E72265" s="374"/>
      <c r="F72265" s="374"/>
      <c r="G72265" s="408"/>
      <c r="H72265" s="374"/>
      <c r="I72265" s="409"/>
      <c r="J72265" s="374"/>
      <c r="K72265" s="409"/>
      <c r="L72265" s="378"/>
      <c r="M72265" s="410"/>
      <c r="N72265" s="374"/>
      <c r="O72265" s="411"/>
      <c r="P72265" s="409"/>
      <c r="Q72265" s="409"/>
      <c r="R72265" s="378"/>
      <c r="S72265" s="378"/>
      <c r="T72265" s="378"/>
      <c r="U72265" s="378"/>
      <c r="V72265" s="378"/>
      <c r="W72265" s="378"/>
      <c r="X72265" s="378"/>
      <c r="Y72265" s="378"/>
    </row>
    <row r="72266" spans="1:25">
      <c r="A72266" s="374"/>
      <c r="B72266" s="374"/>
      <c r="C72266" s="406"/>
      <c r="D72266" s="407"/>
      <c r="E72266" s="374"/>
      <c r="F72266" s="374"/>
      <c r="G72266" s="408"/>
      <c r="H72266" s="374"/>
      <c r="I72266" s="409"/>
      <c r="J72266" s="374"/>
      <c r="K72266" s="409"/>
      <c r="L72266" s="378"/>
      <c r="M72266" s="410"/>
      <c r="N72266" s="374"/>
      <c r="O72266" s="411"/>
      <c r="P72266" s="409"/>
      <c r="Q72266" s="409"/>
      <c r="R72266" s="378"/>
      <c r="S72266" s="378"/>
      <c r="T72266" s="378"/>
      <c r="U72266" s="378"/>
      <c r="V72266" s="378"/>
      <c r="W72266" s="378"/>
      <c r="X72266" s="378"/>
      <c r="Y72266" s="378"/>
    </row>
    <row r="72267" spans="1:25">
      <c r="A72267" s="374"/>
      <c r="B72267" s="374"/>
      <c r="C72267" s="406"/>
      <c r="D72267" s="407"/>
      <c r="E72267" s="374"/>
      <c r="F72267" s="374"/>
      <c r="G72267" s="408"/>
      <c r="H72267" s="374"/>
      <c r="I72267" s="409"/>
      <c r="J72267" s="374"/>
      <c r="K72267" s="409"/>
      <c r="L72267" s="378"/>
      <c r="M72267" s="410"/>
      <c r="N72267" s="374"/>
      <c r="O72267" s="411"/>
      <c r="P72267" s="409"/>
      <c r="Q72267" s="409"/>
      <c r="R72267" s="378"/>
      <c r="S72267" s="378"/>
      <c r="T72267" s="378"/>
      <c r="U72267" s="378"/>
      <c r="V72267" s="378"/>
      <c r="W72267" s="378"/>
      <c r="X72267" s="378"/>
      <c r="Y72267" s="378"/>
    </row>
    <row r="72268" spans="1:25">
      <c r="A72268" s="374"/>
      <c r="B72268" s="374"/>
      <c r="C72268" s="406"/>
      <c r="D72268" s="407"/>
      <c r="E72268" s="374"/>
      <c r="F72268" s="374"/>
      <c r="G72268" s="408"/>
      <c r="H72268" s="374"/>
      <c r="I72268" s="409"/>
      <c r="J72268" s="374"/>
      <c r="K72268" s="409"/>
      <c r="L72268" s="378"/>
      <c r="M72268" s="410"/>
      <c r="N72268" s="374"/>
      <c r="O72268" s="411"/>
      <c r="P72268" s="409"/>
      <c r="Q72268" s="409"/>
      <c r="R72268" s="378"/>
      <c r="S72268" s="378"/>
      <c r="T72268" s="378"/>
      <c r="U72268" s="378"/>
      <c r="V72268" s="378"/>
      <c r="W72268" s="378"/>
      <c r="X72268" s="378"/>
      <c r="Y72268" s="378"/>
    </row>
    <row r="72269" spans="1:25">
      <c r="A72269" s="374"/>
      <c r="B72269" s="374"/>
      <c r="C72269" s="406"/>
      <c r="D72269" s="407"/>
      <c r="E72269" s="374"/>
      <c r="F72269" s="374"/>
      <c r="G72269" s="408"/>
      <c r="H72269" s="374"/>
      <c r="I72269" s="409"/>
      <c r="J72269" s="374"/>
      <c r="K72269" s="409"/>
      <c r="L72269" s="378"/>
      <c r="M72269" s="410"/>
      <c r="N72269" s="374"/>
      <c r="O72269" s="411"/>
      <c r="P72269" s="409"/>
      <c r="Q72269" s="409"/>
      <c r="R72269" s="378"/>
      <c r="S72269" s="378"/>
      <c r="T72269" s="378"/>
      <c r="U72269" s="378"/>
      <c r="V72269" s="378"/>
      <c r="W72269" s="378"/>
      <c r="X72269" s="378"/>
      <c r="Y72269" s="378"/>
    </row>
    <row r="72270" spans="1:25">
      <c r="A72270" s="374"/>
      <c r="B72270" s="374"/>
      <c r="C72270" s="406"/>
      <c r="D72270" s="407"/>
      <c r="E72270" s="374"/>
      <c r="F72270" s="374"/>
      <c r="G72270" s="408"/>
      <c r="H72270" s="374"/>
      <c r="I72270" s="409"/>
      <c r="J72270" s="374"/>
      <c r="K72270" s="409"/>
      <c r="L72270" s="378"/>
      <c r="M72270" s="410"/>
      <c r="N72270" s="374"/>
      <c r="O72270" s="411"/>
      <c r="P72270" s="409"/>
      <c r="Q72270" s="409"/>
      <c r="R72270" s="378"/>
      <c r="S72270" s="378"/>
      <c r="T72270" s="378"/>
      <c r="U72270" s="378"/>
      <c r="V72270" s="378"/>
      <c r="W72270" s="378"/>
      <c r="X72270" s="378"/>
      <c r="Y72270" s="378"/>
    </row>
    <row r="72271" spans="1:25">
      <c r="A72271" s="374"/>
      <c r="B72271" s="374"/>
      <c r="C72271" s="406"/>
      <c r="D72271" s="407"/>
      <c r="E72271" s="374"/>
      <c r="F72271" s="374"/>
      <c r="G72271" s="408"/>
      <c r="H72271" s="374"/>
      <c r="I72271" s="409"/>
      <c r="J72271" s="374"/>
      <c r="K72271" s="409"/>
      <c r="L72271" s="378"/>
      <c r="M72271" s="410"/>
      <c r="N72271" s="374"/>
      <c r="O72271" s="411"/>
      <c r="P72271" s="409"/>
      <c r="Q72271" s="409"/>
      <c r="R72271" s="378"/>
      <c r="S72271" s="378"/>
      <c r="T72271" s="378"/>
      <c r="U72271" s="378"/>
      <c r="V72271" s="378"/>
      <c r="W72271" s="378"/>
      <c r="X72271" s="378"/>
      <c r="Y72271" s="378"/>
    </row>
    <row r="72272" spans="1:25">
      <c r="A72272" s="374"/>
      <c r="B72272" s="374"/>
      <c r="C72272" s="406"/>
      <c r="D72272" s="407"/>
      <c r="E72272" s="374"/>
      <c r="F72272" s="374"/>
      <c r="G72272" s="408"/>
      <c r="H72272" s="374"/>
      <c r="I72272" s="409"/>
      <c r="J72272" s="374"/>
      <c r="K72272" s="409"/>
      <c r="L72272" s="378"/>
      <c r="M72272" s="410"/>
      <c r="N72272" s="374"/>
      <c r="O72272" s="411"/>
      <c r="P72272" s="409"/>
      <c r="Q72272" s="409"/>
      <c r="R72272" s="378"/>
      <c r="S72272" s="378"/>
      <c r="T72272" s="378"/>
      <c r="U72272" s="378"/>
      <c r="V72272" s="378"/>
      <c r="W72272" s="378"/>
      <c r="X72272" s="378"/>
      <c r="Y72272" s="378"/>
    </row>
    <row r="72273" spans="1:25">
      <c r="A72273" s="374"/>
      <c r="B72273" s="374"/>
      <c r="C72273" s="406"/>
      <c r="D72273" s="407"/>
      <c r="E72273" s="374"/>
      <c r="F72273" s="374"/>
      <c r="G72273" s="408"/>
      <c r="H72273" s="374"/>
      <c r="I72273" s="409"/>
      <c r="J72273" s="374"/>
      <c r="K72273" s="409"/>
      <c r="L72273" s="378"/>
      <c r="M72273" s="410"/>
      <c r="N72273" s="374"/>
      <c r="O72273" s="411"/>
      <c r="P72273" s="409"/>
      <c r="Q72273" s="409"/>
      <c r="R72273" s="378"/>
      <c r="S72273" s="378"/>
      <c r="T72273" s="378"/>
      <c r="U72273" s="378"/>
      <c r="V72273" s="378"/>
      <c r="W72273" s="378"/>
      <c r="X72273" s="378"/>
      <c r="Y72273" s="378"/>
    </row>
    <row r="72274" spans="1:25">
      <c r="A72274" s="374"/>
      <c r="B72274" s="374"/>
      <c r="C72274" s="406"/>
      <c r="D72274" s="407"/>
      <c r="E72274" s="374"/>
      <c r="F72274" s="374"/>
      <c r="G72274" s="408"/>
      <c r="H72274" s="374"/>
      <c r="I72274" s="409"/>
      <c r="J72274" s="374"/>
      <c r="K72274" s="409"/>
      <c r="L72274" s="378"/>
      <c r="M72274" s="410"/>
      <c r="N72274" s="374"/>
      <c r="O72274" s="411"/>
      <c r="P72274" s="409"/>
      <c r="Q72274" s="409"/>
      <c r="R72274" s="378"/>
      <c r="S72274" s="378"/>
      <c r="T72274" s="378"/>
      <c r="U72274" s="378"/>
      <c r="V72274" s="378"/>
      <c r="W72274" s="378"/>
      <c r="X72274" s="378"/>
      <c r="Y72274" s="378"/>
    </row>
    <row r="72275" spans="1:25">
      <c r="A72275" s="374"/>
      <c r="B72275" s="374"/>
      <c r="C72275" s="406"/>
      <c r="D72275" s="407"/>
      <c r="E72275" s="374"/>
      <c r="F72275" s="374"/>
      <c r="G72275" s="408"/>
      <c r="H72275" s="374"/>
      <c r="I72275" s="409"/>
      <c r="J72275" s="374"/>
      <c r="K72275" s="409"/>
      <c r="L72275" s="378"/>
      <c r="M72275" s="410"/>
      <c r="N72275" s="374"/>
      <c r="O72275" s="411"/>
      <c r="P72275" s="409"/>
      <c r="Q72275" s="409"/>
      <c r="R72275" s="378"/>
      <c r="S72275" s="378"/>
      <c r="T72275" s="378"/>
      <c r="U72275" s="378"/>
      <c r="V72275" s="378"/>
      <c r="W72275" s="378"/>
      <c r="X72275" s="378"/>
      <c r="Y72275" s="378"/>
    </row>
    <row r="72276" spans="1:25">
      <c r="A72276" s="374"/>
      <c r="B72276" s="374"/>
      <c r="C72276" s="406"/>
      <c r="D72276" s="407"/>
      <c r="E72276" s="374"/>
      <c r="F72276" s="374"/>
      <c r="G72276" s="408"/>
      <c r="H72276" s="374"/>
      <c r="I72276" s="409"/>
      <c r="J72276" s="374"/>
      <c r="K72276" s="409"/>
      <c r="L72276" s="378"/>
      <c r="M72276" s="410"/>
      <c r="N72276" s="374"/>
      <c r="O72276" s="411"/>
      <c r="P72276" s="409"/>
      <c r="Q72276" s="409"/>
      <c r="R72276" s="378"/>
      <c r="S72276" s="378"/>
      <c r="T72276" s="378"/>
      <c r="U72276" s="378"/>
      <c r="V72276" s="378"/>
      <c r="W72276" s="378"/>
      <c r="X72276" s="378"/>
      <c r="Y72276" s="378"/>
    </row>
    <row r="72277" spans="1:25">
      <c r="A72277" s="374"/>
      <c r="B72277" s="374"/>
      <c r="C72277" s="406"/>
      <c r="D72277" s="407"/>
      <c r="E72277" s="374"/>
      <c r="F72277" s="374"/>
      <c r="G72277" s="408"/>
      <c r="H72277" s="374"/>
      <c r="I72277" s="409"/>
      <c r="J72277" s="374"/>
      <c r="K72277" s="409"/>
      <c r="L72277" s="378"/>
      <c r="M72277" s="410"/>
      <c r="N72277" s="374"/>
      <c r="O72277" s="411"/>
      <c r="P72277" s="409"/>
      <c r="Q72277" s="409"/>
      <c r="R72277" s="378"/>
      <c r="S72277" s="378"/>
      <c r="T72277" s="378"/>
      <c r="U72277" s="378"/>
      <c r="V72277" s="378"/>
      <c r="W72277" s="378"/>
      <c r="X72277" s="378"/>
      <c r="Y72277" s="378"/>
    </row>
    <row r="72278" spans="1:25">
      <c r="A72278" s="374"/>
      <c r="B72278" s="374"/>
      <c r="C72278" s="406"/>
      <c r="D72278" s="407"/>
      <c r="E72278" s="374"/>
      <c r="F72278" s="374"/>
      <c r="G72278" s="408"/>
      <c r="H72278" s="374"/>
      <c r="I72278" s="409"/>
      <c r="J72278" s="374"/>
      <c r="K72278" s="409"/>
      <c r="L72278" s="378"/>
      <c r="M72278" s="410"/>
      <c r="N72278" s="374"/>
      <c r="O72278" s="411"/>
      <c r="P72278" s="409"/>
      <c r="Q72278" s="409"/>
      <c r="R72278" s="378"/>
      <c r="S72278" s="378"/>
      <c r="T72278" s="378"/>
      <c r="U72278" s="378"/>
      <c r="V72278" s="378"/>
      <c r="W72278" s="378"/>
      <c r="X72278" s="378"/>
      <c r="Y72278" s="378"/>
    </row>
    <row r="72279" spans="1:25">
      <c r="A72279" s="374"/>
      <c r="B72279" s="374"/>
      <c r="C72279" s="406"/>
      <c r="D72279" s="407"/>
      <c r="E72279" s="374"/>
      <c r="F72279" s="374"/>
      <c r="G72279" s="408"/>
      <c r="H72279" s="374"/>
      <c r="I72279" s="409"/>
      <c r="J72279" s="374"/>
      <c r="K72279" s="409"/>
      <c r="L72279" s="378"/>
      <c r="M72279" s="410"/>
      <c r="N72279" s="374"/>
      <c r="O72279" s="411"/>
      <c r="P72279" s="409"/>
      <c r="Q72279" s="409"/>
      <c r="R72279" s="378"/>
      <c r="S72279" s="378"/>
      <c r="T72279" s="378"/>
      <c r="U72279" s="378"/>
      <c r="V72279" s="378"/>
      <c r="W72279" s="378"/>
      <c r="X72279" s="378"/>
      <c r="Y72279" s="378"/>
    </row>
    <row r="72280" spans="1:25">
      <c r="A72280" s="374"/>
      <c r="B72280" s="374"/>
      <c r="C72280" s="406"/>
      <c r="D72280" s="407"/>
      <c r="E72280" s="374"/>
      <c r="F72280" s="374"/>
      <c r="G72280" s="408"/>
      <c r="H72280" s="374"/>
      <c r="I72280" s="409"/>
      <c r="J72280" s="374"/>
      <c r="K72280" s="409"/>
      <c r="L72280" s="378"/>
      <c r="M72280" s="410"/>
      <c r="N72280" s="374"/>
      <c r="O72280" s="411"/>
      <c r="P72280" s="409"/>
      <c r="Q72280" s="409"/>
      <c r="R72280" s="378"/>
      <c r="S72280" s="378"/>
      <c r="T72280" s="378"/>
      <c r="U72280" s="378"/>
      <c r="V72280" s="378"/>
      <c r="W72280" s="378"/>
      <c r="X72280" s="378"/>
      <c r="Y72280" s="378"/>
    </row>
    <row r="72281" spans="1:25">
      <c r="A72281" s="374"/>
      <c r="B72281" s="374"/>
      <c r="C72281" s="406"/>
      <c r="D72281" s="407"/>
      <c r="E72281" s="374"/>
      <c r="F72281" s="374"/>
      <c r="G72281" s="408"/>
      <c r="H72281" s="374"/>
      <c r="I72281" s="409"/>
      <c r="J72281" s="374"/>
      <c r="K72281" s="409"/>
      <c r="L72281" s="378"/>
      <c r="M72281" s="410"/>
      <c r="N72281" s="374"/>
      <c r="O72281" s="411"/>
      <c r="P72281" s="409"/>
      <c r="Q72281" s="409"/>
      <c r="R72281" s="378"/>
      <c r="S72281" s="378"/>
      <c r="T72281" s="378"/>
      <c r="U72281" s="378"/>
      <c r="V72281" s="378"/>
      <c r="W72281" s="378"/>
      <c r="X72281" s="378"/>
      <c r="Y72281" s="378"/>
    </row>
    <row r="72282" spans="1:25">
      <c r="A72282" s="374"/>
      <c r="B72282" s="374"/>
      <c r="C72282" s="406"/>
      <c r="D72282" s="407"/>
      <c r="E72282" s="374"/>
      <c r="F72282" s="374"/>
      <c r="G72282" s="408"/>
      <c r="H72282" s="374"/>
      <c r="I72282" s="409"/>
      <c r="J72282" s="374"/>
      <c r="K72282" s="409"/>
      <c r="L72282" s="378"/>
      <c r="M72282" s="410"/>
      <c r="N72282" s="374"/>
      <c r="O72282" s="411"/>
      <c r="P72282" s="409"/>
      <c r="Q72282" s="409"/>
      <c r="R72282" s="378"/>
      <c r="S72282" s="378"/>
      <c r="T72282" s="378"/>
      <c r="U72282" s="378"/>
      <c r="V72282" s="378"/>
      <c r="W72282" s="378"/>
      <c r="X72282" s="378"/>
      <c r="Y72282" s="378"/>
    </row>
    <row r="72283" spans="1:25">
      <c r="A72283" s="374"/>
      <c r="B72283" s="374"/>
      <c r="C72283" s="406"/>
      <c r="D72283" s="407"/>
      <c r="E72283" s="374"/>
      <c r="F72283" s="374"/>
      <c r="G72283" s="408"/>
      <c r="H72283" s="374"/>
      <c r="I72283" s="409"/>
      <c r="J72283" s="374"/>
      <c r="K72283" s="409"/>
      <c r="L72283" s="378"/>
      <c r="M72283" s="410"/>
      <c r="N72283" s="374"/>
      <c r="O72283" s="411"/>
      <c r="P72283" s="409"/>
      <c r="Q72283" s="409"/>
      <c r="R72283" s="378"/>
      <c r="S72283" s="378"/>
      <c r="T72283" s="378"/>
      <c r="U72283" s="378"/>
      <c r="V72283" s="378"/>
      <c r="W72283" s="378"/>
      <c r="X72283" s="378"/>
      <c r="Y72283" s="378"/>
    </row>
    <row r="72284" spans="1:25">
      <c r="A72284" s="374"/>
      <c r="B72284" s="374"/>
      <c r="C72284" s="406"/>
      <c r="D72284" s="407"/>
      <c r="E72284" s="374"/>
      <c r="F72284" s="374"/>
      <c r="G72284" s="408"/>
      <c r="H72284" s="374"/>
      <c r="I72284" s="409"/>
      <c r="J72284" s="374"/>
      <c r="K72284" s="409"/>
      <c r="L72284" s="378"/>
      <c r="M72284" s="410"/>
      <c r="N72284" s="374"/>
      <c r="O72284" s="411"/>
      <c r="P72284" s="409"/>
      <c r="Q72284" s="409"/>
      <c r="R72284" s="378"/>
      <c r="S72284" s="378"/>
      <c r="T72284" s="378"/>
      <c r="U72284" s="378"/>
      <c r="V72284" s="378"/>
      <c r="W72284" s="378"/>
      <c r="X72284" s="378"/>
      <c r="Y72284" s="378"/>
    </row>
    <row r="72285" spans="1:25">
      <c r="A72285" s="374"/>
      <c r="B72285" s="374"/>
      <c r="C72285" s="406"/>
      <c r="D72285" s="407"/>
      <c r="E72285" s="374"/>
      <c r="F72285" s="374"/>
      <c r="G72285" s="408"/>
      <c r="H72285" s="374"/>
      <c r="I72285" s="409"/>
      <c r="J72285" s="374"/>
      <c r="K72285" s="409"/>
      <c r="L72285" s="378"/>
      <c r="M72285" s="410"/>
      <c r="N72285" s="374"/>
      <c r="O72285" s="411"/>
      <c r="P72285" s="409"/>
      <c r="Q72285" s="409"/>
      <c r="R72285" s="378"/>
      <c r="S72285" s="378"/>
      <c r="T72285" s="378"/>
      <c r="U72285" s="378"/>
      <c r="V72285" s="378"/>
      <c r="W72285" s="378"/>
      <c r="X72285" s="378"/>
      <c r="Y72285" s="378"/>
    </row>
    <row r="72286" spans="1:25">
      <c r="A72286" s="374"/>
      <c r="B72286" s="374"/>
      <c r="C72286" s="406"/>
      <c r="D72286" s="407"/>
      <c r="E72286" s="374"/>
      <c r="F72286" s="374"/>
      <c r="G72286" s="408"/>
      <c r="H72286" s="374"/>
      <c r="I72286" s="409"/>
      <c r="J72286" s="374"/>
      <c r="K72286" s="409"/>
      <c r="L72286" s="378"/>
      <c r="M72286" s="410"/>
      <c r="N72286" s="374"/>
      <c r="O72286" s="411"/>
      <c r="P72286" s="409"/>
      <c r="Q72286" s="409"/>
      <c r="R72286" s="378"/>
      <c r="S72286" s="378"/>
      <c r="T72286" s="378"/>
      <c r="U72286" s="378"/>
      <c r="V72286" s="378"/>
      <c r="W72286" s="378"/>
      <c r="X72286" s="378"/>
      <c r="Y72286" s="378"/>
    </row>
    <row r="72287" spans="1:25">
      <c r="A72287" s="374"/>
      <c r="B72287" s="374"/>
      <c r="C72287" s="406"/>
      <c r="D72287" s="407"/>
      <c r="E72287" s="374"/>
      <c r="F72287" s="374"/>
      <c r="G72287" s="408"/>
      <c r="H72287" s="374"/>
      <c r="I72287" s="409"/>
      <c r="J72287" s="374"/>
      <c r="K72287" s="409"/>
      <c r="L72287" s="378"/>
      <c r="M72287" s="410"/>
      <c r="N72287" s="374"/>
      <c r="O72287" s="411"/>
      <c r="P72287" s="409"/>
      <c r="Q72287" s="409"/>
      <c r="R72287" s="378"/>
      <c r="S72287" s="378"/>
      <c r="T72287" s="378"/>
      <c r="U72287" s="378"/>
      <c r="V72287" s="378"/>
      <c r="W72287" s="378"/>
      <c r="X72287" s="378"/>
      <c r="Y72287" s="378"/>
    </row>
    <row r="72288" spans="1:25">
      <c r="A72288" s="374"/>
      <c r="B72288" s="374"/>
      <c r="C72288" s="406"/>
      <c r="D72288" s="407"/>
      <c r="E72288" s="374"/>
      <c r="F72288" s="374"/>
      <c r="G72288" s="408"/>
      <c r="H72288" s="374"/>
      <c r="I72288" s="409"/>
      <c r="J72288" s="374"/>
      <c r="K72288" s="409"/>
      <c r="L72288" s="378"/>
      <c r="M72288" s="410"/>
      <c r="N72288" s="374"/>
      <c r="O72288" s="411"/>
      <c r="P72288" s="409"/>
      <c r="Q72288" s="409"/>
      <c r="R72288" s="378"/>
      <c r="S72288" s="378"/>
      <c r="T72288" s="378"/>
      <c r="U72288" s="378"/>
      <c r="V72288" s="378"/>
      <c r="W72288" s="378"/>
      <c r="X72288" s="378"/>
      <c r="Y72288" s="378"/>
    </row>
    <row r="72289" spans="1:25">
      <c r="A72289" s="374"/>
      <c r="B72289" s="374"/>
      <c r="C72289" s="406"/>
      <c r="D72289" s="407"/>
      <c r="E72289" s="374"/>
      <c r="F72289" s="374"/>
      <c r="G72289" s="408"/>
      <c r="H72289" s="374"/>
      <c r="I72289" s="409"/>
      <c r="J72289" s="374"/>
      <c r="K72289" s="409"/>
      <c r="L72289" s="378"/>
      <c r="M72289" s="410"/>
      <c r="N72289" s="374"/>
      <c r="O72289" s="411"/>
      <c r="P72289" s="409"/>
      <c r="Q72289" s="409"/>
      <c r="R72289" s="378"/>
      <c r="S72289" s="378"/>
      <c r="T72289" s="378"/>
      <c r="U72289" s="378"/>
      <c r="V72289" s="378"/>
      <c r="W72289" s="378"/>
      <c r="X72289" s="378"/>
      <c r="Y72289" s="378"/>
    </row>
    <row r="72290" spans="1:25">
      <c r="A72290" s="374"/>
      <c r="B72290" s="374"/>
      <c r="C72290" s="406"/>
      <c r="D72290" s="407"/>
      <c r="E72290" s="374"/>
      <c r="F72290" s="374"/>
      <c r="G72290" s="408"/>
      <c r="H72290" s="374"/>
      <c r="I72290" s="409"/>
      <c r="J72290" s="374"/>
      <c r="K72290" s="409"/>
      <c r="L72290" s="378"/>
      <c r="M72290" s="410"/>
      <c r="N72290" s="374"/>
      <c r="O72290" s="411"/>
      <c r="P72290" s="409"/>
      <c r="Q72290" s="409"/>
      <c r="R72290" s="378"/>
      <c r="S72290" s="378"/>
      <c r="T72290" s="378"/>
      <c r="U72290" s="378"/>
      <c r="V72290" s="378"/>
      <c r="W72290" s="378"/>
      <c r="X72290" s="378"/>
      <c r="Y72290" s="378"/>
    </row>
    <row r="72291" spans="1:25">
      <c r="A72291" s="374"/>
      <c r="B72291" s="374"/>
      <c r="C72291" s="406"/>
      <c r="D72291" s="407"/>
      <c r="E72291" s="374"/>
      <c r="F72291" s="374"/>
      <c r="G72291" s="408"/>
      <c r="H72291" s="374"/>
      <c r="I72291" s="409"/>
      <c r="J72291" s="374"/>
      <c r="K72291" s="409"/>
      <c r="L72291" s="378"/>
      <c r="M72291" s="410"/>
      <c r="N72291" s="374"/>
      <c r="O72291" s="411"/>
      <c r="P72291" s="409"/>
      <c r="Q72291" s="409"/>
      <c r="R72291" s="378"/>
      <c r="S72291" s="378"/>
      <c r="T72291" s="378"/>
      <c r="U72291" s="378"/>
      <c r="V72291" s="378"/>
      <c r="W72291" s="378"/>
      <c r="X72291" s="378"/>
      <c r="Y72291" s="378"/>
    </row>
    <row r="72292" spans="1:25">
      <c r="A72292" s="374"/>
      <c r="B72292" s="374"/>
      <c r="C72292" s="406"/>
      <c r="D72292" s="407"/>
      <c r="E72292" s="374"/>
      <c r="F72292" s="374"/>
      <c r="G72292" s="408"/>
      <c r="H72292" s="374"/>
      <c r="I72292" s="409"/>
      <c r="J72292" s="374"/>
      <c r="K72292" s="409"/>
      <c r="L72292" s="378"/>
      <c r="M72292" s="410"/>
      <c r="N72292" s="374"/>
      <c r="O72292" s="411"/>
      <c r="P72292" s="409"/>
      <c r="Q72292" s="409"/>
      <c r="R72292" s="378"/>
      <c r="S72292" s="378"/>
      <c r="T72292" s="378"/>
      <c r="U72292" s="378"/>
      <c r="V72292" s="378"/>
      <c r="W72292" s="378"/>
      <c r="X72292" s="378"/>
      <c r="Y72292" s="378"/>
    </row>
    <row r="72293" spans="1:25">
      <c r="A72293" s="374"/>
      <c r="B72293" s="374"/>
      <c r="C72293" s="406"/>
      <c r="D72293" s="407"/>
      <c r="E72293" s="374"/>
      <c r="F72293" s="374"/>
      <c r="G72293" s="408"/>
      <c r="H72293" s="374"/>
      <c r="I72293" s="409"/>
      <c r="J72293" s="374"/>
      <c r="K72293" s="409"/>
      <c r="L72293" s="378"/>
      <c r="M72293" s="410"/>
      <c r="N72293" s="374"/>
      <c r="O72293" s="411"/>
      <c r="P72293" s="409"/>
      <c r="Q72293" s="409"/>
      <c r="R72293" s="378"/>
      <c r="S72293" s="378"/>
      <c r="T72293" s="378"/>
      <c r="U72293" s="378"/>
      <c r="V72293" s="378"/>
      <c r="W72293" s="378"/>
      <c r="X72293" s="378"/>
      <c r="Y72293" s="378"/>
    </row>
    <row r="72294" spans="1:25">
      <c r="A72294" s="374"/>
      <c r="B72294" s="374"/>
      <c r="C72294" s="406"/>
      <c r="D72294" s="407"/>
      <c r="E72294" s="374"/>
      <c r="F72294" s="374"/>
      <c r="G72294" s="408"/>
      <c r="H72294" s="374"/>
      <c r="I72294" s="409"/>
      <c r="J72294" s="374"/>
      <c r="K72294" s="409"/>
      <c r="L72294" s="378"/>
      <c r="M72294" s="410"/>
      <c r="N72294" s="374"/>
      <c r="O72294" s="411"/>
      <c r="P72294" s="409"/>
      <c r="Q72294" s="409"/>
      <c r="R72294" s="378"/>
      <c r="S72294" s="378"/>
      <c r="T72294" s="378"/>
      <c r="U72294" s="378"/>
      <c r="V72294" s="378"/>
      <c r="W72294" s="378"/>
      <c r="X72294" s="378"/>
      <c r="Y72294" s="378"/>
    </row>
    <row r="72295" spans="1:25">
      <c r="A72295" s="374"/>
      <c r="B72295" s="374"/>
      <c r="C72295" s="406"/>
      <c r="D72295" s="407"/>
      <c r="E72295" s="374"/>
      <c r="F72295" s="374"/>
      <c r="G72295" s="408"/>
      <c r="H72295" s="374"/>
      <c r="I72295" s="409"/>
      <c r="J72295" s="374"/>
      <c r="K72295" s="409"/>
      <c r="L72295" s="378"/>
      <c r="M72295" s="410"/>
      <c r="N72295" s="374"/>
      <c r="O72295" s="411"/>
      <c r="P72295" s="409"/>
      <c r="Q72295" s="409"/>
      <c r="R72295" s="378"/>
      <c r="S72295" s="378"/>
      <c r="T72295" s="378"/>
      <c r="U72295" s="378"/>
      <c r="V72295" s="378"/>
      <c r="W72295" s="378"/>
      <c r="X72295" s="378"/>
      <c r="Y72295" s="378"/>
    </row>
    <row r="72296" spans="1:25">
      <c r="A72296" s="374"/>
      <c r="B72296" s="374"/>
      <c r="C72296" s="406"/>
      <c r="D72296" s="407"/>
      <c r="E72296" s="374"/>
      <c r="F72296" s="374"/>
      <c r="G72296" s="408"/>
      <c r="H72296" s="374"/>
      <c r="I72296" s="409"/>
      <c r="J72296" s="374"/>
      <c r="K72296" s="409"/>
      <c r="L72296" s="378"/>
      <c r="M72296" s="410"/>
      <c r="N72296" s="374"/>
      <c r="O72296" s="411"/>
      <c r="P72296" s="409"/>
      <c r="Q72296" s="409"/>
      <c r="R72296" s="378"/>
      <c r="S72296" s="378"/>
      <c r="T72296" s="378"/>
      <c r="U72296" s="378"/>
      <c r="V72296" s="378"/>
      <c r="W72296" s="378"/>
      <c r="X72296" s="378"/>
      <c r="Y72296" s="378"/>
    </row>
    <row r="72297" spans="1:25">
      <c r="A72297" s="374"/>
      <c r="B72297" s="374"/>
      <c r="C72297" s="406"/>
      <c r="D72297" s="407"/>
      <c r="E72297" s="374"/>
      <c r="F72297" s="374"/>
      <c r="G72297" s="408"/>
      <c r="H72297" s="374"/>
      <c r="I72297" s="409"/>
      <c r="J72297" s="374"/>
      <c r="K72297" s="409"/>
      <c r="L72297" s="378"/>
      <c r="M72297" s="410"/>
      <c r="N72297" s="374"/>
      <c r="O72297" s="411"/>
      <c r="P72297" s="409"/>
      <c r="Q72297" s="409"/>
      <c r="R72297" s="378"/>
      <c r="S72297" s="378"/>
      <c r="T72297" s="378"/>
      <c r="U72297" s="378"/>
      <c r="V72297" s="378"/>
      <c r="W72297" s="378"/>
      <c r="X72297" s="378"/>
      <c r="Y72297" s="378"/>
    </row>
    <row r="72298" spans="1:25">
      <c r="A72298" s="374"/>
      <c r="B72298" s="374"/>
      <c r="C72298" s="406"/>
      <c r="D72298" s="407"/>
      <c r="E72298" s="374"/>
      <c r="F72298" s="374"/>
      <c r="G72298" s="408"/>
      <c r="H72298" s="374"/>
      <c r="I72298" s="409"/>
      <c r="J72298" s="374"/>
      <c r="K72298" s="409"/>
      <c r="L72298" s="378"/>
      <c r="M72298" s="410"/>
      <c r="N72298" s="374"/>
      <c r="O72298" s="411"/>
      <c r="P72298" s="409"/>
      <c r="Q72298" s="409"/>
      <c r="R72298" s="378"/>
      <c r="S72298" s="378"/>
      <c r="T72298" s="378"/>
      <c r="U72298" s="378"/>
      <c r="V72298" s="378"/>
      <c r="W72298" s="378"/>
      <c r="X72298" s="378"/>
      <c r="Y72298" s="378"/>
    </row>
    <row r="72299" spans="1:25">
      <c r="A72299" s="374"/>
      <c r="B72299" s="374"/>
      <c r="C72299" s="406"/>
      <c r="D72299" s="407"/>
      <c r="E72299" s="374"/>
      <c r="F72299" s="374"/>
      <c r="G72299" s="408"/>
      <c r="H72299" s="374"/>
      <c r="I72299" s="409"/>
      <c r="J72299" s="374"/>
      <c r="K72299" s="409"/>
      <c r="L72299" s="378"/>
      <c r="M72299" s="410"/>
      <c r="N72299" s="374"/>
      <c r="O72299" s="411"/>
      <c r="P72299" s="409"/>
      <c r="Q72299" s="409"/>
      <c r="R72299" s="378"/>
      <c r="S72299" s="378"/>
      <c r="T72299" s="378"/>
      <c r="U72299" s="378"/>
      <c r="V72299" s="378"/>
      <c r="W72299" s="378"/>
      <c r="X72299" s="378"/>
      <c r="Y72299" s="378"/>
    </row>
    <row r="72300" spans="1:25">
      <c r="A72300" s="374"/>
      <c r="B72300" s="374"/>
      <c r="C72300" s="406"/>
      <c r="D72300" s="407"/>
      <c r="E72300" s="374"/>
      <c r="F72300" s="374"/>
      <c r="G72300" s="408"/>
      <c r="H72300" s="374"/>
      <c r="I72300" s="409"/>
      <c r="J72300" s="374"/>
      <c r="K72300" s="409"/>
      <c r="L72300" s="378"/>
      <c r="M72300" s="410"/>
      <c r="N72300" s="374"/>
      <c r="O72300" s="411"/>
      <c r="P72300" s="409"/>
      <c r="Q72300" s="409"/>
      <c r="R72300" s="378"/>
      <c r="S72300" s="378"/>
      <c r="T72300" s="378"/>
      <c r="U72300" s="378"/>
      <c r="V72300" s="378"/>
      <c r="W72300" s="378"/>
      <c r="X72300" s="378"/>
      <c r="Y72300" s="378"/>
    </row>
    <row r="72301" spans="1:25">
      <c r="A72301" s="374"/>
      <c r="B72301" s="374"/>
      <c r="C72301" s="406"/>
      <c r="D72301" s="407"/>
      <c r="E72301" s="374"/>
      <c r="F72301" s="374"/>
      <c r="G72301" s="408"/>
      <c r="H72301" s="374"/>
      <c r="I72301" s="409"/>
      <c r="J72301" s="374"/>
      <c r="K72301" s="409"/>
      <c r="L72301" s="378"/>
      <c r="M72301" s="410"/>
      <c r="N72301" s="374"/>
      <c r="O72301" s="411"/>
      <c r="P72301" s="409"/>
      <c r="Q72301" s="409"/>
      <c r="R72301" s="378"/>
      <c r="S72301" s="378"/>
      <c r="T72301" s="378"/>
      <c r="U72301" s="378"/>
      <c r="V72301" s="378"/>
      <c r="W72301" s="378"/>
      <c r="X72301" s="378"/>
      <c r="Y72301" s="378"/>
    </row>
    <row r="72302" spans="1:25">
      <c r="A72302" s="374"/>
      <c r="B72302" s="374"/>
      <c r="C72302" s="406"/>
      <c r="D72302" s="407"/>
      <c r="E72302" s="374"/>
      <c r="F72302" s="374"/>
      <c r="G72302" s="408"/>
      <c r="H72302" s="374"/>
      <c r="I72302" s="409"/>
      <c r="J72302" s="374"/>
      <c r="K72302" s="409"/>
      <c r="L72302" s="378"/>
      <c r="M72302" s="410"/>
      <c r="N72302" s="374"/>
      <c r="O72302" s="411"/>
      <c r="P72302" s="409"/>
      <c r="Q72302" s="409"/>
      <c r="R72302" s="378"/>
      <c r="S72302" s="378"/>
      <c r="T72302" s="378"/>
      <c r="U72302" s="378"/>
      <c r="V72302" s="378"/>
      <c r="W72302" s="378"/>
      <c r="X72302" s="378"/>
      <c r="Y72302" s="378"/>
    </row>
    <row r="72303" spans="1:25">
      <c r="A72303" s="374"/>
      <c r="B72303" s="374"/>
      <c r="C72303" s="406"/>
      <c r="D72303" s="407"/>
      <c r="E72303" s="374"/>
      <c r="F72303" s="374"/>
      <c r="G72303" s="408"/>
      <c r="H72303" s="374"/>
      <c r="I72303" s="409"/>
      <c r="J72303" s="374"/>
      <c r="K72303" s="409"/>
      <c r="L72303" s="378"/>
      <c r="M72303" s="410"/>
      <c r="N72303" s="374"/>
      <c r="O72303" s="411"/>
      <c r="P72303" s="409"/>
      <c r="Q72303" s="409"/>
      <c r="R72303" s="378"/>
      <c r="S72303" s="378"/>
      <c r="T72303" s="378"/>
      <c r="U72303" s="378"/>
      <c r="V72303" s="378"/>
      <c r="W72303" s="378"/>
      <c r="X72303" s="378"/>
      <c r="Y72303" s="378"/>
    </row>
    <row r="72304" spans="1:25">
      <c r="A72304" s="374"/>
      <c r="B72304" s="374"/>
      <c r="C72304" s="406"/>
      <c r="D72304" s="407"/>
      <c r="E72304" s="374"/>
      <c r="F72304" s="374"/>
      <c r="G72304" s="408"/>
      <c r="H72304" s="374"/>
      <c r="I72304" s="409"/>
      <c r="J72304" s="374"/>
      <c r="K72304" s="409"/>
      <c r="L72304" s="378"/>
      <c r="M72304" s="410"/>
      <c r="N72304" s="374"/>
      <c r="O72304" s="411"/>
      <c r="P72304" s="409"/>
      <c r="Q72304" s="409"/>
      <c r="R72304" s="378"/>
      <c r="S72304" s="378"/>
      <c r="T72304" s="378"/>
      <c r="U72304" s="378"/>
      <c r="V72304" s="378"/>
      <c r="W72304" s="378"/>
      <c r="X72304" s="378"/>
      <c r="Y72304" s="378"/>
    </row>
    <row r="72305" spans="1:25">
      <c r="A72305" s="374"/>
      <c r="B72305" s="374"/>
      <c r="C72305" s="406"/>
      <c r="D72305" s="407"/>
      <c r="E72305" s="374"/>
      <c r="F72305" s="374"/>
      <c r="G72305" s="408"/>
      <c r="H72305" s="374"/>
      <c r="I72305" s="409"/>
      <c r="J72305" s="374"/>
      <c r="K72305" s="409"/>
      <c r="L72305" s="378"/>
      <c r="M72305" s="410"/>
      <c r="N72305" s="374"/>
      <c r="O72305" s="411"/>
      <c r="P72305" s="409"/>
      <c r="Q72305" s="409"/>
      <c r="R72305" s="378"/>
      <c r="S72305" s="378"/>
      <c r="T72305" s="378"/>
      <c r="U72305" s="378"/>
      <c r="V72305" s="378"/>
      <c r="W72305" s="378"/>
      <c r="X72305" s="378"/>
      <c r="Y72305" s="378"/>
    </row>
    <row r="72306" spans="1:25">
      <c r="A72306" s="374"/>
      <c r="B72306" s="374"/>
      <c r="C72306" s="406"/>
      <c r="D72306" s="407"/>
      <c r="E72306" s="374"/>
      <c r="F72306" s="374"/>
      <c r="G72306" s="408"/>
      <c r="H72306" s="374"/>
      <c r="I72306" s="409"/>
      <c r="J72306" s="374"/>
      <c r="K72306" s="409"/>
      <c r="L72306" s="378"/>
      <c r="M72306" s="410"/>
      <c r="N72306" s="374"/>
      <c r="O72306" s="411"/>
      <c r="P72306" s="409"/>
      <c r="Q72306" s="409"/>
      <c r="R72306" s="378"/>
      <c r="S72306" s="378"/>
      <c r="T72306" s="378"/>
      <c r="U72306" s="378"/>
      <c r="V72306" s="378"/>
      <c r="W72306" s="378"/>
      <c r="X72306" s="378"/>
      <c r="Y72306" s="378"/>
    </row>
    <row r="72307" spans="1:25">
      <c r="A72307" s="374"/>
      <c r="B72307" s="374"/>
      <c r="C72307" s="406"/>
      <c r="D72307" s="407"/>
      <c r="E72307" s="374"/>
      <c r="F72307" s="374"/>
      <c r="G72307" s="408"/>
      <c r="H72307" s="374"/>
      <c r="I72307" s="409"/>
      <c r="J72307" s="374"/>
      <c r="K72307" s="409"/>
      <c r="L72307" s="378"/>
      <c r="M72307" s="410"/>
      <c r="N72307" s="374"/>
      <c r="O72307" s="411"/>
      <c r="P72307" s="409"/>
      <c r="Q72307" s="409"/>
      <c r="R72307" s="378"/>
      <c r="S72307" s="378"/>
      <c r="T72307" s="378"/>
      <c r="U72307" s="378"/>
      <c r="V72307" s="378"/>
      <c r="W72307" s="378"/>
      <c r="X72307" s="378"/>
      <c r="Y72307" s="378"/>
    </row>
    <row r="72308" spans="1:25">
      <c r="A72308" s="374"/>
      <c r="B72308" s="374"/>
      <c r="C72308" s="406"/>
      <c r="D72308" s="407"/>
      <c r="E72308" s="374"/>
      <c r="F72308" s="374"/>
      <c r="G72308" s="408"/>
      <c r="H72308" s="374"/>
      <c r="I72308" s="409"/>
      <c r="J72308" s="374"/>
      <c r="K72308" s="409"/>
      <c r="L72308" s="378"/>
      <c r="M72308" s="410"/>
      <c r="N72308" s="374"/>
      <c r="O72308" s="411"/>
      <c r="P72308" s="409"/>
      <c r="Q72308" s="409"/>
      <c r="R72308" s="378"/>
      <c r="S72308" s="378"/>
      <c r="T72308" s="378"/>
      <c r="U72308" s="378"/>
      <c r="V72308" s="378"/>
      <c r="W72308" s="378"/>
      <c r="X72308" s="378"/>
      <c r="Y72308" s="378"/>
    </row>
    <row r="72309" spans="1:25">
      <c r="A72309" s="374"/>
      <c r="B72309" s="374"/>
      <c r="C72309" s="406"/>
      <c r="D72309" s="407"/>
      <c r="E72309" s="374"/>
      <c r="F72309" s="374"/>
      <c r="G72309" s="408"/>
      <c r="H72309" s="374"/>
      <c r="I72309" s="409"/>
      <c r="J72309" s="374"/>
      <c r="K72309" s="409"/>
      <c r="L72309" s="378"/>
      <c r="M72309" s="410"/>
      <c r="N72309" s="374"/>
      <c r="O72309" s="411"/>
      <c r="P72309" s="409"/>
      <c r="Q72309" s="409"/>
      <c r="R72309" s="378"/>
      <c r="S72309" s="378"/>
      <c r="T72309" s="378"/>
      <c r="U72309" s="378"/>
      <c r="V72309" s="378"/>
      <c r="W72309" s="378"/>
      <c r="X72309" s="378"/>
      <c r="Y72309" s="378"/>
    </row>
    <row r="72310" spans="1:25">
      <c r="A72310" s="374"/>
      <c r="B72310" s="374"/>
      <c r="C72310" s="406"/>
      <c r="D72310" s="407"/>
      <c r="E72310" s="374"/>
      <c r="F72310" s="374"/>
      <c r="G72310" s="408"/>
      <c r="H72310" s="374"/>
      <c r="I72310" s="409"/>
      <c r="J72310" s="374"/>
      <c r="K72310" s="409"/>
      <c r="L72310" s="378"/>
      <c r="M72310" s="410"/>
      <c r="N72310" s="374"/>
      <c r="O72310" s="411"/>
      <c r="P72310" s="409"/>
      <c r="Q72310" s="409"/>
      <c r="R72310" s="378"/>
      <c r="S72310" s="378"/>
      <c r="T72310" s="378"/>
      <c r="U72310" s="378"/>
      <c r="V72310" s="378"/>
      <c r="W72310" s="378"/>
      <c r="X72310" s="378"/>
      <c r="Y72310" s="378"/>
    </row>
    <row r="72311" spans="1:25">
      <c r="A72311" s="374"/>
      <c r="B72311" s="374"/>
      <c r="C72311" s="406"/>
      <c r="D72311" s="407"/>
      <c r="E72311" s="374"/>
      <c r="F72311" s="374"/>
      <c r="G72311" s="408"/>
      <c r="H72311" s="374"/>
      <c r="I72311" s="409"/>
      <c r="J72311" s="374"/>
      <c r="K72311" s="409"/>
      <c r="L72311" s="378"/>
      <c r="M72311" s="410"/>
      <c r="N72311" s="374"/>
      <c r="O72311" s="411"/>
      <c r="P72311" s="409"/>
      <c r="Q72311" s="409"/>
      <c r="R72311" s="378"/>
      <c r="S72311" s="378"/>
      <c r="T72311" s="378"/>
      <c r="U72311" s="378"/>
      <c r="V72311" s="378"/>
      <c r="W72311" s="378"/>
      <c r="X72311" s="378"/>
      <c r="Y72311" s="378"/>
    </row>
    <row r="72312" spans="1:25">
      <c r="A72312" s="374"/>
      <c r="B72312" s="374"/>
      <c r="C72312" s="406"/>
      <c r="D72312" s="407"/>
      <c r="E72312" s="374"/>
      <c r="F72312" s="374"/>
      <c r="G72312" s="408"/>
      <c r="H72312" s="374"/>
      <c r="I72312" s="409"/>
      <c r="J72312" s="374"/>
      <c r="K72312" s="409"/>
      <c r="L72312" s="378"/>
      <c r="M72312" s="410"/>
      <c r="N72312" s="374"/>
      <c r="O72312" s="411"/>
      <c r="P72312" s="409"/>
      <c r="Q72312" s="409"/>
      <c r="R72312" s="378"/>
      <c r="S72312" s="378"/>
      <c r="T72312" s="378"/>
      <c r="U72312" s="378"/>
      <c r="V72312" s="378"/>
      <c r="W72312" s="378"/>
      <c r="X72312" s="378"/>
      <c r="Y72312" s="378"/>
    </row>
    <row r="72313" spans="1:25">
      <c r="A72313" s="374"/>
      <c r="B72313" s="374"/>
      <c r="C72313" s="406"/>
      <c r="D72313" s="407"/>
      <c r="E72313" s="374"/>
      <c r="F72313" s="374"/>
      <c r="G72313" s="408"/>
      <c r="H72313" s="374"/>
      <c r="I72313" s="409"/>
      <c r="J72313" s="374"/>
      <c r="K72313" s="409"/>
      <c r="L72313" s="378"/>
      <c r="M72313" s="410"/>
      <c r="N72313" s="374"/>
      <c r="O72313" s="411"/>
      <c r="P72313" s="409"/>
      <c r="Q72313" s="409"/>
      <c r="R72313" s="378"/>
      <c r="S72313" s="378"/>
      <c r="T72313" s="378"/>
      <c r="U72313" s="378"/>
      <c r="V72313" s="378"/>
      <c r="W72313" s="378"/>
      <c r="X72313" s="378"/>
      <c r="Y72313" s="378"/>
    </row>
    <row r="72314" spans="1:25">
      <c r="A72314" s="374"/>
      <c r="B72314" s="374"/>
      <c r="C72314" s="406"/>
      <c r="D72314" s="407"/>
      <c r="E72314" s="374"/>
      <c r="F72314" s="374"/>
      <c r="G72314" s="408"/>
      <c r="H72314" s="374"/>
      <c r="I72314" s="409"/>
      <c r="J72314" s="374"/>
      <c r="K72314" s="409"/>
      <c r="L72314" s="378"/>
      <c r="M72314" s="410"/>
      <c r="N72314" s="374"/>
      <c r="O72314" s="411"/>
      <c r="P72314" s="409"/>
      <c r="Q72314" s="409"/>
      <c r="R72314" s="378"/>
      <c r="S72314" s="378"/>
      <c r="T72314" s="378"/>
      <c r="U72314" s="378"/>
      <c r="V72314" s="378"/>
      <c r="W72314" s="378"/>
      <c r="X72314" s="378"/>
      <c r="Y72314" s="378"/>
    </row>
    <row r="72315" spans="1:25">
      <c r="A72315" s="374"/>
      <c r="B72315" s="374"/>
      <c r="C72315" s="406"/>
      <c r="D72315" s="407"/>
      <c r="E72315" s="374"/>
      <c r="F72315" s="374"/>
      <c r="G72315" s="408"/>
      <c r="H72315" s="374"/>
      <c r="I72315" s="409"/>
      <c r="J72315" s="374"/>
      <c r="K72315" s="409"/>
      <c r="L72315" s="378"/>
      <c r="M72315" s="410"/>
      <c r="N72315" s="374"/>
      <c r="O72315" s="411"/>
      <c r="P72315" s="409"/>
      <c r="Q72315" s="409"/>
      <c r="R72315" s="378"/>
      <c r="S72315" s="378"/>
      <c r="T72315" s="378"/>
      <c r="U72315" s="378"/>
      <c r="V72315" s="378"/>
      <c r="W72315" s="378"/>
      <c r="X72315" s="378"/>
      <c r="Y72315" s="378"/>
    </row>
    <row r="72316" spans="1:25">
      <c r="A72316" s="374"/>
      <c r="B72316" s="374"/>
      <c r="C72316" s="406"/>
      <c r="D72316" s="407"/>
      <c r="E72316" s="374"/>
      <c r="F72316" s="374"/>
      <c r="G72316" s="408"/>
      <c r="H72316" s="374"/>
      <c r="I72316" s="409"/>
      <c r="J72316" s="374"/>
      <c r="K72316" s="409"/>
      <c r="L72316" s="378"/>
      <c r="M72316" s="410"/>
      <c r="N72316" s="374"/>
      <c r="O72316" s="411"/>
      <c r="P72316" s="409"/>
      <c r="Q72316" s="409"/>
      <c r="R72316" s="378"/>
      <c r="S72316" s="378"/>
      <c r="T72316" s="378"/>
      <c r="U72316" s="378"/>
      <c r="V72316" s="378"/>
      <c r="W72316" s="378"/>
      <c r="X72316" s="378"/>
      <c r="Y72316" s="378"/>
    </row>
    <row r="72317" spans="1:25">
      <c r="A72317" s="374"/>
      <c r="B72317" s="374"/>
      <c r="C72317" s="406"/>
      <c r="D72317" s="407"/>
      <c r="E72317" s="374"/>
      <c r="F72317" s="374"/>
      <c r="G72317" s="408"/>
      <c r="H72317" s="374"/>
      <c r="I72317" s="409"/>
      <c r="J72317" s="374"/>
      <c r="K72317" s="409"/>
      <c r="L72317" s="378"/>
      <c r="M72317" s="410"/>
      <c r="N72317" s="374"/>
      <c r="O72317" s="411"/>
      <c r="P72317" s="409"/>
      <c r="Q72317" s="409"/>
      <c r="R72317" s="378"/>
      <c r="S72317" s="378"/>
      <c r="T72317" s="378"/>
      <c r="U72317" s="378"/>
      <c r="V72317" s="378"/>
      <c r="W72317" s="378"/>
      <c r="X72317" s="378"/>
      <c r="Y72317" s="378"/>
    </row>
    <row r="72318" spans="1:25">
      <c r="A72318" s="374"/>
      <c r="B72318" s="374"/>
      <c r="C72318" s="406"/>
      <c r="D72318" s="407"/>
      <c r="E72318" s="374"/>
      <c r="F72318" s="374"/>
      <c r="G72318" s="408"/>
      <c r="H72318" s="374"/>
      <c r="I72318" s="409"/>
      <c r="J72318" s="374"/>
      <c r="K72318" s="409"/>
      <c r="L72318" s="378"/>
      <c r="M72318" s="410"/>
      <c r="N72318" s="374"/>
      <c r="O72318" s="411"/>
      <c r="P72318" s="409"/>
      <c r="Q72318" s="409"/>
      <c r="R72318" s="378"/>
      <c r="S72318" s="378"/>
      <c r="T72318" s="378"/>
      <c r="U72318" s="378"/>
      <c r="V72318" s="378"/>
      <c r="W72318" s="378"/>
      <c r="X72318" s="378"/>
      <c r="Y72318" s="378"/>
    </row>
    <row r="72319" spans="1:25">
      <c r="A72319" s="374"/>
      <c r="B72319" s="374"/>
      <c r="C72319" s="406"/>
      <c r="D72319" s="407"/>
      <c r="E72319" s="374"/>
      <c r="F72319" s="374"/>
      <c r="G72319" s="408"/>
      <c r="H72319" s="374"/>
      <c r="I72319" s="409"/>
      <c r="J72319" s="374"/>
      <c r="K72319" s="409"/>
      <c r="L72319" s="378"/>
      <c r="M72319" s="410"/>
      <c r="N72319" s="374"/>
      <c r="O72319" s="411"/>
      <c r="P72319" s="409"/>
      <c r="Q72319" s="409"/>
      <c r="R72319" s="378"/>
      <c r="S72319" s="378"/>
      <c r="T72319" s="378"/>
      <c r="U72319" s="378"/>
      <c r="V72319" s="378"/>
      <c r="W72319" s="378"/>
      <c r="X72319" s="378"/>
      <c r="Y72319" s="378"/>
    </row>
    <row r="72320" spans="1:25">
      <c r="A72320" s="374"/>
      <c r="B72320" s="374"/>
      <c r="C72320" s="406"/>
      <c r="D72320" s="407"/>
      <c r="E72320" s="374"/>
      <c r="F72320" s="374"/>
      <c r="G72320" s="408"/>
      <c r="H72320" s="374"/>
      <c r="I72320" s="409"/>
      <c r="J72320" s="374"/>
      <c r="K72320" s="409"/>
      <c r="L72320" s="378"/>
      <c r="M72320" s="410"/>
      <c r="N72320" s="374"/>
      <c r="O72320" s="411"/>
      <c r="P72320" s="409"/>
      <c r="Q72320" s="409"/>
      <c r="R72320" s="378"/>
      <c r="S72320" s="378"/>
      <c r="T72320" s="378"/>
      <c r="U72320" s="378"/>
      <c r="V72320" s="378"/>
      <c r="W72320" s="378"/>
      <c r="X72320" s="378"/>
      <c r="Y72320" s="378"/>
    </row>
    <row r="72321" spans="1:25">
      <c r="A72321" s="374"/>
      <c r="B72321" s="374"/>
      <c r="C72321" s="406"/>
      <c r="D72321" s="407"/>
      <c r="E72321" s="374"/>
      <c r="F72321" s="374"/>
      <c r="G72321" s="408"/>
      <c r="H72321" s="374"/>
      <c r="I72321" s="409"/>
      <c r="J72321" s="374"/>
      <c r="K72321" s="409"/>
      <c r="L72321" s="378"/>
      <c r="M72321" s="410"/>
      <c r="N72321" s="374"/>
      <c r="O72321" s="411"/>
      <c r="P72321" s="409"/>
      <c r="Q72321" s="409"/>
      <c r="R72321" s="378"/>
      <c r="S72321" s="378"/>
      <c r="T72321" s="378"/>
      <c r="U72321" s="378"/>
      <c r="V72321" s="378"/>
      <c r="W72321" s="378"/>
      <c r="X72321" s="378"/>
      <c r="Y72321" s="378"/>
    </row>
    <row r="72322" spans="1:25">
      <c r="A72322" s="374"/>
      <c r="B72322" s="374"/>
      <c r="C72322" s="406"/>
      <c r="D72322" s="407"/>
      <c r="E72322" s="374"/>
      <c r="F72322" s="374"/>
      <c r="G72322" s="408"/>
      <c r="H72322" s="374"/>
      <c r="I72322" s="409"/>
      <c r="J72322" s="374"/>
      <c r="K72322" s="409"/>
      <c r="L72322" s="378"/>
      <c r="M72322" s="410"/>
      <c r="N72322" s="374"/>
      <c r="O72322" s="411"/>
      <c r="P72322" s="409"/>
      <c r="Q72322" s="409"/>
      <c r="R72322" s="378"/>
      <c r="S72322" s="378"/>
      <c r="T72322" s="378"/>
      <c r="U72322" s="378"/>
      <c r="V72322" s="378"/>
      <c r="W72322" s="378"/>
      <c r="X72322" s="378"/>
      <c r="Y72322" s="378"/>
    </row>
    <row r="72323" spans="1:25">
      <c r="A72323" s="374"/>
      <c r="B72323" s="374"/>
      <c r="C72323" s="406"/>
      <c r="D72323" s="407"/>
      <c r="E72323" s="374"/>
      <c r="F72323" s="374"/>
      <c r="G72323" s="408"/>
      <c r="H72323" s="374"/>
      <c r="I72323" s="409"/>
      <c r="J72323" s="374"/>
      <c r="K72323" s="409"/>
      <c r="L72323" s="378"/>
      <c r="M72323" s="410"/>
      <c r="N72323" s="374"/>
      <c r="O72323" s="411"/>
      <c r="P72323" s="409"/>
      <c r="Q72323" s="409"/>
      <c r="R72323" s="378"/>
      <c r="S72323" s="378"/>
      <c r="T72323" s="378"/>
      <c r="U72323" s="378"/>
      <c r="V72323" s="378"/>
      <c r="W72323" s="378"/>
      <c r="X72323" s="378"/>
      <c r="Y72323" s="378"/>
    </row>
    <row r="72324" spans="1:25">
      <c r="A72324" s="374"/>
      <c r="B72324" s="374"/>
      <c r="C72324" s="406"/>
      <c r="D72324" s="407"/>
      <c r="E72324" s="374"/>
      <c r="F72324" s="374"/>
      <c r="G72324" s="408"/>
      <c r="H72324" s="374"/>
      <c r="I72324" s="409"/>
      <c r="J72324" s="374"/>
      <c r="K72324" s="409"/>
      <c r="L72324" s="378"/>
      <c r="M72324" s="410"/>
      <c r="N72324" s="374"/>
      <c r="O72324" s="411"/>
      <c r="P72324" s="409"/>
      <c r="Q72324" s="409"/>
      <c r="R72324" s="378"/>
      <c r="S72324" s="378"/>
      <c r="T72324" s="378"/>
      <c r="U72324" s="378"/>
      <c r="V72324" s="378"/>
      <c r="W72324" s="378"/>
      <c r="X72324" s="378"/>
      <c r="Y72324" s="378"/>
    </row>
    <row r="72325" spans="1:25">
      <c r="A72325" s="374"/>
      <c r="B72325" s="374"/>
      <c r="C72325" s="406"/>
      <c r="D72325" s="407"/>
      <c r="E72325" s="374"/>
      <c r="F72325" s="374"/>
      <c r="G72325" s="408"/>
      <c r="H72325" s="374"/>
      <c r="I72325" s="409"/>
      <c r="J72325" s="374"/>
      <c r="K72325" s="409"/>
      <c r="L72325" s="378"/>
      <c r="M72325" s="410"/>
      <c r="N72325" s="374"/>
      <c r="O72325" s="411"/>
      <c r="P72325" s="409"/>
      <c r="Q72325" s="409"/>
      <c r="R72325" s="378"/>
      <c r="S72325" s="378"/>
      <c r="T72325" s="378"/>
      <c r="U72325" s="378"/>
      <c r="V72325" s="378"/>
      <c r="W72325" s="378"/>
      <c r="X72325" s="378"/>
      <c r="Y72325" s="378"/>
    </row>
    <row r="72326" spans="1:25">
      <c r="A72326" s="374"/>
      <c r="B72326" s="374"/>
      <c r="C72326" s="406"/>
      <c r="D72326" s="407"/>
      <c r="E72326" s="374"/>
      <c r="F72326" s="374"/>
      <c r="G72326" s="408"/>
      <c r="H72326" s="374"/>
      <c r="I72326" s="409"/>
      <c r="J72326" s="374"/>
      <c r="K72326" s="409"/>
      <c r="L72326" s="378"/>
      <c r="M72326" s="410"/>
      <c r="N72326" s="374"/>
      <c r="O72326" s="411"/>
      <c r="P72326" s="409"/>
      <c r="Q72326" s="409"/>
      <c r="R72326" s="378"/>
      <c r="S72326" s="378"/>
      <c r="T72326" s="378"/>
      <c r="U72326" s="378"/>
      <c r="V72326" s="378"/>
      <c r="W72326" s="378"/>
      <c r="X72326" s="378"/>
      <c r="Y72326" s="378"/>
    </row>
    <row r="72327" spans="1:25">
      <c r="A72327" s="374"/>
      <c r="B72327" s="374"/>
      <c r="C72327" s="406"/>
      <c r="D72327" s="407"/>
      <c r="E72327" s="374"/>
      <c r="F72327" s="374"/>
      <c r="G72327" s="408"/>
      <c r="H72327" s="374"/>
      <c r="I72327" s="409"/>
      <c r="J72327" s="374"/>
      <c r="K72327" s="409"/>
      <c r="L72327" s="378"/>
      <c r="M72327" s="410"/>
      <c r="N72327" s="374"/>
      <c r="O72327" s="411"/>
      <c r="P72327" s="409"/>
      <c r="Q72327" s="409"/>
      <c r="R72327" s="378"/>
      <c r="S72327" s="378"/>
      <c r="T72327" s="378"/>
      <c r="U72327" s="378"/>
      <c r="V72327" s="378"/>
      <c r="W72327" s="378"/>
      <c r="X72327" s="378"/>
      <c r="Y72327" s="378"/>
    </row>
    <row r="72328" spans="1:25">
      <c r="A72328" s="374"/>
      <c r="B72328" s="374"/>
      <c r="C72328" s="406"/>
      <c r="D72328" s="407"/>
      <c r="E72328" s="374"/>
      <c r="F72328" s="374"/>
      <c r="G72328" s="408"/>
      <c r="H72328" s="374"/>
      <c r="I72328" s="409"/>
      <c r="J72328" s="374"/>
      <c r="K72328" s="409"/>
      <c r="L72328" s="378"/>
      <c r="M72328" s="410"/>
      <c r="N72328" s="374"/>
      <c r="O72328" s="411"/>
      <c r="P72328" s="409"/>
      <c r="Q72328" s="409"/>
      <c r="R72328" s="378"/>
      <c r="S72328" s="378"/>
      <c r="T72328" s="378"/>
      <c r="U72328" s="378"/>
      <c r="V72328" s="378"/>
      <c r="W72328" s="378"/>
      <c r="X72328" s="378"/>
      <c r="Y72328" s="378"/>
    </row>
    <row r="72329" spans="1:25">
      <c r="A72329" s="374"/>
      <c r="B72329" s="374"/>
      <c r="C72329" s="406"/>
      <c r="D72329" s="407"/>
      <c r="E72329" s="374"/>
      <c r="F72329" s="374"/>
      <c r="G72329" s="408"/>
      <c r="H72329" s="374"/>
      <c r="I72329" s="409"/>
      <c r="J72329" s="374"/>
      <c r="K72329" s="409"/>
      <c r="L72329" s="378"/>
      <c r="M72329" s="410"/>
      <c r="N72329" s="374"/>
      <c r="O72329" s="411"/>
      <c r="P72329" s="409"/>
      <c r="Q72329" s="409"/>
      <c r="R72329" s="378"/>
      <c r="S72329" s="378"/>
      <c r="T72329" s="378"/>
      <c r="U72329" s="378"/>
      <c r="V72329" s="378"/>
      <c r="W72329" s="378"/>
      <c r="X72329" s="378"/>
      <c r="Y72329" s="378"/>
    </row>
    <row r="72330" spans="1:25">
      <c r="A72330" s="374"/>
      <c r="B72330" s="374"/>
      <c r="C72330" s="406"/>
      <c r="D72330" s="407"/>
      <c r="E72330" s="374"/>
      <c r="F72330" s="374"/>
      <c r="G72330" s="408"/>
      <c r="H72330" s="374"/>
      <c r="I72330" s="409"/>
      <c r="J72330" s="374"/>
      <c r="K72330" s="409"/>
      <c r="L72330" s="378"/>
      <c r="M72330" s="410"/>
      <c r="N72330" s="374"/>
      <c r="O72330" s="411"/>
      <c r="P72330" s="409"/>
      <c r="Q72330" s="409"/>
      <c r="R72330" s="378"/>
      <c r="S72330" s="378"/>
      <c r="T72330" s="378"/>
      <c r="U72330" s="378"/>
      <c r="V72330" s="378"/>
      <c r="W72330" s="378"/>
      <c r="X72330" s="378"/>
      <c r="Y72330" s="378"/>
    </row>
    <row r="72331" spans="1:25">
      <c r="A72331" s="374"/>
      <c r="B72331" s="374"/>
      <c r="C72331" s="406"/>
      <c r="D72331" s="407"/>
      <c r="E72331" s="374"/>
      <c r="F72331" s="374"/>
      <c r="G72331" s="408"/>
      <c r="H72331" s="374"/>
      <c r="I72331" s="409"/>
      <c r="J72331" s="374"/>
      <c r="K72331" s="409"/>
      <c r="L72331" s="378"/>
      <c r="M72331" s="410"/>
      <c r="N72331" s="374"/>
      <c r="O72331" s="411"/>
      <c r="P72331" s="409"/>
      <c r="Q72331" s="409"/>
      <c r="R72331" s="378"/>
      <c r="S72331" s="378"/>
      <c r="T72331" s="378"/>
      <c r="U72331" s="378"/>
      <c r="V72331" s="378"/>
      <c r="W72331" s="378"/>
      <c r="X72331" s="378"/>
      <c r="Y72331" s="378"/>
    </row>
    <row r="72332" spans="1:25">
      <c r="A72332" s="374"/>
      <c r="B72332" s="374"/>
      <c r="C72332" s="406"/>
      <c r="D72332" s="407"/>
      <c r="E72332" s="374"/>
      <c r="F72332" s="374"/>
      <c r="G72332" s="408"/>
      <c r="H72332" s="374"/>
      <c r="I72332" s="409"/>
      <c r="J72332" s="374"/>
      <c r="K72332" s="409"/>
      <c r="L72332" s="378"/>
      <c r="M72332" s="410"/>
      <c r="N72332" s="374"/>
      <c r="O72332" s="411"/>
      <c r="P72332" s="409"/>
      <c r="Q72332" s="409"/>
      <c r="R72332" s="378"/>
      <c r="S72332" s="378"/>
      <c r="T72332" s="378"/>
      <c r="U72332" s="378"/>
      <c r="V72332" s="378"/>
      <c r="W72332" s="378"/>
      <c r="X72332" s="378"/>
      <c r="Y72332" s="378"/>
    </row>
    <row r="72333" spans="1:25">
      <c r="A72333" s="374"/>
      <c r="B72333" s="374"/>
      <c r="C72333" s="406"/>
      <c r="D72333" s="407"/>
      <c r="E72333" s="374"/>
      <c r="F72333" s="374"/>
      <c r="G72333" s="408"/>
      <c r="H72333" s="374"/>
      <c r="I72333" s="409"/>
      <c r="J72333" s="374"/>
      <c r="K72333" s="409"/>
      <c r="L72333" s="378"/>
      <c r="M72333" s="410"/>
      <c r="N72333" s="374"/>
      <c r="O72333" s="411"/>
      <c r="P72333" s="409"/>
      <c r="Q72333" s="409"/>
      <c r="R72333" s="378"/>
      <c r="S72333" s="378"/>
      <c r="T72333" s="378"/>
      <c r="U72333" s="378"/>
      <c r="V72333" s="378"/>
      <c r="W72333" s="378"/>
      <c r="X72333" s="378"/>
      <c r="Y72333" s="378"/>
    </row>
    <row r="72334" spans="1:25">
      <c r="A72334" s="374"/>
      <c r="B72334" s="374"/>
      <c r="C72334" s="406"/>
      <c r="D72334" s="407"/>
      <c r="E72334" s="374"/>
      <c r="F72334" s="374"/>
      <c r="G72334" s="408"/>
      <c r="H72334" s="374"/>
      <c r="I72334" s="409"/>
      <c r="J72334" s="374"/>
      <c r="K72334" s="409"/>
      <c r="L72334" s="378"/>
      <c r="M72334" s="410"/>
      <c r="N72334" s="374"/>
      <c r="O72334" s="411"/>
      <c r="P72334" s="409"/>
      <c r="Q72334" s="409"/>
      <c r="R72334" s="378"/>
      <c r="S72334" s="378"/>
      <c r="T72334" s="378"/>
      <c r="U72334" s="378"/>
      <c r="V72334" s="378"/>
      <c r="W72334" s="378"/>
      <c r="X72334" s="378"/>
      <c r="Y72334" s="378"/>
    </row>
    <row r="72335" spans="1:25">
      <c r="A72335" s="374"/>
      <c r="B72335" s="374"/>
      <c r="C72335" s="406"/>
      <c r="D72335" s="407"/>
      <c r="E72335" s="374"/>
      <c r="F72335" s="374"/>
      <c r="G72335" s="408"/>
      <c r="H72335" s="374"/>
      <c r="I72335" s="409"/>
      <c r="J72335" s="374"/>
      <c r="K72335" s="409"/>
      <c r="L72335" s="378"/>
      <c r="M72335" s="410"/>
      <c r="N72335" s="374"/>
      <c r="O72335" s="411"/>
      <c r="P72335" s="409"/>
      <c r="Q72335" s="409"/>
      <c r="R72335" s="378"/>
      <c r="S72335" s="378"/>
      <c r="T72335" s="378"/>
      <c r="U72335" s="378"/>
      <c r="V72335" s="378"/>
      <c r="W72335" s="378"/>
      <c r="X72335" s="378"/>
      <c r="Y72335" s="378"/>
    </row>
    <row r="72336" spans="1:25">
      <c r="A72336" s="374"/>
      <c r="B72336" s="374"/>
      <c r="C72336" s="406"/>
      <c r="D72336" s="407"/>
      <c r="E72336" s="374"/>
      <c r="F72336" s="374"/>
      <c r="G72336" s="408"/>
      <c r="H72336" s="374"/>
      <c r="I72336" s="409"/>
      <c r="J72336" s="374"/>
      <c r="K72336" s="409"/>
      <c r="L72336" s="378"/>
      <c r="M72336" s="410"/>
      <c r="N72336" s="374"/>
      <c r="O72336" s="411"/>
      <c r="P72336" s="409"/>
      <c r="Q72336" s="409"/>
      <c r="R72336" s="378"/>
      <c r="S72336" s="378"/>
      <c r="T72336" s="378"/>
      <c r="U72336" s="378"/>
      <c r="V72336" s="378"/>
      <c r="W72336" s="378"/>
      <c r="X72336" s="378"/>
      <c r="Y72336" s="378"/>
    </row>
    <row r="72337" spans="1:25">
      <c r="A72337" s="374"/>
      <c r="B72337" s="374"/>
      <c r="C72337" s="406"/>
      <c r="D72337" s="407"/>
      <c r="E72337" s="374"/>
      <c r="F72337" s="374"/>
      <c r="G72337" s="408"/>
      <c r="H72337" s="374"/>
      <c r="I72337" s="409"/>
      <c r="J72337" s="374"/>
      <c r="K72337" s="409"/>
      <c r="L72337" s="378"/>
      <c r="M72337" s="410"/>
      <c r="N72337" s="374"/>
      <c r="O72337" s="411"/>
      <c r="P72337" s="409"/>
      <c r="Q72337" s="409"/>
      <c r="R72337" s="378"/>
      <c r="S72337" s="378"/>
      <c r="T72337" s="378"/>
      <c r="U72337" s="378"/>
      <c r="V72337" s="378"/>
      <c r="W72337" s="378"/>
      <c r="X72337" s="378"/>
      <c r="Y72337" s="378"/>
    </row>
    <row r="72338" spans="1:25">
      <c r="A72338" s="374"/>
      <c r="B72338" s="374"/>
      <c r="C72338" s="406"/>
      <c r="D72338" s="407"/>
      <c r="E72338" s="374"/>
      <c r="F72338" s="374"/>
      <c r="G72338" s="408"/>
      <c r="H72338" s="374"/>
      <c r="I72338" s="409"/>
      <c r="J72338" s="374"/>
      <c r="K72338" s="409"/>
      <c r="L72338" s="378"/>
      <c r="M72338" s="410"/>
      <c r="N72338" s="374"/>
      <c r="O72338" s="411"/>
      <c r="P72338" s="409"/>
      <c r="Q72338" s="409"/>
      <c r="R72338" s="378"/>
      <c r="S72338" s="378"/>
      <c r="T72338" s="378"/>
      <c r="U72338" s="378"/>
      <c r="V72338" s="378"/>
      <c r="W72338" s="378"/>
      <c r="X72338" s="378"/>
      <c r="Y72338" s="378"/>
    </row>
    <row r="72339" spans="1:25">
      <c r="A72339" s="374"/>
      <c r="B72339" s="374"/>
      <c r="C72339" s="406"/>
      <c r="D72339" s="407"/>
      <c r="E72339" s="374"/>
      <c r="F72339" s="374"/>
      <c r="G72339" s="408"/>
      <c r="H72339" s="374"/>
      <c r="I72339" s="409"/>
      <c r="J72339" s="374"/>
      <c r="K72339" s="409"/>
      <c r="L72339" s="378"/>
      <c r="M72339" s="410"/>
      <c r="N72339" s="374"/>
      <c r="O72339" s="411"/>
      <c r="P72339" s="409"/>
      <c r="Q72339" s="409"/>
      <c r="R72339" s="378"/>
      <c r="S72339" s="378"/>
      <c r="T72339" s="378"/>
      <c r="U72339" s="378"/>
      <c r="V72339" s="378"/>
      <c r="W72339" s="378"/>
      <c r="X72339" s="378"/>
      <c r="Y72339" s="378"/>
    </row>
    <row r="72340" spans="1:25">
      <c r="A72340" s="374"/>
      <c r="B72340" s="374"/>
      <c r="C72340" s="406"/>
      <c r="D72340" s="407"/>
      <c r="E72340" s="374"/>
      <c r="F72340" s="374"/>
      <c r="G72340" s="408"/>
      <c r="H72340" s="374"/>
      <c r="I72340" s="409"/>
      <c r="J72340" s="374"/>
      <c r="K72340" s="409"/>
      <c r="L72340" s="378"/>
      <c r="M72340" s="410"/>
      <c r="N72340" s="374"/>
      <c r="O72340" s="411"/>
      <c r="P72340" s="409"/>
      <c r="Q72340" s="409"/>
      <c r="R72340" s="378"/>
      <c r="S72340" s="378"/>
      <c r="T72340" s="378"/>
      <c r="U72340" s="378"/>
      <c r="V72340" s="378"/>
      <c r="W72340" s="378"/>
      <c r="X72340" s="378"/>
      <c r="Y72340" s="378"/>
    </row>
    <row r="72341" spans="1:25">
      <c r="A72341" s="374"/>
      <c r="B72341" s="374"/>
      <c r="C72341" s="406"/>
      <c r="D72341" s="407"/>
      <c r="E72341" s="374"/>
      <c r="F72341" s="374"/>
      <c r="G72341" s="408"/>
      <c r="H72341" s="374"/>
      <c r="I72341" s="409"/>
      <c r="J72341" s="374"/>
      <c r="K72341" s="409"/>
      <c r="L72341" s="378"/>
      <c r="M72341" s="410"/>
      <c r="N72341" s="374"/>
      <c r="O72341" s="411"/>
      <c r="P72341" s="409"/>
      <c r="Q72341" s="409"/>
      <c r="R72341" s="378"/>
      <c r="S72341" s="378"/>
      <c r="T72341" s="378"/>
      <c r="U72341" s="378"/>
      <c r="V72341" s="378"/>
      <c r="W72341" s="378"/>
      <c r="X72341" s="378"/>
      <c r="Y72341" s="378"/>
    </row>
    <row r="72342" spans="1:25">
      <c r="A72342" s="374"/>
      <c r="B72342" s="374"/>
      <c r="C72342" s="406"/>
      <c r="D72342" s="407"/>
      <c r="E72342" s="374"/>
      <c r="F72342" s="374"/>
      <c r="G72342" s="408"/>
      <c r="H72342" s="374"/>
      <c r="I72342" s="409"/>
      <c r="J72342" s="374"/>
      <c r="K72342" s="409"/>
      <c r="L72342" s="378"/>
      <c r="M72342" s="410"/>
      <c r="N72342" s="374"/>
      <c r="O72342" s="411"/>
      <c r="P72342" s="409"/>
      <c r="Q72342" s="409"/>
      <c r="R72342" s="378"/>
      <c r="S72342" s="378"/>
      <c r="T72342" s="378"/>
      <c r="U72342" s="378"/>
      <c r="V72342" s="378"/>
      <c r="W72342" s="378"/>
      <c r="X72342" s="378"/>
      <c r="Y72342" s="378"/>
    </row>
    <row r="72343" spans="1:25">
      <c r="A72343" s="374"/>
      <c r="B72343" s="374"/>
      <c r="C72343" s="406"/>
      <c r="D72343" s="407"/>
      <c r="E72343" s="374"/>
      <c r="F72343" s="374"/>
      <c r="G72343" s="408"/>
      <c r="H72343" s="374"/>
      <c r="I72343" s="409"/>
      <c r="J72343" s="374"/>
      <c r="K72343" s="409"/>
      <c r="L72343" s="378"/>
      <c r="M72343" s="410"/>
      <c r="N72343" s="374"/>
      <c r="O72343" s="411"/>
      <c r="P72343" s="409"/>
      <c r="Q72343" s="409"/>
      <c r="R72343" s="378"/>
      <c r="S72343" s="378"/>
      <c r="T72343" s="378"/>
      <c r="U72343" s="378"/>
      <c r="V72343" s="378"/>
      <c r="W72343" s="378"/>
      <c r="X72343" s="378"/>
      <c r="Y72343" s="378"/>
    </row>
    <row r="72344" spans="1:25">
      <c r="A72344" s="374"/>
      <c r="B72344" s="374"/>
      <c r="C72344" s="406"/>
      <c r="D72344" s="407"/>
      <c r="E72344" s="374"/>
      <c r="F72344" s="374"/>
      <c r="G72344" s="408"/>
      <c r="H72344" s="374"/>
      <c r="I72344" s="409"/>
      <c r="J72344" s="374"/>
      <c r="K72344" s="409"/>
      <c r="L72344" s="378"/>
      <c r="M72344" s="410"/>
      <c r="N72344" s="374"/>
      <c r="O72344" s="411"/>
      <c r="P72344" s="409"/>
      <c r="Q72344" s="409"/>
      <c r="R72344" s="378"/>
      <c r="S72344" s="378"/>
      <c r="T72344" s="378"/>
      <c r="U72344" s="378"/>
      <c r="V72344" s="378"/>
      <c r="W72344" s="378"/>
      <c r="X72344" s="378"/>
      <c r="Y72344" s="378"/>
    </row>
    <row r="72345" spans="1:25">
      <c r="A72345" s="374"/>
      <c r="B72345" s="374"/>
      <c r="C72345" s="406"/>
      <c r="D72345" s="407"/>
      <c r="E72345" s="374"/>
      <c r="F72345" s="374"/>
      <c r="G72345" s="408"/>
      <c r="H72345" s="374"/>
      <c r="I72345" s="409"/>
      <c r="J72345" s="374"/>
      <c r="K72345" s="409"/>
      <c r="L72345" s="378"/>
      <c r="M72345" s="410"/>
      <c r="N72345" s="374"/>
      <c r="O72345" s="411"/>
      <c r="P72345" s="409"/>
      <c r="Q72345" s="409"/>
      <c r="R72345" s="378"/>
      <c r="S72345" s="378"/>
      <c r="T72345" s="378"/>
      <c r="U72345" s="378"/>
      <c r="V72345" s="378"/>
      <c r="W72345" s="378"/>
      <c r="X72345" s="378"/>
      <c r="Y72345" s="378"/>
    </row>
    <row r="72346" spans="1:25">
      <c r="A72346" s="374"/>
      <c r="B72346" s="374"/>
      <c r="C72346" s="406"/>
      <c r="D72346" s="407"/>
      <c r="E72346" s="374"/>
      <c r="F72346" s="374"/>
      <c r="G72346" s="408"/>
      <c r="H72346" s="374"/>
      <c r="I72346" s="409"/>
      <c r="J72346" s="374"/>
      <c r="K72346" s="409"/>
      <c r="L72346" s="378"/>
      <c r="M72346" s="410"/>
      <c r="N72346" s="374"/>
      <c r="O72346" s="411"/>
      <c r="P72346" s="409"/>
      <c r="Q72346" s="409"/>
      <c r="R72346" s="378"/>
      <c r="S72346" s="378"/>
      <c r="T72346" s="378"/>
      <c r="U72346" s="378"/>
      <c r="V72346" s="378"/>
      <c r="W72346" s="378"/>
      <c r="X72346" s="378"/>
      <c r="Y72346" s="378"/>
    </row>
    <row r="72347" spans="1:25">
      <c r="A72347" s="374"/>
      <c r="B72347" s="374"/>
      <c r="C72347" s="406"/>
      <c r="D72347" s="407"/>
      <c r="E72347" s="374"/>
      <c r="F72347" s="374"/>
      <c r="G72347" s="408"/>
      <c r="H72347" s="374"/>
      <c r="I72347" s="409"/>
      <c r="J72347" s="374"/>
      <c r="K72347" s="409"/>
      <c r="L72347" s="378"/>
      <c r="M72347" s="410"/>
      <c r="N72347" s="374"/>
      <c r="O72347" s="411"/>
      <c r="P72347" s="409"/>
      <c r="Q72347" s="409"/>
      <c r="R72347" s="378"/>
      <c r="S72347" s="378"/>
      <c r="T72347" s="378"/>
      <c r="U72347" s="378"/>
      <c r="V72347" s="378"/>
      <c r="W72347" s="378"/>
      <c r="X72347" s="378"/>
      <c r="Y72347" s="378"/>
    </row>
    <row r="72348" spans="1:25">
      <c r="A72348" s="374"/>
      <c r="B72348" s="374"/>
      <c r="C72348" s="406"/>
      <c r="D72348" s="407"/>
      <c r="E72348" s="374"/>
      <c r="F72348" s="374"/>
      <c r="G72348" s="408"/>
      <c r="H72348" s="374"/>
      <c r="I72348" s="409"/>
      <c r="J72348" s="374"/>
      <c r="K72348" s="409"/>
      <c r="L72348" s="378"/>
      <c r="M72348" s="410"/>
      <c r="N72348" s="374"/>
      <c r="O72348" s="411"/>
      <c r="P72348" s="409"/>
      <c r="Q72348" s="409"/>
      <c r="R72348" s="378"/>
      <c r="S72348" s="378"/>
      <c r="T72348" s="378"/>
      <c r="U72348" s="378"/>
      <c r="V72348" s="378"/>
      <c r="W72348" s="378"/>
      <c r="X72348" s="378"/>
      <c r="Y72348" s="378"/>
    </row>
    <row r="72349" spans="1:25">
      <c r="A72349" s="374"/>
      <c r="B72349" s="374"/>
      <c r="C72349" s="406"/>
      <c r="D72349" s="407"/>
      <c r="E72349" s="374"/>
      <c r="F72349" s="374"/>
      <c r="G72349" s="408"/>
      <c r="H72349" s="374"/>
      <c r="I72349" s="409"/>
      <c r="J72349" s="374"/>
      <c r="K72349" s="409"/>
      <c r="L72349" s="378"/>
      <c r="M72349" s="410"/>
      <c r="N72349" s="374"/>
      <c r="O72349" s="411"/>
      <c r="P72349" s="409"/>
      <c r="Q72349" s="409"/>
      <c r="R72349" s="378"/>
      <c r="S72349" s="378"/>
      <c r="T72349" s="378"/>
      <c r="U72349" s="378"/>
      <c r="V72349" s="378"/>
      <c r="W72349" s="378"/>
      <c r="X72349" s="378"/>
      <c r="Y72349" s="378"/>
    </row>
    <row r="72350" spans="1:25">
      <c r="A72350" s="374"/>
      <c r="B72350" s="374"/>
      <c r="C72350" s="406"/>
      <c r="D72350" s="407"/>
      <c r="E72350" s="374"/>
      <c r="F72350" s="374"/>
      <c r="G72350" s="408"/>
      <c r="H72350" s="374"/>
      <c r="I72350" s="409"/>
      <c r="J72350" s="374"/>
      <c r="K72350" s="409"/>
      <c r="L72350" s="378"/>
      <c r="M72350" s="410"/>
      <c r="N72350" s="374"/>
      <c r="O72350" s="411"/>
      <c r="P72350" s="409"/>
      <c r="Q72350" s="409"/>
      <c r="R72350" s="378"/>
      <c r="S72350" s="378"/>
      <c r="T72350" s="378"/>
      <c r="U72350" s="378"/>
      <c r="V72350" s="378"/>
      <c r="W72350" s="378"/>
      <c r="X72350" s="378"/>
      <c r="Y72350" s="378"/>
    </row>
    <row r="72351" spans="1:25">
      <c r="A72351" s="374"/>
      <c r="B72351" s="374"/>
      <c r="C72351" s="406"/>
      <c r="D72351" s="407"/>
      <c r="E72351" s="374"/>
      <c r="F72351" s="374"/>
      <c r="G72351" s="408"/>
      <c r="H72351" s="374"/>
      <c r="I72351" s="409"/>
      <c r="J72351" s="374"/>
      <c r="K72351" s="409"/>
      <c r="L72351" s="378"/>
      <c r="M72351" s="410"/>
      <c r="N72351" s="374"/>
      <c r="O72351" s="411"/>
      <c r="P72351" s="409"/>
      <c r="Q72351" s="409"/>
      <c r="R72351" s="378"/>
      <c r="S72351" s="378"/>
      <c r="T72351" s="378"/>
      <c r="U72351" s="378"/>
      <c r="V72351" s="378"/>
      <c r="W72351" s="378"/>
      <c r="X72351" s="378"/>
      <c r="Y72351" s="378"/>
    </row>
    <row r="72352" spans="1:25">
      <c r="A72352" s="374"/>
      <c r="B72352" s="374"/>
      <c r="C72352" s="406"/>
      <c r="D72352" s="407"/>
      <c r="E72352" s="374"/>
      <c r="F72352" s="374"/>
      <c r="G72352" s="408"/>
      <c r="H72352" s="374"/>
      <c r="I72352" s="409"/>
      <c r="J72352" s="374"/>
      <c r="K72352" s="409"/>
      <c r="L72352" s="378"/>
      <c r="M72352" s="410"/>
      <c r="N72352" s="374"/>
      <c r="O72352" s="411"/>
      <c r="P72352" s="409"/>
      <c r="Q72352" s="409"/>
      <c r="R72352" s="378"/>
      <c r="S72352" s="378"/>
      <c r="T72352" s="378"/>
      <c r="U72352" s="378"/>
      <c r="V72352" s="378"/>
      <c r="W72352" s="378"/>
      <c r="X72352" s="378"/>
      <c r="Y72352" s="378"/>
    </row>
    <row r="72353" spans="1:25">
      <c r="A72353" s="374"/>
      <c r="B72353" s="374"/>
      <c r="C72353" s="406"/>
      <c r="D72353" s="407"/>
      <c r="E72353" s="374"/>
      <c r="F72353" s="374"/>
      <c r="G72353" s="408"/>
      <c r="H72353" s="374"/>
      <c r="I72353" s="409"/>
      <c r="J72353" s="374"/>
      <c r="K72353" s="409"/>
      <c r="L72353" s="378"/>
      <c r="M72353" s="410"/>
      <c r="N72353" s="374"/>
      <c r="O72353" s="411"/>
      <c r="P72353" s="409"/>
      <c r="Q72353" s="409"/>
      <c r="R72353" s="378"/>
      <c r="S72353" s="378"/>
      <c r="T72353" s="378"/>
      <c r="U72353" s="378"/>
      <c r="V72353" s="378"/>
      <c r="W72353" s="378"/>
      <c r="X72353" s="378"/>
      <c r="Y72353" s="378"/>
    </row>
    <row r="72354" spans="1:25">
      <c r="A72354" s="374"/>
      <c r="B72354" s="374"/>
      <c r="C72354" s="406"/>
      <c r="D72354" s="407"/>
      <c r="E72354" s="374"/>
      <c r="F72354" s="374"/>
      <c r="G72354" s="408"/>
      <c r="H72354" s="374"/>
      <c r="I72354" s="409"/>
      <c r="J72354" s="374"/>
      <c r="K72354" s="409"/>
      <c r="L72354" s="378"/>
      <c r="M72354" s="410"/>
      <c r="N72354" s="374"/>
      <c r="O72354" s="411"/>
      <c r="P72354" s="409"/>
      <c r="Q72354" s="409"/>
      <c r="R72354" s="378"/>
      <c r="S72354" s="378"/>
      <c r="T72354" s="378"/>
      <c r="U72354" s="378"/>
      <c r="V72354" s="378"/>
      <c r="W72354" s="378"/>
      <c r="X72354" s="378"/>
      <c r="Y72354" s="378"/>
    </row>
    <row r="72355" spans="1:25">
      <c r="A72355" s="374"/>
      <c r="B72355" s="374"/>
      <c r="C72355" s="406"/>
      <c r="D72355" s="407"/>
      <c r="E72355" s="374"/>
      <c r="F72355" s="374"/>
      <c r="G72355" s="408"/>
      <c r="H72355" s="374"/>
      <c r="I72355" s="409"/>
      <c r="J72355" s="374"/>
      <c r="K72355" s="409"/>
      <c r="L72355" s="378"/>
      <c r="M72355" s="410"/>
      <c r="N72355" s="374"/>
      <c r="O72355" s="411"/>
      <c r="P72355" s="409"/>
      <c r="Q72355" s="409"/>
      <c r="R72355" s="378"/>
      <c r="S72355" s="378"/>
      <c r="T72355" s="378"/>
      <c r="U72355" s="378"/>
      <c r="V72355" s="378"/>
      <c r="W72355" s="378"/>
      <c r="X72355" s="378"/>
      <c r="Y72355" s="378"/>
    </row>
    <row r="72356" spans="1:25">
      <c r="A72356" s="374"/>
      <c r="B72356" s="374"/>
      <c r="C72356" s="406"/>
      <c r="D72356" s="407"/>
      <c r="E72356" s="374"/>
      <c r="F72356" s="374"/>
      <c r="G72356" s="408"/>
      <c r="H72356" s="374"/>
      <c r="I72356" s="409"/>
      <c r="J72356" s="374"/>
      <c r="K72356" s="409"/>
      <c r="L72356" s="378"/>
      <c r="M72356" s="410"/>
      <c r="N72356" s="374"/>
      <c r="O72356" s="411"/>
      <c r="P72356" s="409"/>
      <c r="Q72356" s="409"/>
      <c r="R72356" s="378"/>
      <c r="S72356" s="378"/>
      <c r="T72356" s="378"/>
      <c r="U72356" s="378"/>
      <c r="V72356" s="378"/>
      <c r="W72356" s="378"/>
      <c r="X72356" s="378"/>
      <c r="Y72356" s="378"/>
    </row>
    <row r="72357" spans="1:25">
      <c r="A72357" s="374"/>
      <c r="B72357" s="374"/>
      <c r="C72357" s="406"/>
      <c r="D72357" s="407"/>
      <c r="E72357" s="374"/>
      <c r="F72357" s="374"/>
      <c r="G72357" s="408"/>
      <c r="H72357" s="374"/>
      <c r="I72357" s="409"/>
      <c r="J72357" s="374"/>
      <c r="K72357" s="409"/>
      <c r="L72357" s="378"/>
      <c r="M72357" s="410"/>
      <c r="N72357" s="374"/>
      <c r="O72357" s="411"/>
      <c r="P72357" s="409"/>
      <c r="Q72357" s="409"/>
      <c r="R72357" s="378"/>
      <c r="S72357" s="378"/>
      <c r="T72357" s="378"/>
      <c r="U72357" s="378"/>
      <c r="V72357" s="378"/>
      <c r="W72357" s="378"/>
      <c r="X72357" s="378"/>
      <c r="Y72357" s="378"/>
    </row>
    <row r="72358" spans="1:25">
      <c r="A72358" s="374"/>
      <c r="B72358" s="374"/>
      <c r="C72358" s="406"/>
      <c r="D72358" s="407"/>
      <c r="E72358" s="374"/>
      <c r="F72358" s="374"/>
      <c r="G72358" s="408"/>
      <c r="H72358" s="374"/>
      <c r="I72358" s="409"/>
      <c r="J72358" s="374"/>
      <c r="K72358" s="409"/>
      <c r="L72358" s="378"/>
      <c r="M72358" s="410"/>
      <c r="N72358" s="374"/>
      <c r="O72358" s="411"/>
      <c r="P72358" s="409"/>
      <c r="Q72358" s="409"/>
      <c r="R72358" s="378"/>
      <c r="S72358" s="378"/>
      <c r="T72358" s="378"/>
      <c r="U72358" s="378"/>
      <c r="V72358" s="378"/>
      <c r="W72358" s="378"/>
      <c r="X72358" s="378"/>
      <c r="Y72358" s="378"/>
    </row>
    <row r="72359" spans="1:25">
      <c r="A72359" s="374"/>
      <c r="B72359" s="374"/>
      <c r="C72359" s="406"/>
      <c r="D72359" s="407"/>
      <c r="E72359" s="374"/>
      <c r="F72359" s="374"/>
      <c r="G72359" s="408"/>
      <c r="H72359" s="374"/>
      <c r="I72359" s="409"/>
      <c r="J72359" s="374"/>
      <c r="K72359" s="409"/>
      <c r="L72359" s="378"/>
      <c r="M72359" s="410"/>
      <c r="N72359" s="374"/>
      <c r="O72359" s="411"/>
      <c r="P72359" s="409"/>
      <c r="Q72359" s="409"/>
      <c r="R72359" s="378"/>
      <c r="S72359" s="378"/>
      <c r="T72359" s="378"/>
      <c r="U72359" s="378"/>
      <c r="V72359" s="378"/>
      <c r="W72359" s="378"/>
      <c r="X72359" s="378"/>
      <c r="Y72359" s="378"/>
    </row>
    <row r="72360" spans="1:25">
      <c r="A72360" s="374"/>
      <c r="B72360" s="374"/>
      <c r="C72360" s="406"/>
      <c r="D72360" s="407"/>
      <c r="E72360" s="374"/>
      <c r="F72360" s="374"/>
      <c r="G72360" s="408"/>
      <c r="H72360" s="374"/>
      <c r="I72360" s="409"/>
      <c r="J72360" s="374"/>
      <c r="K72360" s="409"/>
      <c r="L72360" s="378"/>
      <c r="M72360" s="410"/>
      <c r="N72360" s="374"/>
      <c r="O72360" s="411"/>
      <c r="P72360" s="409"/>
      <c r="Q72360" s="409"/>
      <c r="R72360" s="378"/>
      <c r="S72360" s="378"/>
      <c r="T72360" s="378"/>
      <c r="U72360" s="378"/>
      <c r="V72360" s="378"/>
      <c r="W72360" s="378"/>
      <c r="X72360" s="378"/>
      <c r="Y72360" s="378"/>
    </row>
    <row r="72361" spans="1:25">
      <c r="A72361" s="374"/>
      <c r="B72361" s="374"/>
      <c r="C72361" s="406"/>
      <c r="D72361" s="407"/>
      <c r="E72361" s="374"/>
      <c r="F72361" s="374"/>
      <c r="G72361" s="408"/>
      <c r="H72361" s="374"/>
      <c r="I72361" s="409"/>
      <c r="J72361" s="374"/>
      <c r="K72361" s="409"/>
      <c r="L72361" s="378"/>
      <c r="M72361" s="410"/>
      <c r="N72361" s="374"/>
      <c r="O72361" s="411"/>
      <c r="P72361" s="409"/>
      <c r="Q72361" s="409"/>
      <c r="R72361" s="378"/>
      <c r="S72361" s="378"/>
      <c r="T72361" s="378"/>
      <c r="U72361" s="378"/>
      <c r="V72361" s="378"/>
      <c r="W72361" s="378"/>
      <c r="X72361" s="378"/>
      <c r="Y72361" s="378"/>
    </row>
    <row r="72362" spans="1:25">
      <c r="A72362" s="374"/>
      <c r="B72362" s="374"/>
      <c r="C72362" s="406"/>
      <c r="D72362" s="407"/>
      <c r="E72362" s="374"/>
      <c r="F72362" s="374"/>
      <c r="G72362" s="408"/>
      <c r="H72362" s="374"/>
      <c r="I72362" s="409"/>
      <c r="J72362" s="374"/>
      <c r="K72362" s="409"/>
      <c r="L72362" s="378"/>
      <c r="M72362" s="410"/>
      <c r="N72362" s="374"/>
      <c r="O72362" s="411"/>
      <c r="P72362" s="409"/>
      <c r="Q72362" s="409"/>
      <c r="R72362" s="378"/>
      <c r="S72362" s="378"/>
      <c r="T72362" s="378"/>
      <c r="U72362" s="378"/>
      <c r="V72362" s="378"/>
      <c r="W72362" s="378"/>
      <c r="X72362" s="378"/>
      <c r="Y72362" s="378"/>
    </row>
    <row r="72363" spans="1:25">
      <c r="A72363" s="374"/>
      <c r="B72363" s="374"/>
      <c r="C72363" s="406"/>
      <c r="D72363" s="407"/>
      <c r="E72363" s="374"/>
      <c r="F72363" s="374"/>
      <c r="G72363" s="408"/>
      <c r="H72363" s="374"/>
      <c r="I72363" s="409"/>
      <c r="J72363" s="374"/>
      <c r="K72363" s="409"/>
      <c r="L72363" s="378"/>
      <c r="M72363" s="410"/>
      <c r="N72363" s="374"/>
      <c r="O72363" s="411"/>
      <c r="P72363" s="409"/>
      <c r="Q72363" s="409"/>
      <c r="R72363" s="378"/>
      <c r="S72363" s="378"/>
      <c r="T72363" s="378"/>
      <c r="U72363" s="378"/>
      <c r="V72363" s="378"/>
      <c r="W72363" s="378"/>
      <c r="X72363" s="378"/>
      <c r="Y72363" s="378"/>
    </row>
    <row r="72364" spans="1:25">
      <c r="A72364" s="374"/>
      <c r="B72364" s="374"/>
      <c r="C72364" s="406"/>
      <c r="D72364" s="407"/>
      <c r="E72364" s="374"/>
      <c r="F72364" s="374"/>
      <c r="G72364" s="408"/>
      <c r="H72364" s="374"/>
      <c r="I72364" s="409"/>
      <c r="J72364" s="374"/>
      <c r="K72364" s="409"/>
      <c r="L72364" s="378"/>
      <c r="M72364" s="410"/>
      <c r="N72364" s="374"/>
      <c r="O72364" s="411"/>
      <c r="P72364" s="409"/>
      <c r="Q72364" s="409"/>
      <c r="R72364" s="378"/>
      <c r="S72364" s="378"/>
      <c r="T72364" s="378"/>
      <c r="U72364" s="378"/>
      <c r="V72364" s="378"/>
      <c r="W72364" s="378"/>
      <c r="X72364" s="378"/>
      <c r="Y72364" s="378"/>
    </row>
    <row r="72365" spans="1:25">
      <c r="A72365" s="374"/>
      <c r="B72365" s="374"/>
      <c r="C72365" s="406"/>
      <c r="D72365" s="407"/>
      <c r="E72365" s="374"/>
      <c r="F72365" s="374"/>
      <c r="G72365" s="408"/>
      <c r="H72365" s="374"/>
      <c r="I72365" s="409"/>
      <c r="J72365" s="374"/>
      <c r="K72365" s="409"/>
      <c r="L72365" s="378"/>
      <c r="M72365" s="410"/>
      <c r="N72365" s="374"/>
      <c r="O72365" s="411"/>
      <c r="P72365" s="409"/>
      <c r="Q72365" s="409"/>
      <c r="R72365" s="378"/>
      <c r="S72365" s="378"/>
      <c r="T72365" s="378"/>
      <c r="U72365" s="378"/>
      <c r="V72365" s="378"/>
      <c r="W72365" s="378"/>
      <c r="X72365" s="378"/>
      <c r="Y72365" s="378"/>
    </row>
    <row r="72366" spans="1:25">
      <c r="A72366" s="374"/>
      <c r="B72366" s="374"/>
      <c r="C72366" s="406"/>
      <c r="D72366" s="407"/>
      <c r="E72366" s="374"/>
      <c r="F72366" s="374"/>
      <c r="G72366" s="408"/>
      <c r="H72366" s="374"/>
      <c r="I72366" s="409"/>
      <c r="J72366" s="374"/>
      <c r="K72366" s="409"/>
      <c r="L72366" s="378"/>
      <c r="M72366" s="410"/>
      <c r="N72366" s="374"/>
      <c r="O72366" s="411"/>
      <c r="P72366" s="409"/>
      <c r="Q72366" s="409"/>
      <c r="R72366" s="378"/>
      <c r="S72366" s="378"/>
      <c r="T72366" s="378"/>
      <c r="U72366" s="378"/>
      <c r="V72366" s="378"/>
      <c r="W72366" s="378"/>
      <c r="X72366" s="378"/>
      <c r="Y72366" s="378"/>
    </row>
    <row r="72367" spans="1:25">
      <c r="A72367" s="374"/>
      <c r="B72367" s="374"/>
      <c r="C72367" s="406"/>
      <c r="D72367" s="407"/>
      <c r="E72367" s="374"/>
      <c r="F72367" s="374"/>
      <c r="G72367" s="408"/>
      <c r="H72367" s="374"/>
      <c r="I72367" s="409"/>
      <c r="J72367" s="374"/>
      <c r="K72367" s="409"/>
      <c r="L72367" s="378"/>
      <c r="M72367" s="410"/>
      <c r="N72367" s="374"/>
      <c r="O72367" s="411"/>
      <c r="P72367" s="409"/>
      <c r="Q72367" s="409"/>
      <c r="R72367" s="378"/>
      <c r="S72367" s="378"/>
      <c r="T72367" s="378"/>
      <c r="U72367" s="378"/>
      <c r="V72367" s="378"/>
      <c r="W72367" s="378"/>
      <c r="X72367" s="378"/>
      <c r="Y72367" s="378"/>
    </row>
    <row r="72368" spans="1:25">
      <c r="A72368" s="374"/>
      <c r="B72368" s="374"/>
      <c r="C72368" s="406"/>
      <c r="D72368" s="407"/>
      <c r="E72368" s="374"/>
      <c r="F72368" s="374"/>
      <c r="G72368" s="408"/>
      <c r="H72368" s="374"/>
      <c r="I72368" s="409"/>
      <c r="J72368" s="374"/>
      <c r="K72368" s="409"/>
      <c r="L72368" s="378"/>
      <c r="M72368" s="410"/>
      <c r="N72368" s="374"/>
      <c r="O72368" s="411"/>
      <c r="P72368" s="409"/>
      <c r="Q72368" s="409"/>
      <c r="R72368" s="378"/>
      <c r="S72368" s="378"/>
      <c r="T72368" s="378"/>
      <c r="U72368" s="378"/>
      <c r="V72368" s="378"/>
      <c r="W72368" s="378"/>
      <c r="X72368" s="378"/>
      <c r="Y72368" s="378"/>
    </row>
    <row r="72369" spans="1:25">
      <c r="A72369" s="374"/>
      <c r="B72369" s="374"/>
      <c r="C72369" s="406"/>
      <c r="D72369" s="407"/>
      <c r="E72369" s="374"/>
      <c r="F72369" s="374"/>
      <c r="G72369" s="408"/>
      <c r="H72369" s="374"/>
      <c r="I72369" s="409"/>
      <c r="J72369" s="374"/>
      <c r="K72369" s="409"/>
      <c r="L72369" s="378"/>
      <c r="M72369" s="410"/>
      <c r="N72369" s="374"/>
      <c r="O72369" s="411"/>
      <c r="P72369" s="409"/>
      <c r="Q72369" s="409"/>
      <c r="R72369" s="378"/>
      <c r="S72369" s="378"/>
      <c r="T72369" s="378"/>
      <c r="U72369" s="378"/>
      <c r="V72369" s="378"/>
      <c r="W72369" s="378"/>
      <c r="X72369" s="378"/>
      <c r="Y72369" s="378"/>
    </row>
    <row r="72370" spans="1:25">
      <c r="A72370" s="374"/>
      <c r="B72370" s="374"/>
      <c r="C72370" s="406"/>
      <c r="D72370" s="407"/>
      <c r="E72370" s="374"/>
      <c r="F72370" s="374"/>
      <c r="G72370" s="408"/>
      <c r="H72370" s="374"/>
      <c r="I72370" s="409"/>
      <c r="J72370" s="374"/>
      <c r="K72370" s="409"/>
      <c r="L72370" s="378"/>
      <c r="M72370" s="410"/>
      <c r="N72370" s="374"/>
      <c r="O72370" s="411"/>
      <c r="P72370" s="409"/>
      <c r="Q72370" s="409"/>
      <c r="R72370" s="378"/>
      <c r="S72370" s="378"/>
      <c r="T72370" s="378"/>
      <c r="U72370" s="378"/>
      <c r="V72370" s="378"/>
      <c r="W72370" s="378"/>
      <c r="X72370" s="378"/>
      <c r="Y72370" s="378"/>
    </row>
    <row r="72371" spans="1:25">
      <c r="A72371" s="374"/>
      <c r="B72371" s="374"/>
      <c r="C72371" s="406"/>
      <c r="D72371" s="407"/>
      <c r="E72371" s="374"/>
      <c r="F72371" s="374"/>
      <c r="G72371" s="408"/>
      <c r="H72371" s="374"/>
      <c r="I72371" s="409"/>
      <c r="J72371" s="374"/>
      <c r="K72371" s="409"/>
      <c r="L72371" s="378"/>
      <c r="M72371" s="410"/>
      <c r="N72371" s="374"/>
      <c r="O72371" s="411"/>
      <c r="P72371" s="409"/>
      <c r="Q72371" s="409"/>
      <c r="R72371" s="378"/>
      <c r="S72371" s="378"/>
      <c r="T72371" s="378"/>
      <c r="U72371" s="378"/>
      <c r="V72371" s="378"/>
      <c r="W72371" s="378"/>
      <c r="X72371" s="378"/>
      <c r="Y72371" s="378"/>
    </row>
    <row r="72372" spans="1:25">
      <c r="A72372" s="374"/>
      <c r="B72372" s="374"/>
      <c r="C72372" s="406"/>
      <c r="D72372" s="407"/>
      <c r="E72372" s="374"/>
      <c r="F72372" s="374"/>
      <c r="G72372" s="408"/>
      <c r="H72372" s="374"/>
      <c r="I72372" s="409"/>
      <c r="J72372" s="374"/>
      <c r="K72372" s="409"/>
      <c r="L72372" s="378"/>
      <c r="M72372" s="410"/>
      <c r="N72372" s="374"/>
      <c r="O72372" s="411"/>
      <c r="P72372" s="409"/>
      <c r="Q72372" s="409"/>
      <c r="R72372" s="378"/>
      <c r="S72372" s="378"/>
      <c r="T72372" s="378"/>
      <c r="U72372" s="378"/>
      <c r="V72372" s="378"/>
      <c r="W72372" s="378"/>
      <c r="X72372" s="378"/>
      <c r="Y72372" s="378"/>
    </row>
    <row r="72373" spans="1:25">
      <c r="A72373" s="374"/>
      <c r="B72373" s="374"/>
      <c r="C72373" s="406"/>
      <c r="D72373" s="407"/>
      <c r="E72373" s="374"/>
      <c r="F72373" s="374"/>
      <c r="G72373" s="408"/>
      <c r="H72373" s="374"/>
      <c r="I72373" s="409"/>
      <c r="J72373" s="374"/>
      <c r="K72373" s="409"/>
      <c r="L72373" s="378"/>
      <c r="M72373" s="410"/>
      <c r="N72373" s="374"/>
      <c r="O72373" s="411"/>
      <c r="P72373" s="409"/>
      <c r="Q72373" s="409"/>
      <c r="R72373" s="378"/>
      <c r="S72373" s="378"/>
      <c r="T72373" s="378"/>
      <c r="U72373" s="378"/>
      <c r="V72373" s="378"/>
      <c r="W72373" s="378"/>
      <c r="X72373" s="378"/>
      <c r="Y72373" s="378"/>
    </row>
    <row r="72374" spans="1:25">
      <c r="A72374" s="374"/>
      <c r="B72374" s="374"/>
      <c r="C72374" s="406"/>
      <c r="D72374" s="407"/>
      <c r="E72374" s="374"/>
      <c r="F72374" s="374"/>
      <c r="G72374" s="408"/>
      <c r="H72374" s="374"/>
      <c r="I72374" s="409"/>
      <c r="J72374" s="374"/>
      <c r="K72374" s="409"/>
      <c r="L72374" s="378"/>
      <c r="M72374" s="410"/>
      <c r="N72374" s="374"/>
      <c r="O72374" s="411"/>
      <c r="P72374" s="409"/>
      <c r="Q72374" s="409"/>
      <c r="R72374" s="378"/>
      <c r="S72374" s="378"/>
      <c r="T72374" s="378"/>
      <c r="U72374" s="378"/>
      <c r="V72374" s="378"/>
      <c r="W72374" s="378"/>
      <c r="X72374" s="378"/>
      <c r="Y72374" s="378"/>
    </row>
    <row r="72375" spans="1:25">
      <c r="A72375" s="374"/>
      <c r="B72375" s="374"/>
      <c r="C72375" s="406"/>
      <c r="D72375" s="407"/>
      <c r="E72375" s="374"/>
      <c r="F72375" s="374"/>
      <c r="G72375" s="408"/>
      <c r="H72375" s="374"/>
      <c r="I72375" s="409"/>
      <c r="J72375" s="374"/>
      <c r="K72375" s="409"/>
      <c r="L72375" s="378"/>
      <c r="M72375" s="410"/>
      <c r="N72375" s="374"/>
      <c r="O72375" s="411"/>
      <c r="P72375" s="409"/>
      <c r="Q72375" s="409"/>
      <c r="R72375" s="378"/>
      <c r="S72375" s="378"/>
      <c r="T72375" s="378"/>
      <c r="U72375" s="378"/>
      <c r="V72375" s="378"/>
      <c r="W72375" s="378"/>
      <c r="X72375" s="378"/>
      <c r="Y72375" s="378"/>
    </row>
    <row r="72376" spans="1:25">
      <c r="A72376" s="374"/>
      <c r="B72376" s="374"/>
      <c r="C72376" s="406"/>
      <c r="D72376" s="407"/>
      <c r="E72376" s="374"/>
      <c r="F72376" s="374"/>
      <c r="G72376" s="408"/>
      <c r="H72376" s="374"/>
      <c r="I72376" s="409"/>
      <c r="J72376" s="374"/>
      <c r="K72376" s="409"/>
      <c r="L72376" s="378"/>
      <c r="M72376" s="410"/>
      <c r="N72376" s="374"/>
      <c r="O72376" s="411"/>
      <c r="P72376" s="409"/>
      <c r="Q72376" s="409"/>
      <c r="R72376" s="378"/>
      <c r="S72376" s="378"/>
      <c r="T72376" s="378"/>
      <c r="U72376" s="378"/>
      <c r="V72376" s="378"/>
      <c r="W72376" s="378"/>
      <c r="X72376" s="378"/>
      <c r="Y72376" s="378"/>
    </row>
    <row r="72377" spans="1:25">
      <c r="A72377" s="374"/>
      <c r="B72377" s="374"/>
      <c r="C72377" s="406"/>
      <c r="D72377" s="407"/>
      <c r="E72377" s="374"/>
      <c r="F72377" s="374"/>
      <c r="G72377" s="408"/>
      <c r="H72377" s="374"/>
      <c r="I72377" s="409"/>
      <c r="J72377" s="374"/>
      <c r="K72377" s="409"/>
      <c r="L72377" s="378"/>
      <c r="M72377" s="410"/>
      <c r="N72377" s="374"/>
      <c r="O72377" s="411"/>
      <c r="P72377" s="409"/>
      <c r="Q72377" s="409"/>
      <c r="R72377" s="378"/>
      <c r="S72377" s="378"/>
      <c r="T72377" s="378"/>
      <c r="U72377" s="378"/>
      <c r="V72377" s="378"/>
      <c r="W72377" s="378"/>
      <c r="X72377" s="378"/>
      <c r="Y72377" s="378"/>
    </row>
    <row r="72378" spans="1:25">
      <c r="A72378" s="374"/>
      <c r="B72378" s="374"/>
      <c r="C72378" s="406"/>
      <c r="D72378" s="407"/>
      <c r="E72378" s="374"/>
      <c r="F72378" s="374"/>
      <c r="G72378" s="408"/>
      <c r="H72378" s="374"/>
      <c r="I72378" s="409"/>
      <c r="J72378" s="374"/>
      <c r="K72378" s="409"/>
      <c r="L72378" s="378"/>
      <c r="M72378" s="410"/>
      <c r="N72378" s="374"/>
      <c r="O72378" s="411"/>
      <c r="P72378" s="409"/>
      <c r="Q72378" s="409"/>
      <c r="R72378" s="378"/>
      <c r="S72378" s="378"/>
      <c r="T72378" s="378"/>
      <c r="U72378" s="378"/>
      <c r="V72378" s="378"/>
      <c r="W72378" s="378"/>
      <c r="X72378" s="378"/>
      <c r="Y72378" s="378"/>
    </row>
    <row r="72379" spans="1:25">
      <c r="A72379" s="374"/>
      <c r="B72379" s="374"/>
      <c r="C72379" s="406"/>
      <c r="D72379" s="407"/>
      <c r="E72379" s="374"/>
      <c r="F72379" s="374"/>
      <c r="G72379" s="408"/>
      <c r="H72379" s="374"/>
      <c r="I72379" s="409"/>
      <c r="J72379" s="374"/>
      <c r="K72379" s="409"/>
      <c r="L72379" s="378"/>
      <c r="M72379" s="410"/>
      <c r="N72379" s="374"/>
      <c r="O72379" s="411"/>
      <c r="P72379" s="409"/>
      <c r="Q72379" s="409"/>
      <c r="R72379" s="378"/>
      <c r="S72379" s="378"/>
      <c r="T72379" s="378"/>
      <c r="U72379" s="378"/>
      <c r="V72379" s="378"/>
      <c r="W72379" s="378"/>
      <c r="X72379" s="378"/>
      <c r="Y72379" s="378"/>
    </row>
    <row r="72380" spans="1:25">
      <c r="A72380" s="374"/>
      <c r="B72380" s="374"/>
      <c r="C72380" s="406"/>
      <c r="D72380" s="407"/>
      <c r="E72380" s="374"/>
      <c r="F72380" s="374"/>
      <c r="G72380" s="408"/>
      <c r="H72380" s="374"/>
      <c r="I72380" s="409"/>
      <c r="J72380" s="374"/>
      <c r="K72380" s="409"/>
      <c r="L72380" s="378"/>
      <c r="M72380" s="410"/>
      <c r="N72380" s="374"/>
      <c r="O72380" s="411"/>
      <c r="P72380" s="409"/>
      <c r="Q72380" s="409"/>
      <c r="R72380" s="378"/>
      <c r="S72380" s="378"/>
      <c r="T72380" s="378"/>
      <c r="U72380" s="378"/>
      <c r="V72380" s="378"/>
      <c r="W72380" s="378"/>
      <c r="X72380" s="378"/>
      <c r="Y72380" s="378"/>
    </row>
    <row r="72381" spans="1:25">
      <c r="A72381" s="374"/>
      <c r="B72381" s="374"/>
      <c r="C72381" s="406"/>
      <c r="D72381" s="407"/>
      <c r="E72381" s="374"/>
      <c r="F72381" s="374"/>
      <c r="G72381" s="408"/>
      <c r="H72381" s="374"/>
      <c r="I72381" s="409"/>
      <c r="J72381" s="374"/>
      <c r="K72381" s="409"/>
      <c r="L72381" s="378"/>
      <c r="M72381" s="410"/>
      <c r="N72381" s="374"/>
      <c r="O72381" s="411"/>
      <c r="P72381" s="409"/>
      <c r="Q72381" s="409"/>
      <c r="R72381" s="378"/>
      <c r="S72381" s="378"/>
      <c r="T72381" s="378"/>
      <c r="U72381" s="378"/>
      <c r="V72381" s="378"/>
      <c r="W72381" s="378"/>
      <c r="X72381" s="378"/>
      <c r="Y72381" s="378"/>
    </row>
    <row r="72382" spans="1:25">
      <c r="A72382" s="374"/>
      <c r="B72382" s="374"/>
      <c r="C72382" s="406"/>
      <c r="D72382" s="407"/>
      <c r="E72382" s="374"/>
      <c r="F72382" s="374"/>
      <c r="G72382" s="408"/>
      <c r="H72382" s="374"/>
      <c r="I72382" s="409"/>
      <c r="J72382" s="374"/>
      <c r="K72382" s="409"/>
      <c r="L72382" s="378"/>
      <c r="M72382" s="410"/>
      <c r="N72382" s="374"/>
      <c r="O72382" s="411"/>
      <c r="P72382" s="409"/>
      <c r="Q72382" s="409"/>
      <c r="R72382" s="378"/>
      <c r="S72382" s="378"/>
      <c r="T72382" s="378"/>
      <c r="U72382" s="378"/>
      <c r="V72382" s="378"/>
      <c r="W72382" s="378"/>
      <c r="X72382" s="378"/>
      <c r="Y72382" s="378"/>
    </row>
    <row r="72383" spans="1:25">
      <c r="A72383" s="374"/>
      <c r="B72383" s="374"/>
      <c r="C72383" s="406"/>
      <c r="D72383" s="407"/>
      <c r="E72383" s="374"/>
      <c r="F72383" s="374"/>
      <c r="G72383" s="408"/>
      <c r="H72383" s="374"/>
      <c r="I72383" s="409"/>
      <c r="J72383" s="374"/>
      <c r="K72383" s="409"/>
      <c r="L72383" s="378"/>
      <c r="M72383" s="410"/>
      <c r="N72383" s="374"/>
      <c r="O72383" s="411"/>
      <c r="P72383" s="409"/>
      <c r="Q72383" s="409"/>
      <c r="R72383" s="378"/>
      <c r="S72383" s="378"/>
      <c r="T72383" s="378"/>
      <c r="U72383" s="378"/>
      <c r="V72383" s="378"/>
      <c r="W72383" s="378"/>
      <c r="X72383" s="378"/>
      <c r="Y72383" s="378"/>
    </row>
    <row r="72384" spans="1:25">
      <c r="A72384" s="374"/>
      <c r="B72384" s="374"/>
      <c r="C72384" s="406"/>
      <c r="D72384" s="407"/>
      <c r="E72384" s="374"/>
      <c r="F72384" s="374"/>
      <c r="G72384" s="408"/>
      <c r="H72384" s="374"/>
      <c r="I72384" s="409"/>
      <c r="J72384" s="374"/>
      <c r="K72384" s="409"/>
      <c r="L72384" s="378"/>
      <c r="M72384" s="410"/>
      <c r="N72384" s="374"/>
      <c r="O72384" s="411"/>
      <c r="P72384" s="409"/>
      <c r="Q72384" s="409"/>
      <c r="R72384" s="378"/>
      <c r="S72384" s="378"/>
      <c r="T72384" s="378"/>
      <c r="U72384" s="378"/>
      <c r="V72384" s="378"/>
      <c r="W72384" s="378"/>
      <c r="X72384" s="378"/>
      <c r="Y72384" s="378"/>
    </row>
    <row r="72385" spans="1:25">
      <c r="A72385" s="374"/>
      <c r="B72385" s="374"/>
      <c r="C72385" s="406"/>
      <c r="D72385" s="407"/>
      <c r="E72385" s="374"/>
      <c r="F72385" s="374"/>
      <c r="G72385" s="408"/>
      <c r="H72385" s="374"/>
      <c r="I72385" s="409"/>
      <c r="J72385" s="374"/>
      <c r="K72385" s="409"/>
      <c r="L72385" s="378"/>
      <c r="M72385" s="410"/>
      <c r="N72385" s="374"/>
      <c r="O72385" s="411"/>
      <c r="P72385" s="409"/>
      <c r="Q72385" s="409"/>
      <c r="R72385" s="378"/>
      <c r="S72385" s="378"/>
      <c r="T72385" s="378"/>
      <c r="U72385" s="378"/>
      <c r="V72385" s="378"/>
      <c r="W72385" s="378"/>
      <c r="X72385" s="378"/>
      <c r="Y72385" s="378"/>
    </row>
    <row r="72386" spans="1:25">
      <c r="A72386" s="374"/>
      <c r="B72386" s="374"/>
      <c r="C72386" s="406"/>
      <c r="D72386" s="407"/>
      <c r="E72386" s="374"/>
      <c r="F72386" s="374"/>
      <c r="G72386" s="408"/>
      <c r="H72386" s="374"/>
      <c r="I72386" s="409"/>
      <c r="J72386" s="374"/>
      <c r="K72386" s="409"/>
      <c r="L72386" s="378"/>
      <c r="M72386" s="410"/>
      <c r="N72386" s="374"/>
      <c r="O72386" s="411"/>
      <c r="P72386" s="409"/>
      <c r="Q72386" s="409"/>
      <c r="R72386" s="378"/>
      <c r="S72386" s="378"/>
      <c r="T72386" s="378"/>
      <c r="U72386" s="378"/>
      <c r="V72386" s="378"/>
      <c r="W72386" s="378"/>
      <c r="X72386" s="378"/>
      <c r="Y72386" s="378"/>
    </row>
    <row r="72387" spans="1:25">
      <c r="A72387" s="374"/>
      <c r="B72387" s="374"/>
      <c r="C72387" s="406"/>
      <c r="D72387" s="407"/>
      <c r="E72387" s="374"/>
      <c r="F72387" s="374"/>
      <c r="G72387" s="408"/>
      <c r="H72387" s="374"/>
      <c r="I72387" s="409"/>
      <c r="J72387" s="374"/>
      <c r="K72387" s="409"/>
      <c r="L72387" s="378"/>
      <c r="M72387" s="410"/>
      <c r="N72387" s="374"/>
      <c r="O72387" s="411"/>
      <c r="P72387" s="409"/>
      <c r="Q72387" s="409"/>
      <c r="R72387" s="378"/>
      <c r="S72387" s="378"/>
      <c r="T72387" s="378"/>
      <c r="U72387" s="378"/>
      <c r="V72387" s="378"/>
      <c r="W72387" s="378"/>
      <c r="X72387" s="378"/>
      <c r="Y72387" s="378"/>
    </row>
    <row r="72388" spans="1:25">
      <c r="A72388" s="374"/>
      <c r="B72388" s="374"/>
      <c r="C72388" s="406"/>
      <c r="D72388" s="407"/>
      <c r="E72388" s="374"/>
      <c r="F72388" s="374"/>
      <c r="G72388" s="408"/>
      <c r="H72388" s="374"/>
      <c r="I72388" s="409"/>
      <c r="J72388" s="374"/>
      <c r="K72388" s="409"/>
      <c r="L72388" s="378"/>
      <c r="M72388" s="410"/>
      <c r="N72388" s="374"/>
      <c r="O72388" s="411"/>
      <c r="P72388" s="409"/>
      <c r="Q72388" s="409"/>
      <c r="R72388" s="378"/>
      <c r="S72388" s="378"/>
      <c r="T72388" s="378"/>
      <c r="U72388" s="378"/>
      <c r="V72388" s="378"/>
      <c r="W72388" s="378"/>
      <c r="X72388" s="378"/>
      <c r="Y72388" s="378"/>
    </row>
    <row r="72389" spans="1:25">
      <c r="A72389" s="374"/>
      <c r="B72389" s="374"/>
      <c r="C72389" s="406"/>
      <c r="D72389" s="407"/>
      <c r="E72389" s="374"/>
      <c r="F72389" s="374"/>
      <c r="G72389" s="408"/>
      <c r="H72389" s="374"/>
      <c r="I72389" s="409"/>
      <c r="J72389" s="374"/>
      <c r="K72389" s="409"/>
      <c r="L72389" s="378"/>
      <c r="M72389" s="410"/>
      <c r="N72389" s="374"/>
      <c r="O72389" s="411"/>
      <c r="P72389" s="409"/>
      <c r="Q72389" s="409"/>
      <c r="R72389" s="378"/>
      <c r="S72389" s="378"/>
      <c r="T72389" s="378"/>
      <c r="U72389" s="378"/>
      <c r="V72389" s="378"/>
      <c r="W72389" s="378"/>
      <c r="X72389" s="378"/>
      <c r="Y72389" s="378"/>
    </row>
    <row r="72390" spans="1:25">
      <c r="A72390" s="374"/>
      <c r="B72390" s="374"/>
      <c r="C72390" s="406"/>
      <c r="D72390" s="407"/>
      <c r="E72390" s="374"/>
      <c r="F72390" s="374"/>
      <c r="G72390" s="408"/>
      <c r="H72390" s="374"/>
      <c r="I72390" s="409"/>
      <c r="J72390" s="374"/>
      <c r="K72390" s="409"/>
      <c r="L72390" s="378"/>
      <c r="M72390" s="410"/>
      <c r="N72390" s="374"/>
      <c r="O72390" s="411"/>
      <c r="P72390" s="409"/>
      <c r="Q72390" s="409"/>
      <c r="R72390" s="378"/>
      <c r="S72390" s="378"/>
      <c r="T72390" s="378"/>
      <c r="U72390" s="378"/>
      <c r="V72390" s="378"/>
      <c r="W72390" s="378"/>
      <c r="X72390" s="378"/>
      <c r="Y72390" s="378"/>
    </row>
    <row r="72391" spans="1:25">
      <c r="A72391" s="374"/>
      <c r="B72391" s="374"/>
      <c r="C72391" s="406"/>
      <c r="D72391" s="407"/>
      <c r="E72391" s="374"/>
      <c r="F72391" s="374"/>
      <c r="G72391" s="408"/>
      <c r="H72391" s="374"/>
      <c r="I72391" s="409"/>
      <c r="J72391" s="374"/>
      <c r="K72391" s="409"/>
      <c r="L72391" s="378"/>
      <c r="M72391" s="410"/>
      <c r="N72391" s="374"/>
      <c r="O72391" s="411"/>
      <c r="P72391" s="409"/>
      <c r="Q72391" s="409"/>
      <c r="R72391" s="378"/>
      <c r="S72391" s="378"/>
      <c r="T72391" s="378"/>
      <c r="U72391" s="378"/>
      <c r="V72391" s="378"/>
      <c r="W72391" s="378"/>
      <c r="X72391" s="378"/>
      <c r="Y72391" s="378"/>
    </row>
    <row r="72392" spans="1:25">
      <c r="A72392" s="374"/>
      <c r="B72392" s="374"/>
      <c r="C72392" s="406"/>
      <c r="D72392" s="407"/>
      <c r="E72392" s="374"/>
      <c r="F72392" s="374"/>
      <c r="G72392" s="408"/>
      <c r="H72392" s="374"/>
      <c r="I72392" s="409"/>
      <c r="J72392" s="374"/>
      <c r="K72392" s="409"/>
      <c r="L72392" s="378"/>
      <c r="M72392" s="410"/>
      <c r="N72392" s="374"/>
      <c r="O72392" s="411"/>
      <c r="P72392" s="409"/>
      <c r="Q72392" s="409"/>
      <c r="R72392" s="378"/>
      <c r="S72392" s="378"/>
      <c r="T72392" s="378"/>
      <c r="U72392" s="378"/>
      <c r="V72392" s="378"/>
      <c r="W72392" s="378"/>
      <c r="X72392" s="378"/>
      <c r="Y72392" s="378"/>
    </row>
    <row r="72393" spans="1:25">
      <c r="A72393" s="374"/>
      <c r="B72393" s="374"/>
      <c r="C72393" s="406"/>
      <c r="D72393" s="407"/>
      <c r="E72393" s="374"/>
      <c r="F72393" s="374"/>
      <c r="G72393" s="408"/>
      <c r="H72393" s="374"/>
      <c r="I72393" s="409"/>
      <c r="J72393" s="374"/>
      <c r="K72393" s="409"/>
      <c r="L72393" s="378"/>
      <c r="M72393" s="410"/>
      <c r="N72393" s="374"/>
      <c r="O72393" s="411"/>
      <c r="P72393" s="409"/>
      <c r="Q72393" s="409"/>
      <c r="R72393" s="378"/>
      <c r="S72393" s="378"/>
      <c r="T72393" s="378"/>
      <c r="U72393" s="378"/>
      <c r="V72393" s="378"/>
      <c r="W72393" s="378"/>
      <c r="X72393" s="378"/>
      <c r="Y72393" s="378"/>
    </row>
    <row r="72394" spans="1:25">
      <c r="A72394" s="374"/>
      <c r="B72394" s="374"/>
      <c r="C72394" s="406"/>
      <c r="D72394" s="407"/>
      <c r="E72394" s="374"/>
      <c r="F72394" s="374"/>
      <c r="G72394" s="408"/>
      <c r="H72394" s="374"/>
      <c r="I72394" s="409"/>
      <c r="J72394" s="374"/>
      <c r="K72394" s="409"/>
      <c r="L72394" s="378"/>
      <c r="M72394" s="410"/>
      <c r="N72394" s="374"/>
      <c r="O72394" s="411"/>
      <c r="P72394" s="409"/>
      <c r="Q72394" s="409"/>
      <c r="R72394" s="378"/>
      <c r="S72394" s="378"/>
      <c r="T72394" s="378"/>
      <c r="U72394" s="378"/>
      <c r="V72394" s="378"/>
      <c r="W72394" s="378"/>
      <c r="X72394" s="378"/>
      <c r="Y72394" s="378"/>
    </row>
    <row r="72395" spans="1:25">
      <c r="A72395" s="374"/>
      <c r="B72395" s="374"/>
      <c r="C72395" s="406"/>
      <c r="D72395" s="407"/>
      <c r="E72395" s="374"/>
      <c r="F72395" s="374"/>
      <c r="G72395" s="408"/>
      <c r="H72395" s="374"/>
      <c r="I72395" s="409"/>
      <c r="J72395" s="374"/>
      <c r="K72395" s="409"/>
      <c r="L72395" s="378"/>
      <c r="M72395" s="410"/>
      <c r="N72395" s="374"/>
      <c r="O72395" s="411"/>
      <c r="P72395" s="409"/>
      <c r="Q72395" s="409"/>
      <c r="R72395" s="378"/>
      <c r="S72395" s="378"/>
      <c r="T72395" s="378"/>
      <c r="U72395" s="378"/>
      <c r="V72395" s="378"/>
      <c r="W72395" s="378"/>
      <c r="X72395" s="378"/>
      <c r="Y72395" s="378"/>
    </row>
    <row r="72396" spans="1:25">
      <c r="A72396" s="374"/>
      <c r="B72396" s="374"/>
      <c r="C72396" s="406"/>
      <c r="D72396" s="407"/>
      <c r="E72396" s="374"/>
      <c r="F72396" s="374"/>
      <c r="G72396" s="408"/>
      <c r="H72396" s="374"/>
      <c r="I72396" s="409"/>
      <c r="J72396" s="374"/>
      <c r="K72396" s="409"/>
      <c r="L72396" s="378"/>
      <c r="M72396" s="410"/>
      <c r="N72396" s="374"/>
      <c r="O72396" s="411"/>
      <c r="P72396" s="409"/>
      <c r="Q72396" s="409"/>
      <c r="R72396" s="378"/>
      <c r="S72396" s="378"/>
      <c r="T72396" s="378"/>
      <c r="U72396" s="378"/>
      <c r="V72396" s="378"/>
      <c r="W72396" s="378"/>
      <c r="X72396" s="378"/>
      <c r="Y72396" s="378"/>
    </row>
    <row r="72397" spans="1:25">
      <c r="A72397" s="374"/>
      <c r="B72397" s="374"/>
      <c r="C72397" s="406"/>
      <c r="D72397" s="407"/>
      <c r="E72397" s="374"/>
      <c r="F72397" s="374"/>
      <c r="G72397" s="408"/>
      <c r="H72397" s="374"/>
      <c r="I72397" s="409"/>
      <c r="J72397" s="374"/>
      <c r="K72397" s="409"/>
      <c r="L72397" s="378"/>
      <c r="M72397" s="410"/>
      <c r="N72397" s="374"/>
      <c r="O72397" s="411"/>
      <c r="P72397" s="409"/>
      <c r="Q72397" s="409"/>
      <c r="R72397" s="378"/>
      <c r="S72397" s="378"/>
      <c r="T72397" s="378"/>
      <c r="U72397" s="378"/>
      <c r="V72397" s="378"/>
      <c r="W72397" s="378"/>
      <c r="X72397" s="378"/>
      <c r="Y72397" s="378"/>
    </row>
    <row r="72398" spans="1:25">
      <c r="A72398" s="374"/>
      <c r="B72398" s="374"/>
      <c r="C72398" s="406"/>
      <c r="D72398" s="407"/>
      <c r="E72398" s="374"/>
      <c r="F72398" s="374"/>
      <c r="G72398" s="408"/>
      <c r="H72398" s="374"/>
      <c r="I72398" s="409"/>
      <c r="J72398" s="374"/>
      <c r="K72398" s="409"/>
      <c r="L72398" s="378"/>
      <c r="M72398" s="410"/>
      <c r="N72398" s="374"/>
      <c r="O72398" s="411"/>
      <c r="P72398" s="409"/>
      <c r="Q72398" s="409"/>
      <c r="R72398" s="378"/>
      <c r="S72398" s="378"/>
      <c r="T72398" s="378"/>
      <c r="U72398" s="378"/>
      <c r="V72398" s="378"/>
      <c r="W72398" s="378"/>
      <c r="X72398" s="378"/>
      <c r="Y72398" s="378"/>
    </row>
    <row r="72399" spans="1:25">
      <c r="A72399" s="374"/>
      <c r="B72399" s="374"/>
      <c r="C72399" s="406"/>
      <c r="D72399" s="407"/>
      <c r="E72399" s="374"/>
      <c r="F72399" s="374"/>
      <c r="G72399" s="408"/>
      <c r="H72399" s="374"/>
      <c r="I72399" s="409"/>
      <c r="J72399" s="374"/>
      <c r="K72399" s="409"/>
      <c r="L72399" s="378"/>
      <c r="M72399" s="410"/>
      <c r="N72399" s="374"/>
      <c r="O72399" s="411"/>
      <c r="P72399" s="409"/>
      <c r="Q72399" s="409"/>
      <c r="R72399" s="378"/>
      <c r="S72399" s="378"/>
      <c r="T72399" s="378"/>
      <c r="U72399" s="378"/>
      <c r="V72399" s="378"/>
      <c r="W72399" s="378"/>
      <c r="X72399" s="378"/>
      <c r="Y72399" s="378"/>
    </row>
    <row r="72400" spans="1:25">
      <c r="A72400" s="374"/>
      <c r="B72400" s="374"/>
      <c r="C72400" s="406"/>
      <c r="D72400" s="407"/>
      <c r="E72400" s="374"/>
      <c r="F72400" s="374"/>
      <c r="G72400" s="408"/>
      <c r="H72400" s="374"/>
      <c r="I72400" s="409"/>
      <c r="J72400" s="374"/>
      <c r="K72400" s="409"/>
      <c r="L72400" s="378"/>
      <c r="M72400" s="410"/>
      <c r="N72400" s="374"/>
      <c r="O72400" s="411"/>
      <c r="P72400" s="409"/>
      <c r="Q72400" s="409"/>
      <c r="R72400" s="378"/>
      <c r="S72400" s="378"/>
      <c r="T72400" s="378"/>
      <c r="U72400" s="378"/>
      <c r="V72400" s="378"/>
      <c r="W72400" s="378"/>
      <c r="X72400" s="378"/>
      <c r="Y72400" s="378"/>
    </row>
    <row r="72401" spans="1:25">
      <c r="A72401" s="374"/>
      <c r="B72401" s="374"/>
      <c r="C72401" s="406"/>
      <c r="D72401" s="407"/>
      <c r="E72401" s="374"/>
      <c r="F72401" s="374"/>
      <c r="G72401" s="408"/>
      <c r="H72401" s="374"/>
      <c r="I72401" s="409"/>
      <c r="J72401" s="374"/>
      <c r="K72401" s="409"/>
      <c r="L72401" s="378"/>
      <c r="M72401" s="410"/>
      <c r="N72401" s="374"/>
      <c r="O72401" s="411"/>
      <c r="P72401" s="409"/>
      <c r="Q72401" s="409"/>
      <c r="R72401" s="378"/>
      <c r="S72401" s="378"/>
      <c r="T72401" s="378"/>
      <c r="U72401" s="378"/>
      <c r="V72401" s="378"/>
      <c r="W72401" s="378"/>
      <c r="X72401" s="378"/>
      <c r="Y72401" s="378"/>
    </row>
    <row r="72402" spans="1:25">
      <c r="A72402" s="374"/>
      <c r="B72402" s="374"/>
      <c r="C72402" s="406"/>
      <c r="D72402" s="407"/>
      <c r="E72402" s="374"/>
      <c r="F72402" s="374"/>
      <c r="G72402" s="408"/>
      <c r="H72402" s="374"/>
      <c r="I72402" s="409"/>
      <c r="J72402" s="374"/>
      <c r="K72402" s="409"/>
      <c r="L72402" s="378"/>
      <c r="M72402" s="410"/>
      <c r="N72402" s="374"/>
      <c r="O72402" s="411"/>
      <c r="P72402" s="409"/>
      <c r="Q72402" s="409"/>
      <c r="R72402" s="378"/>
      <c r="S72402" s="378"/>
      <c r="T72402" s="378"/>
      <c r="U72402" s="378"/>
      <c r="V72402" s="378"/>
      <c r="W72402" s="378"/>
      <c r="X72402" s="378"/>
      <c r="Y72402" s="378"/>
    </row>
    <row r="72403" spans="1:25">
      <c r="A72403" s="374"/>
      <c r="B72403" s="374"/>
      <c r="C72403" s="406"/>
      <c r="D72403" s="407"/>
      <c r="E72403" s="374"/>
      <c r="F72403" s="374"/>
      <c r="G72403" s="408"/>
      <c r="H72403" s="374"/>
      <c r="I72403" s="409"/>
      <c r="J72403" s="374"/>
      <c r="K72403" s="409"/>
      <c r="L72403" s="378"/>
      <c r="M72403" s="410"/>
      <c r="N72403" s="374"/>
      <c r="O72403" s="411"/>
      <c r="P72403" s="409"/>
      <c r="Q72403" s="409"/>
      <c r="R72403" s="378"/>
      <c r="S72403" s="378"/>
      <c r="T72403" s="378"/>
      <c r="U72403" s="378"/>
      <c r="V72403" s="378"/>
      <c r="W72403" s="378"/>
      <c r="X72403" s="378"/>
      <c r="Y72403" s="378"/>
    </row>
    <row r="72404" spans="1:25">
      <c r="A72404" s="374"/>
      <c r="B72404" s="374"/>
      <c r="C72404" s="406"/>
      <c r="D72404" s="407"/>
      <c r="E72404" s="374"/>
      <c r="F72404" s="374"/>
      <c r="G72404" s="408"/>
      <c r="H72404" s="374"/>
      <c r="I72404" s="409"/>
      <c r="J72404" s="374"/>
      <c r="K72404" s="409"/>
      <c r="L72404" s="378"/>
      <c r="M72404" s="410"/>
      <c r="N72404" s="374"/>
      <c r="O72404" s="411"/>
      <c r="P72404" s="409"/>
      <c r="Q72404" s="409"/>
      <c r="R72404" s="378"/>
      <c r="S72404" s="378"/>
      <c r="T72404" s="378"/>
      <c r="U72404" s="378"/>
      <c r="V72404" s="378"/>
      <c r="W72404" s="378"/>
      <c r="X72404" s="378"/>
      <c r="Y72404" s="378"/>
    </row>
    <row r="72405" spans="1:25">
      <c r="A72405" s="374"/>
      <c r="B72405" s="374"/>
      <c r="C72405" s="406"/>
      <c r="D72405" s="407"/>
      <c r="E72405" s="374"/>
      <c r="F72405" s="374"/>
      <c r="G72405" s="408"/>
      <c r="H72405" s="374"/>
      <c r="I72405" s="409"/>
      <c r="J72405" s="374"/>
      <c r="K72405" s="409"/>
      <c r="L72405" s="378"/>
      <c r="M72405" s="410"/>
      <c r="N72405" s="374"/>
      <c r="O72405" s="411"/>
      <c r="P72405" s="409"/>
      <c r="Q72405" s="409"/>
      <c r="R72405" s="378"/>
      <c r="S72405" s="378"/>
      <c r="T72405" s="378"/>
      <c r="U72405" s="378"/>
      <c r="V72405" s="378"/>
      <c r="W72405" s="378"/>
      <c r="X72405" s="378"/>
      <c r="Y72405" s="378"/>
    </row>
    <row r="72406" spans="1:25">
      <c r="A72406" s="374"/>
      <c r="B72406" s="374"/>
      <c r="C72406" s="406"/>
      <c r="D72406" s="407"/>
      <c r="E72406" s="374"/>
      <c r="F72406" s="374"/>
      <c r="G72406" s="408"/>
      <c r="H72406" s="374"/>
      <c r="I72406" s="409"/>
      <c r="J72406" s="374"/>
      <c r="K72406" s="409"/>
      <c r="L72406" s="378"/>
      <c r="M72406" s="410"/>
      <c r="N72406" s="374"/>
      <c r="O72406" s="411"/>
      <c r="P72406" s="409"/>
      <c r="Q72406" s="409"/>
      <c r="R72406" s="378"/>
      <c r="S72406" s="378"/>
      <c r="T72406" s="378"/>
      <c r="U72406" s="378"/>
      <c r="V72406" s="378"/>
      <c r="W72406" s="378"/>
      <c r="X72406" s="378"/>
      <c r="Y72406" s="378"/>
    </row>
    <row r="72407" spans="1:25">
      <c r="A72407" s="374"/>
      <c r="B72407" s="374"/>
      <c r="C72407" s="406"/>
      <c r="D72407" s="407"/>
      <c r="E72407" s="374"/>
      <c r="F72407" s="374"/>
      <c r="G72407" s="408"/>
      <c r="H72407" s="374"/>
      <c r="I72407" s="409"/>
      <c r="J72407" s="374"/>
      <c r="K72407" s="409"/>
      <c r="L72407" s="378"/>
      <c r="M72407" s="410"/>
      <c r="N72407" s="374"/>
      <c r="O72407" s="411"/>
      <c r="P72407" s="409"/>
      <c r="Q72407" s="409"/>
      <c r="R72407" s="378"/>
      <c r="S72407" s="378"/>
      <c r="T72407" s="378"/>
      <c r="U72407" s="378"/>
      <c r="V72407" s="378"/>
      <c r="W72407" s="378"/>
      <c r="X72407" s="378"/>
      <c r="Y72407" s="378"/>
    </row>
    <row r="72408" spans="1:25">
      <c r="A72408" s="374"/>
      <c r="B72408" s="374"/>
      <c r="C72408" s="406"/>
      <c r="D72408" s="407"/>
      <c r="E72408" s="374"/>
      <c r="F72408" s="374"/>
      <c r="G72408" s="408"/>
      <c r="H72408" s="374"/>
      <c r="I72408" s="409"/>
      <c r="J72408" s="374"/>
      <c r="K72408" s="409"/>
      <c r="L72408" s="378"/>
      <c r="M72408" s="410"/>
      <c r="N72408" s="374"/>
      <c r="O72408" s="411"/>
      <c r="P72408" s="409"/>
      <c r="Q72408" s="409"/>
      <c r="R72408" s="378"/>
      <c r="S72408" s="378"/>
      <c r="T72408" s="378"/>
      <c r="U72408" s="378"/>
      <c r="V72408" s="378"/>
      <c r="W72408" s="378"/>
      <c r="X72408" s="378"/>
      <c r="Y72408" s="378"/>
    </row>
    <row r="72409" spans="1:25">
      <c r="A72409" s="374"/>
      <c r="B72409" s="374"/>
      <c r="C72409" s="406"/>
      <c r="D72409" s="407"/>
      <c r="E72409" s="374"/>
      <c r="F72409" s="374"/>
      <c r="G72409" s="408"/>
      <c r="H72409" s="374"/>
      <c r="I72409" s="409"/>
      <c r="J72409" s="374"/>
      <c r="K72409" s="409"/>
      <c r="L72409" s="378"/>
      <c r="M72409" s="410"/>
      <c r="N72409" s="374"/>
      <c r="O72409" s="411"/>
      <c r="P72409" s="409"/>
      <c r="Q72409" s="409"/>
      <c r="R72409" s="378"/>
      <c r="S72409" s="378"/>
      <c r="T72409" s="378"/>
      <c r="U72409" s="378"/>
      <c r="V72409" s="378"/>
      <c r="W72409" s="378"/>
      <c r="X72409" s="378"/>
      <c r="Y72409" s="378"/>
    </row>
    <row r="72410" spans="1:25">
      <c r="A72410" s="374"/>
      <c r="B72410" s="374"/>
      <c r="C72410" s="406"/>
      <c r="D72410" s="407"/>
      <c r="E72410" s="374"/>
      <c r="F72410" s="374"/>
      <c r="G72410" s="408"/>
      <c r="H72410" s="374"/>
      <c r="I72410" s="409"/>
      <c r="J72410" s="374"/>
      <c r="K72410" s="409"/>
      <c r="L72410" s="378"/>
      <c r="M72410" s="410"/>
      <c r="N72410" s="374"/>
      <c r="O72410" s="411"/>
      <c r="P72410" s="409"/>
      <c r="Q72410" s="409"/>
      <c r="R72410" s="378"/>
      <c r="S72410" s="378"/>
      <c r="T72410" s="378"/>
      <c r="U72410" s="378"/>
      <c r="V72410" s="378"/>
      <c r="W72410" s="378"/>
      <c r="X72410" s="378"/>
      <c r="Y72410" s="378"/>
    </row>
    <row r="72411" spans="1:25">
      <c r="A72411" s="374"/>
      <c r="B72411" s="374"/>
      <c r="C72411" s="406"/>
      <c r="D72411" s="407"/>
      <c r="E72411" s="374"/>
      <c r="F72411" s="374"/>
      <c r="G72411" s="408"/>
      <c r="H72411" s="374"/>
      <c r="I72411" s="409"/>
      <c r="J72411" s="374"/>
      <c r="K72411" s="409"/>
      <c r="L72411" s="378"/>
      <c r="M72411" s="410"/>
      <c r="N72411" s="374"/>
      <c r="O72411" s="411"/>
      <c r="P72411" s="409"/>
      <c r="Q72411" s="409"/>
      <c r="R72411" s="378"/>
      <c r="S72411" s="378"/>
      <c r="T72411" s="378"/>
      <c r="U72411" s="378"/>
      <c r="V72411" s="378"/>
      <c r="W72411" s="378"/>
      <c r="X72411" s="378"/>
      <c r="Y72411" s="378"/>
    </row>
    <row r="72412" spans="1:25">
      <c r="A72412" s="374"/>
      <c r="B72412" s="374"/>
      <c r="C72412" s="406"/>
      <c r="D72412" s="407"/>
      <c r="E72412" s="374"/>
      <c r="F72412" s="374"/>
      <c r="G72412" s="408"/>
      <c r="H72412" s="374"/>
      <c r="I72412" s="409"/>
      <c r="J72412" s="374"/>
      <c r="K72412" s="409"/>
      <c r="L72412" s="378"/>
      <c r="M72412" s="410"/>
      <c r="N72412" s="374"/>
      <c r="O72412" s="411"/>
      <c r="P72412" s="409"/>
      <c r="Q72412" s="409"/>
      <c r="R72412" s="378"/>
      <c r="S72412" s="378"/>
      <c r="T72412" s="378"/>
      <c r="U72412" s="378"/>
      <c r="V72412" s="378"/>
      <c r="W72412" s="378"/>
      <c r="X72412" s="378"/>
      <c r="Y72412" s="378"/>
    </row>
    <row r="72413" spans="1:25">
      <c r="A72413" s="374"/>
      <c r="B72413" s="374"/>
      <c r="C72413" s="406"/>
      <c r="D72413" s="407"/>
      <c r="E72413" s="374"/>
      <c r="F72413" s="374"/>
      <c r="G72413" s="408"/>
      <c r="H72413" s="374"/>
      <c r="I72413" s="409"/>
      <c r="J72413" s="374"/>
      <c r="K72413" s="409"/>
      <c r="L72413" s="378"/>
      <c r="M72413" s="410"/>
      <c r="N72413" s="374"/>
      <c r="O72413" s="411"/>
      <c r="P72413" s="409"/>
      <c r="Q72413" s="409"/>
      <c r="R72413" s="378"/>
      <c r="S72413" s="378"/>
      <c r="T72413" s="378"/>
      <c r="U72413" s="378"/>
      <c r="V72413" s="378"/>
      <c r="W72413" s="378"/>
      <c r="X72413" s="378"/>
      <c r="Y72413" s="378"/>
    </row>
    <row r="72414" spans="1:25">
      <c r="A72414" s="374"/>
      <c r="B72414" s="374"/>
      <c r="C72414" s="406"/>
      <c r="D72414" s="407"/>
      <c r="E72414" s="374"/>
      <c r="F72414" s="374"/>
      <c r="G72414" s="408"/>
      <c r="H72414" s="374"/>
      <c r="I72414" s="409"/>
      <c r="J72414" s="374"/>
      <c r="K72414" s="409"/>
      <c r="L72414" s="378"/>
      <c r="M72414" s="410"/>
      <c r="N72414" s="374"/>
      <c r="O72414" s="411"/>
      <c r="P72414" s="409"/>
      <c r="Q72414" s="409"/>
      <c r="R72414" s="378"/>
      <c r="S72414" s="378"/>
      <c r="T72414" s="378"/>
      <c r="U72414" s="378"/>
      <c r="V72414" s="378"/>
      <c r="W72414" s="378"/>
      <c r="X72414" s="378"/>
      <c r="Y72414" s="378"/>
    </row>
    <row r="72415" spans="1:25">
      <c r="A72415" s="374"/>
      <c r="B72415" s="374"/>
      <c r="C72415" s="406"/>
      <c r="D72415" s="407"/>
      <c r="E72415" s="374"/>
      <c r="F72415" s="374"/>
      <c r="G72415" s="408"/>
      <c r="H72415" s="374"/>
      <c r="I72415" s="409"/>
      <c r="J72415" s="374"/>
      <c r="K72415" s="409"/>
      <c r="L72415" s="378"/>
      <c r="M72415" s="410"/>
      <c r="N72415" s="374"/>
      <c r="O72415" s="411"/>
      <c r="P72415" s="409"/>
      <c r="Q72415" s="409"/>
      <c r="R72415" s="378"/>
      <c r="S72415" s="378"/>
      <c r="T72415" s="378"/>
      <c r="U72415" s="378"/>
      <c r="V72415" s="378"/>
      <c r="W72415" s="378"/>
      <c r="X72415" s="378"/>
      <c r="Y72415" s="378"/>
    </row>
    <row r="72416" spans="1:25">
      <c r="A72416" s="374"/>
      <c r="B72416" s="374"/>
      <c r="C72416" s="406"/>
      <c r="D72416" s="407"/>
      <c r="E72416" s="374"/>
      <c r="F72416" s="374"/>
      <c r="G72416" s="408"/>
      <c r="H72416" s="374"/>
      <c r="I72416" s="409"/>
      <c r="J72416" s="374"/>
      <c r="K72416" s="409"/>
      <c r="L72416" s="378"/>
      <c r="M72416" s="410"/>
      <c r="N72416" s="374"/>
      <c r="O72416" s="411"/>
      <c r="P72416" s="409"/>
      <c r="Q72416" s="409"/>
      <c r="R72416" s="378"/>
      <c r="S72416" s="378"/>
      <c r="T72416" s="378"/>
      <c r="U72416" s="378"/>
      <c r="V72416" s="378"/>
      <c r="W72416" s="378"/>
      <c r="X72416" s="378"/>
      <c r="Y72416" s="378"/>
    </row>
    <row r="72417" spans="1:25">
      <c r="A72417" s="374"/>
      <c r="B72417" s="374"/>
      <c r="C72417" s="406"/>
      <c r="D72417" s="407"/>
      <c r="E72417" s="374"/>
      <c r="F72417" s="374"/>
      <c r="G72417" s="408"/>
      <c r="H72417" s="374"/>
      <c r="I72417" s="409"/>
      <c r="J72417" s="374"/>
      <c r="K72417" s="409"/>
      <c r="L72417" s="378"/>
      <c r="M72417" s="410"/>
      <c r="N72417" s="374"/>
      <c r="O72417" s="411"/>
      <c r="P72417" s="409"/>
      <c r="Q72417" s="409"/>
      <c r="R72417" s="378"/>
      <c r="S72417" s="378"/>
      <c r="T72417" s="378"/>
      <c r="U72417" s="378"/>
      <c r="V72417" s="378"/>
      <c r="W72417" s="378"/>
      <c r="X72417" s="378"/>
      <c r="Y72417" s="378"/>
    </row>
    <row r="72418" spans="1:25">
      <c r="A72418" s="374"/>
      <c r="B72418" s="374"/>
      <c r="C72418" s="406"/>
      <c r="D72418" s="407"/>
      <c r="E72418" s="374"/>
      <c r="F72418" s="374"/>
      <c r="G72418" s="408"/>
      <c r="H72418" s="374"/>
      <c r="I72418" s="409"/>
      <c r="J72418" s="374"/>
      <c r="K72418" s="409"/>
      <c r="L72418" s="378"/>
      <c r="M72418" s="410"/>
      <c r="N72418" s="374"/>
      <c r="O72418" s="411"/>
      <c r="P72418" s="409"/>
      <c r="Q72418" s="409"/>
      <c r="R72418" s="378"/>
      <c r="S72418" s="378"/>
      <c r="T72418" s="378"/>
      <c r="U72418" s="378"/>
      <c r="V72418" s="378"/>
      <c r="W72418" s="378"/>
      <c r="X72418" s="378"/>
      <c r="Y72418" s="378"/>
    </row>
    <row r="72419" spans="1:25">
      <c r="A72419" s="374"/>
      <c r="B72419" s="374"/>
      <c r="C72419" s="406"/>
      <c r="D72419" s="407"/>
      <c r="E72419" s="374"/>
      <c r="F72419" s="374"/>
      <c r="G72419" s="408"/>
      <c r="H72419" s="374"/>
      <c r="I72419" s="409"/>
      <c r="J72419" s="374"/>
      <c r="K72419" s="409"/>
      <c r="L72419" s="378"/>
      <c r="M72419" s="410"/>
      <c r="N72419" s="374"/>
      <c r="O72419" s="411"/>
      <c r="P72419" s="409"/>
      <c r="Q72419" s="409"/>
      <c r="R72419" s="378"/>
      <c r="S72419" s="378"/>
      <c r="T72419" s="378"/>
      <c r="U72419" s="378"/>
      <c r="V72419" s="378"/>
      <c r="W72419" s="378"/>
      <c r="X72419" s="378"/>
      <c r="Y72419" s="378"/>
    </row>
    <row r="72420" spans="1:25">
      <c r="A72420" s="374"/>
      <c r="B72420" s="374"/>
      <c r="C72420" s="406"/>
      <c r="D72420" s="407"/>
      <c r="E72420" s="374"/>
      <c r="F72420" s="374"/>
      <c r="G72420" s="408"/>
      <c r="H72420" s="374"/>
      <c r="I72420" s="409"/>
      <c r="J72420" s="374"/>
      <c r="K72420" s="409"/>
      <c r="L72420" s="378"/>
      <c r="M72420" s="410"/>
      <c r="N72420" s="374"/>
      <c r="O72420" s="411"/>
      <c r="P72420" s="409"/>
      <c r="Q72420" s="409"/>
      <c r="R72420" s="378"/>
      <c r="S72420" s="378"/>
      <c r="T72420" s="378"/>
      <c r="U72420" s="378"/>
      <c r="V72420" s="378"/>
      <c r="W72420" s="378"/>
      <c r="X72420" s="378"/>
      <c r="Y72420" s="378"/>
    </row>
    <row r="72421" spans="1:25">
      <c r="A72421" s="374"/>
      <c r="B72421" s="374"/>
      <c r="C72421" s="406"/>
      <c r="D72421" s="407"/>
      <c r="E72421" s="374"/>
      <c r="F72421" s="374"/>
      <c r="G72421" s="408"/>
      <c r="H72421" s="374"/>
      <c r="I72421" s="409"/>
      <c r="J72421" s="374"/>
      <c r="K72421" s="409"/>
      <c r="L72421" s="378"/>
      <c r="M72421" s="410"/>
      <c r="N72421" s="374"/>
      <c r="O72421" s="411"/>
      <c r="P72421" s="409"/>
      <c r="Q72421" s="409"/>
      <c r="R72421" s="378"/>
      <c r="S72421" s="378"/>
      <c r="T72421" s="378"/>
      <c r="U72421" s="378"/>
      <c r="V72421" s="378"/>
      <c r="W72421" s="378"/>
      <c r="X72421" s="378"/>
      <c r="Y72421" s="378"/>
    </row>
    <row r="72422" spans="1:25">
      <c r="A72422" s="374"/>
      <c r="B72422" s="374"/>
      <c r="C72422" s="406"/>
      <c r="D72422" s="407"/>
      <c r="E72422" s="374"/>
      <c r="F72422" s="374"/>
      <c r="G72422" s="408"/>
      <c r="H72422" s="374"/>
      <c r="I72422" s="409"/>
      <c r="J72422" s="374"/>
      <c r="K72422" s="409"/>
      <c r="L72422" s="378"/>
      <c r="M72422" s="410"/>
      <c r="N72422" s="374"/>
      <c r="O72422" s="411"/>
      <c r="P72422" s="409"/>
      <c r="Q72422" s="409"/>
      <c r="R72422" s="378"/>
      <c r="S72422" s="378"/>
      <c r="T72422" s="378"/>
      <c r="U72422" s="378"/>
      <c r="V72422" s="378"/>
      <c r="W72422" s="378"/>
      <c r="X72422" s="378"/>
      <c r="Y72422" s="378"/>
    </row>
    <row r="72423" spans="1:25">
      <c r="A72423" s="374"/>
      <c r="B72423" s="374"/>
      <c r="C72423" s="406"/>
      <c r="D72423" s="407"/>
      <c r="E72423" s="374"/>
      <c r="F72423" s="374"/>
      <c r="G72423" s="408"/>
      <c r="H72423" s="374"/>
      <c r="I72423" s="409"/>
      <c r="J72423" s="374"/>
      <c r="K72423" s="409"/>
      <c r="L72423" s="378"/>
      <c r="M72423" s="410"/>
      <c r="N72423" s="374"/>
      <c r="O72423" s="411"/>
      <c r="P72423" s="409"/>
      <c r="Q72423" s="409"/>
      <c r="R72423" s="378"/>
      <c r="S72423" s="378"/>
      <c r="T72423" s="378"/>
      <c r="U72423" s="378"/>
      <c r="V72423" s="378"/>
      <c r="W72423" s="378"/>
      <c r="X72423" s="378"/>
      <c r="Y72423" s="378"/>
    </row>
    <row r="72424" spans="1:25">
      <c r="A72424" s="374"/>
      <c r="B72424" s="374"/>
      <c r="C72424" s="406"/>
      <c r="D72424" s="407"/>
      <c r="E72424" s="374"/>
      <c r="F72424" s="374"/>
      <c r="G72424" s="408"/>
      <c r="H72424" s="374"/>
      <c r="I72424" s="409"/>
      <c r="J72424" s="374"/>
      <c r="K72424" s="409"/>
      <c r="L72424" s="378"/>
      <c r="M72424" s="410"/>
      <c r="N72424" s="374"/>
      <c r="O72424" s="411"/>
      <c r="P72424" s="409"/>
      <c r="Q72424" s="409"/>
      <c r="R72424" s="378"/>
      <c r="S72424" s="378"/>
      <c r="T72424" s="378"/>
      <c r="U72424" s="378"/>
      <c r="V72424" s="378"/>
      <c r="W72424" s="378"/>
      <c r="X72424" s="378"/>
      <c r="Y72424" s="378"/>
    </row>
    <row r="72425" spans="1:25">
      <c r="A72425" s="374"/>
      <c r="B72425" s="374"/>
      <c r="C72425" s="406"/>
      <c r="D72425" s="407"/>
      <c r="E72425" s="374"/>
      <c r="F72425" s="374"/>
      <c r="G72425" s="408"/>
      <c r="H72425" s="374"/>
      <c r="I72425" s="409"/>
      <c r="J72425" s="374"/>
      <c r="K72425" s="409"/>
      <c r="L72425" s="378"/>
      <c r="M72425" s="410"/>
      <c r="N72425" s="374"/>
      <c r="O72425" s="411"/>
      <c r="P72425" s="409"/>
      <c r="Q72425" s="409"/>
      <c r="R72425" s="378"/>
      <c r="S72425" s="378"/>
      <c r="T72425" s="378"/>
      <c r="U72425" s="378"/>
      <c r="V72425" s="378"/>
      <c r="W72425" s="378"/>
      <c r="X72425" s="378"/>
      <c r="Y72425" s="378"/>
    </row>
    <row r="72426" spans="1:25">
      <c r="A72426" s="374"/>
      <c r="B72426" s="374"/>
      <c r="C72426" s="406"/>
      <c r="D72426" s="407"/>
      <c r="E72426" s="374"/>
      <c r="F72426" s="374"/>
      <c r="G72426" s="408"/>
      <c r="H72426" s="374"/>
      <c r="I72426" s="409"/>
      <c r="J72426" s="374"/>
      <c r="K72426" s="409"/>
      <c r="L72426" s="378"/>
      <c r="M72426" s="410"/>
      <c r="N72426" s="374"/>
      <c r="O72426" s="411"/>
      <c r="P72426" s="409"/>
      <c r="Q72426" s="409"/>
      <c r="R72426" s="378"/>
      <c r="S72426" s="378"/>
      <c r="T72426" s="378"/>
      <c r="U72426" s="378"/>
      <c r="V72426" s="378"/>
      <c r="W72426" s="378"/>
      <c r="X72426" s="378"/>
      <c r="Y72426" s="378"/>
    </row>
    <row r="72427" spans="1:25">
      <c r="A72427" s="374"/>
      <c r="B72427" s="374"/>
      <c r="C72427" s="406"/>
      <c r="D72427" s="407"/>
      <c r="E72427" s="374"/>
      <c r="F72427" s="374"/>
      <c r="G72427" s="408"/>
      <c r="H72427" s="374"/>
      <c r="I72427" s="409"/>
      <c r="J72427" s="374"/>
      <c r="K72427" s="409"/>
      <c r="L72427" s="378"/>
      <c r="M72427" s="410"/>
      <c r="N72427" s="374"/>
      <c r="O72427" s="411"/>
      <c r="P72427" s="409"/>
      <c r="Q72427" s="409"/>
      <c r="R72427" s="378"/>
      <c r="S72427" s="378"/>
      <c r="T72427" s="378"/>
      <c r="U72427" s="378"/>
      <c r="V72427" s="378"/>
      <c r="W72427" s="378"/>
      <c r="X72427" s="378"/>
      <c r="Y72427" s="378"/>
    </row>
    <row r="72428" spans="1:25">
      <c r="A72428" s="374"/>
      <c r="B72428" s="374"/>
      <c r="C72428" s="406"/>
      <c r="D72428" s="407"/>
      <c r="E72428" s="374"/>
      <c r="F72428" s="374"/>
      <c r="G72428" s="408"/>
      <c r="H72428" s="374"/>
      <c r="I72428" s="409"/>
      <c r="J72428" s="374"/>
      <c r="K72428" s="409"/>
      <c r="L72428" s="378"/>
      <c r="M72428" s="410"/>
      <c r="N72428" s="374"/>
      <c r="O72428" s="411"/>
      <c r="P72428" s="409"/>
      <c r="Q72428" s="409"/>
      <c r="R72428" s="378"/>
      <c r="S72428" s="378"/>
      <c r="T72428" s="378"/>
      <c r="U72428" s="378"/>
      <c r="V72428" s="378"/>
      <c r="W72428" s="378"/>
      <c r="X72428" s="378"/>
      <c r="Y72428" s="378"/>
    </row>
    <row r="72429" spans="1:25">
      <c r="A72429" s="374"/>
      <c r="B72429" s="374"/>
      <c r="C72429" s="406"/>
      <c r="D72429" s="407"/>
      <c r="E72429" s="374"/>
      <c r="F72429" s="374"/>
      <c r="G72429" s="408"/>
      <c r="H72429" s="374"/>
      <c r="I72429" s="409"/>
      <c r="J72429" s="374"/>
      <c r="K72429" s="409"/>
      <c r="L72429" s="378"/>
      <c r="M72429" s="410"/>
      <c r="N72429" s="374"/>
      <c r="O72429" s="411"/>
      <c r="P72429" s="409"/>
      <c r="Q72429" s="409"/>
      <c r="R72429" s="378"/>
      <c r="S72429" s="378"/>
      <c r="T72429" s="378"/>
      <c r="U72429" s="378"/>
      <c r="V72429" s="378"/>
      <c r="W72429" s="378"/>
      <c r="X72429" s="378"/>
      <c r="Y72429" s="378"/>
    </row>
    <row r="72430" spans="1:25">
      <c r="A72430" s="374"/>
      <c r="B72430" s="374"/>
      <c r="C72430" s="406"/>
      <c r="D72430" s="407"/>
      <c r="E72430" s="374"/>
      <c r="F72430" s="374"/>
      <c r="G72430" s="408"/>
      <c r="H72430" s="374"/>
      <c r="I72430" s="409"/>
      <c r="J72430" s="374"/>
      <c r="K72430" s="409"/>
      <c r="L72430" s="378"/>
      <c r="M72430" s="410"/>
      <c r="N72430" s="374"/>
      <c r="O72430" s="411"/>
      <c r="P72430" s="409"/>
      <c r="Q72430" s="409"/>
      <c r="R72430" s="378"/>
      <c r="S72430" s="378"/>
      <c r="T72430" s="378"/>
      <c r="U72430" s="378"/>
      <c r="V72430" s="378"/>
      <c r="W72430" s="378"/>
      <c r="X72430" s="378"/>
      <c r="Y72430" s="378"/>
    </row>
    <row r="72431" spans="1:25">
      <c r="A72431" s="374"/>
      <c r="B72431" s="374"/>
      <c r="C72431" s="406"/>
      <c r="D72431" s="407"/>
      <c r="E72431" s="374"/>
      <c r="F72431" s="374"/>
      <c r="G72431" s="408"/>
      <c r="H72431" s="374"/>
      <c r="I72431" s="409"/>
      <c r="J72431" s="374"/>
      <c r="K72431" s="409"/>
      <c r="L72431" s="378"/>
      <c r="M72431" s="410"/>
      <c r="N72431" s="374"/>
      <c r="O72431" s="411"/>
      <c r="P72431" s="409"/>
      <c r="Q72431" s="409"/>
      <c r="R72431" s="378"/>
      <c r="S72431" s="378"/>
      <c r="T72431" s="378"/>
      <c r="U72431" s="378"/>
      <c r="V72431" s="378"/>
      <c r="W72431" s="378"/>
      <c r="X72431" s="378"/>
      <c r="Y72431" s="378"/>
    </row>
    <row r="72432" spans="1:25">
      <c r="A72432" s="374"/>
      <c r="B72432" s="374"/>
      <c r="C72432" s="406"/>
      <c r="D72432" s="407"/>
      <c r="E72432" s="374"/>
      <c r="F72432" s="374"/>
      <c r="G72432" s="408"/>
      <c r="H72432" s="374"/>
      <c r="I72432" s="409"/>
      <c r="J72432" s="374"/>
      <c r="K72432" s="409"/>
      <c r="L72432" s="378"/>
      <c r="M72432" s="410"/>
      <c r="N72432" s="374"/>
      <c r="O72432" s="411"/>
      <c r="P72432" s="409"/>
      <c r="Q72432" s="409"/>
      <c r="R72432" s="378"/>
      <c r="S72432" s="378"/>
      <c r="T72432" s="378"/>
      <c r="U72432" s="378"/>
      <c r="V72432" s="378"/>
      <c r="W72432" s="378"/>
      <c r="X72432" s="378"/>
      <c r="Y72432" s="378"/>
    </row>
    <row r="72433" spans="1:25">
      <c r="A72433" s="374"/>
      <c r="B72433" s="374"/>
      <c r="C72433" s="406"/>
      <c r="D72433" s="407"/>
      <c r="E72433" s="374"/>
      <c r="F72433" s="374"/>
      <c r="G72433" s="408"/>
      <c r="H72433" s="374"/>
      <c r="I72433" s="409"/>
      <c r="J72433" s="374"/>
      <c r="K72433" s="409"/>
      <c r="L72433" s="378"/>
      <c r="M72433" s="410"/>
      <c r="N72433" s="374"/>
      <c r="O72433" s="411"/>
      <c r="P72433" s="409"/>
      <c r="Q72433" s="409"/>
      <c r="R72433" s="378"/>
      <c r="S72433" s="378"/>
      <c r="T72433" s="378"/>
      <c r="U72433" s="378"/>
      <c r="V72433" s="378"/>
      <c r="W72433" s="378"/>
      <c r="X72433" s="378"/>
      <c r="Y72433" s="378"/>
    </row>
    <row r="72434" spans="1:25">
      <c r="A72434" s="374"/>
      <c r="B72434" s="374"/>
      <c r="C72434" s="406"/>
      <c r="D72434" s="407"/>
      <c r="E72434" s="374"/>
      <c r="F72434" s="374"/>
      <c r="G72434" s="408"/>
      <c r="H72434" s="374"/>
      <c r="I72434" s="409"/>
      <c r="J72434" s="374"/>
      <c r="K72434" s="409"/>
      <c r="L72434" s="378"/>
      <c r="M72434" s="410"/>
      <c r="N72434" s="374"/>
      <c r="O72434" s="411"/>
      <c r="P72434" s="409"/>
      <c r="Q72434" s="409"/>
      <c r="R72434" s="378"/>
      <c r="S72434" s="378"/>
      <c r="T72434" s="378"/>
      <c r="U72434" s="378"/>
      <c r="V72434" s="378"/>
      <c r="W72434" s="378"/>
      <c r="X72434" s="378"/>
      <c r="Y72434" s="378"/>
    </row>
    <row r="72435" spans="1:25">
      <c r="A72435" s="374"/>
      <c r="B72435" s="374"/>
      <c r="C72435" s="406"/>
      <c r="D72435" s="407"/>
      <c r="E72435" s="374"/>
      <c r="F72435" s="374"/>
      <c r="G72435" s="408"/>
      <c r="H72435" s="374"/>
      <c r="I72435" s="409"/>
      <c r="J72435" s="374"/>
      <c r="K72435" s="409"/>
      <c r="L72435" s="378"/>
      <c r="M72435" s="410"/>
      <c r="N72435" s="374"/>
      <c r="O72435" s="411"/>
      <c r="P72435" s="409"/>
      <c r="Q72435" s="409"/>
      <c r="R72435" s="378"/>
      <c r="S72435" s="378"/>
      <c r="T72435" s="378"/>
      <c r="U72435" s="378"/>
      <c r="V72435" s="378"/>
      <c r="W72435" s="378"/>
      <c r="X72435" s="378"/>
      <c r="Y72435" s="378"/>
    </row>
    <row r="72436" spans="1:25">
      <c r="A72436" s="374"/>
      <c r="B72436" s="374"/>
      <c r="C72436" s="406"/>
      <c r="D72436" s="407"/>
      <c r="E72436" s="374"/>
      <c r="F72436" s="374"/>
      <c r="G72436" s="408"/>
      <c r="H72436" s="374"/>
      <c r="I72436" s="409"/>
      <c r="J72436" s="374"/>
      <c r="K72436" s="409"/>
      <c r="L72436" s="378"/>
      <c r="M72436" s="410"/>
      <c r="N72436" s="374"/>
      <c r="O72436" s="411"/>
      <c r="P72436" s="409"/>
      <c r="Q72436" s="409"/>
      <c r="R72436" s="378"/>
      <c r="S72436" s="378"/>
      <c r="T72436" s="378"/>
      <c r="U72436" s="378"/>
      <c r="V72436" s="378"/>
      <c r="W72436" s="378"/>
      <c r="X72436" s="378"/>
      <c r="Y72436" s="378"/>
    </row>
    <row r="72437" spans="1:25">
      <c r="A72437" s="374"/>
      <c r="B72437" s="374"/>
      <c r="C72437" s="406"/>
      <c r="D72437" s="407"/>
      <c r="E72437" s="374"/>
      <c r="F72437" s="374"/>
      <c r="G72437" s="408"/>
      <c r="H72437" s="374"/>
      <c r="I72437" s="409"/>
      <c r="J72437" s="374"/>
      <c r="K72437" s="409"/>
      <c r="L72437" s="378"/>
      <c r="M72437" s="410"/>
      <c r="N72437" s="374"/>
      <c r="O72437" s="411"/>
      <c r="P72437" s="409"/>
      <c r="Q72437" s="409"/>
      <c r="R72437" s="378"/>
      <c r="S72437" s="378"/>
      <c r="T72437" s="378"/>
      <c r="U72437" s="378"/>
      <c r="V72437" s="378"/>
      <c r="W72437" s="378"/>
      <c r="X72437" s="378"/>
      <c r="Y72437" s="378"/>
    </row>
    <row r="72438" spans="1:25" ht="45.75">
      <c r="A72438" s="374"/>
      <c r="B72438" s="374"/>
      <c r="C72438" s="406"/>
      <c r="D72438" s="407"/>
      <c r="E72438" s="374"/>
      <c r="F72438" s="374"/>
      <c r="G72438" s="408"/>
      <c r="H72438" s="374"/>
      <c r="I72438" s="409" t="s">
        <v>2237</v>
      </c>
      <c r="J72438" s="374"/>
      <c r="K72438" s="409"/>
      <c r="L72438" s="378"/>
      <c r="M72438" s="410"/>
      <c r="N72438" s="374"/>
      <c r="O72438" s="411"/>
      <c r="P72438" s="409"/>
      <c r="Q72438" s="409"/>
      <c r="R72438" s="378"/>
      <c r="S72438" s="378"/>
      <c r="T72438" s="378"/>
      <c r="U72438" s="378"/>
      <c r="V72438" s="378"/>
      <c r="W72438" s="378"/>
      <c r="X72438" s="378"/>
      <c r="Y72438" s="378"/>
    </row>
    <row r="72439" spans="1:25" ht="45.75">
      <c r="A72439" s="374"/>
      <c r="B72439" s="374"/>
      <c r="C72439" s="406"/>
      <c r="D72439" s="407"/>
      <c r="E72439" s="374"/>
      <c r="F72439" s="374"/>
      <c r="G72439" s="408"/>
      <c r="H72439" s="374"/>
      <c r="I72439" s="409" t="s">
        <v>2238</v>
      </c>
      <c r="J72439" s="374"/>
      <c r="K72439" s="409"/>
      <c r="L72439" s="378"/>
      <c r="M72439" s="410"/>
      <c r="N72439" s="374"/>
      <c r="O72439" s="411"/>
      <c r="P72439" s="409"/>
      <c r="Q72439" s="409"/>
      <c r="R72439" s="378"/>
      <c r="S72439" s="378"/>
      <c r="T72439" s="378"/>
      <c r="U72439" s="378"/>
      <c r="V72439" s="378"/>
      <c r="W72439" s="378"/>
      <c r="X72439" s="378"/>
      <c r="Y72439" s="378"/>
    </row>
    <row r="72440" spans="1:25">
      <c r="A72440" s="374"/>
      <c r="B72440" s="374"/>
      <c r="C72440" s="406"/>
      <c r="D72440" s="407"/>
      <c r="E72440" s="374"/>
      <c r="F72440" s="374"/>
      <c r="G72440" s="408"/>
      <c r="H72440" s="374"/>
      <c r="I72440" s="409"/>
      <c r="J72440" s="374"/>
      <c r="K72440" s="409"/>
      <c r="L72440" s="378"/>
      <c r="M72440" s="410"/>
      <c r="N72440" s="374"/>
      <c r="O72440" s="411"/>
      <c r="P72440" s="409"/>
      <c r="Q72440" s="409"/>
      <c r="R72440" s="378"/>
      <c r="S72440" s="378"/>
      <c r="T72440" s="378"/>
      <c r="U72440" s="378"/>
      <c r="V72440" s="378"/>
      <c r="W72440" s="378"/>
      <c r="X72440" s="378"/>
      <c r="Y72440" s="378"/>
    </row>
    <row r="72441" spans="1:25">
      <c r="A72441" s="374"/>
      <c r="B72441" s="374"/>
      <c r="C72441" s="406"/>
      <c r="D72441" s="407"/>
      <c r="E72441" s="374"/>
      <c r="F72441" s="374"/>
      <c r="G72441" s="408"/>
      <c r="H72441" s="374"/>
      <c r="I72441" s="409"/>
      <c r="J72441" s="374"/>
      <c r="K72441" s="409"/>
      <c r="L72441" s="378"/>
      <c r="M72441" s="410"/>
      <c r="N72441" s="374"/>
      <c r="O72441" s="411"/>
      <c r="P72441" s="409"/>
      <c r="Q72441" s="409"/>
      <c r="R72441" s="378"/>
      <c r="S72441" s="378"/>
      <c r="T72441" s="378"/>
      <c r="U72441" s="378"/>
      <c r="V72441" s="378"/>
      <c r="W72441" s="378"/>
      <c r="X72441" s="378"/>
      <c r="Y72441" s="378"/>
    </row>
    <row r="72442" spans="1:25">
      <c r="A72442" s="374"/>
      <c r="B72442" s="374"/>
      <c r="C72442" s="406"/>
      <c r="D72442" s="407"/>
      <c r="E72442" s="374"/>
      <c r="F72442" s="374"/>
      <c r="G72442" s="408"/>
      <c r="H72442" s="374"/>
      <c r="I72442" s="409"/>
      <c r="J72442" s="374"/>
      <c r="K72442" s="409"/>
      <c r="L72442" s="378"/>
      <c r="M72442" s="410"/>
      <c r="N72442" s="374"/>
      <c r="O72442" s="411"/>
      <c r="P72442" s="409"/>
      <c r="Q72442" s="409"/>
      <c r="R72442" s="378"/>
      <c r="S72442" s="378"/>
      <c r="T72442" s="378"/>
      <c r="U72442" s="378"/>
      <c r="V72442" s="378"/>
      <c r="W72442" s="378"/>
      <c r="X72442" s="378"/>
      <c r="Y72442" s="378"/>
    </row>
    <row r="72443" spans="1:25">
      <c r="A72443" s="374"/>
      <c r="B72443" s="374"/>
      <c r="C72443" s="406"/>
      <c r="D72443" s="407"/>
      <c r="E72443" s="374"/>
      <c r="F72443" s="374"/>
      <c r="G72443" s="408"/>
      <c r="H72443" s="374"/>
      <c r="I72443" s="409"/>
      <c r="J72443" s="374"/>
      <c r="K72443" s="409"/>
      <c r="L72443" s="378"/>
      <c r="M72443" s="410"/>
      <c r="N72443" s="374"/>
      <c r="O72443" s="411"/>
      <c r="P72443" s="409"/>
      <c r="Q72443" s="409"/>
      <c r="R72443" s="378"/>
      <c r="S72443" s="378"/>
      <c r="T72443" s="378"/>
      <c r="U72443" s="378"/>
      <c r="V72443" s="378"/>
      <c r="W72443" s="378"/>
      <c r="X72443" s="378"/>
      <c r="Y72443" s="378"/>
    </row>
    <row r="72444" spans="1:25">
      <c r="A72444" s="374"/>
      <c r="B72444" s="374"/>
      <c r="C72444" s="406"/>
      <c r="D72444" s="407"/>
      <c r="E72444" s="374"/>
      <c r="F72444" s="374"/>
      <c r="G72444" s="408"/>
      <c r="H72444" s="374"/>
      <c r="I72444" s="409"/>
      <c r="J72444" s="374"/>
      <c r="K72444" s="409"/>
      <c r="L72444" s="378"/>
      <c r="M72444" s="410"/>
      <c r="N72444" s="374"/>
      <c r="O72444" s="411"/>
      <c r="P72444" s="409"/>
      <c r="Q72444" s="409"/>
      <c r="R72444" s="378"/>
      <c r="S72444" s="378"/>
      <c r="T72444" s="378"/>
      <c r="U72444" s="378"/>
      <c r="V72444" s="378"/>
      <c r="W72444" s="378"/>
      <c r="X72444" s="378"/>
      <c r="Y72444" s="378"/>
    </row>
    <row r="72445" spans="1:25">
      <c r="A72445" s="374"/>
      <c r="B72445" s="374"/>
      <c r="C72445" s="406"/>
      <c r="D72445" s="407"/>
      <c r="E72445" s="374"/>
      <c r="F72445" s="374"/>
      <c r="G72445" s="408"/>
      <c r="H72445" s="374"/>
      <c r="I72445" s="409"/>
      <c r="J72445" s="374"/>
      <c r="K72445" s="409"/>
      <c r="L72445" s="378"/>
      <c r="M72445" s="410"/>
      <c r="N72445" s="374"/>
      <c r="O72445" s="411"/>
      <c r="P72445" s="409"/>
      <c r="Q72445" s="409"/>
      <c r="R72445" s="378"/>
      <c r="S72445" s="378"/>
      <c r="T72445" s="378"/>
      <c r="U72445" s="378"/>
      <c r="V72445" s="378"/>
      <c r="W72445" s="378"/>
      <c r="X72445" s="378"/>
      <c r="Y72445" s="378"/>
    </row>
    <row r="72446" spans="1:25">
      <c r="A72446" s="374"/>
      <c r="B72446" s="374"/>
      <c r="C72446" s="406"/>
      <c r="D72446" s="407"/>
      <c r="E72446" s="374"/>
      <c r="F72446" s="374"/>
      <c r="G72446" s="408"/>
      <c r="H72446" s="374"/>
      <c r="I72446" s="409"/>
      <c r="J72446" s="374"/>
      <c r="K72446" s="409"/>
      <c r="L72446" s="378"/>
      <c r="M72446" s="410"/>
      <c r="N72446" s="374"/>
      <c r="O72446" s="411"/>
      <c r="P72446" s="409"/>
      <c r="Q72446" s="409"/>
      <c r="R72446" s="378"/>
      <c r="S72446" s="378"/>
      <c r="T72446" s="378"/>
      <c r="U72446" s="378"/>
      <c r="V72446" s="378"/>
      <c r="W72446" s="378"/>
      <c r="X72446" s="378"/>
      <c r="Y72446" s="378"/>
    </row>
    <row r="72447" spans="1:25">
      <c r="A72447" s="374"/>
      <c r="B72447" s="374"/>
      <c r="C72447" s="406"/>
      <c r="D72447" s="407"/>
      <c r="E72447" s="374"/>
      <c r="F72447" s="374"/>
      <c r="G72447" s="408"/>
      <c r="H72447" s="374"/>
      <c r="I72447" s="409"/>
      <c r="J72447" s="374"/>
      <c r="K72447" s="409"/>
      <c r="L72447" s="378"/>
      <c r="M72447" s="410"/>
      <c r="N72447" s="374"/>
      <c r="O72447" s="411"/>
      <c r="P72447" s="409"/>
      <c r="Q72447" s="409"/>
      <c r="R72447" s="378"/>
      <c r="S72447" s="378"/>
      <c r="T72447" s="378"/>
      <c r="U72447" s="378"/>
      <c r="V72447" s="378"/>
      <c r="W72447" s="378"/>
      <c r="X72447" s="378"/>
      <c r="Y72447" s="378"/>
    </row>
    <row r="72448" spans="1:25">
      <c r="A72448" s="374"/>
      <c r="B72448" s="374"/>
      <c r="C72448" s="406"/>
      <c r="D72448" s="407"/>
      <c r="E72448" s="374"/>
      <c r="F72448" s="374"/>
      <c r="G72448" s="408"/>
      <c r="H72448" s="374"/>
      <c r="I72448" s="409"/>
      <c r="J72448" s="374"/>
      <c r="K72448" s="409"/>
      <c r="L72448" s="378"/>
      <c r="M72448" s="410"/>
      <c r="N72448" s="374"/>
      <c r="O72448" s="411"/>
      <c r="P72448" s="409"/>
      <c r="Q72448" s="409"/>
      <c r="R72448" s="378"/>
      <c r="S72448" s="378"/>
      <c r="T72448" s="378"/>
      <c r="U72448" s="378"/>
      <c r="V72448" s="378"/>
      <c r="W72448" s="378"/>
      <c r="X72448" s="378"/>
      <c r="Y72448" s="378"/>
    </row>
    <row r="72449" spans="1:25">
      <c r="A72449" s="374"/>
      <c r="B72449" s="374"/>
      <c r="C72449" s="406"/>
      <c r="D72449" s="407"/>
      <c r="E72449" s="374"/>
      <c r="F72449" s="374"/>
      <c r="G72449" s="408"/>
      <c r="H72449" s="374"/>
      <c r="I72449" s="409"/>
      <c r="J72449" s="374"/>
      <c r="K72449" s="409"/>
      <c r="L72449" s="378"/>
      <c r="M72449" s="410"/>
      <c r="N72449" s="374"/>
      <c r="O72449" s="411"/>
      <c r="P72449" s="409"/>
      <c r="Q72449" s="409"/>
      <c r="R72449" s="378"/>
      <c r="S72449" s="378"/>
      <c r="T72449" s="378"/>
      <c r="U72449" s="378"/>
      <c r="V72449" s="378"/>
      <c r="W72449" s="378"/>
      <c r="X72449" s="378"/>
      <c r="Y72449" s="378"/>
    </row>
    <row r="72450" spans="1:25">
      <c r="A72450" s="374"/>
      <c r="B72450" s="374"/>
      <c r="C72450" s="406"/>
      <c r="D72450" s="407"/>
      <c r="E72450" s="374"/>
      <c r="F72450" s="374"/>
      <c r="G72450" s="408"/>
      <c r="H72450" s="374"/>
      <c r="I72450" s="409"/>
      <c r="J72450" s="374"/>
      <c r="K72450" s="409"/>
      <c r="L72450" s="378"/>
      <c r="M72450" s="410"/>
      <c r="N72450" s="374"/>
      <c r="O72450" s="411"/>
      <c r="P72450" s="409"/>
      <c r="Q72450" s="409"/>
      <c r="R72450" s="378"/>
      <c r="S72450" s="378"/>
      <c r="T72450" s="378"/>
      <c r="U72450" s="378"/>
      <c r="V72450" s="378"/>
      <c r="W72450" s="378"/>
      <c r="X72450" s="378"/>
      <c r="Y72450" s="378"/>
    </row>
    <row r="72451" spans="1:25">
      <c r="A72451" s="374"/>
      <c r="B72451" s="374"/>
      <c r="C72451" s="406"/>
      <c r="D72451" s="407"/>
      <c r="E72451" s="374"/>
      <c r="F72451" s="374"/>
      <c r="G72451" s="408"/>
      <c r="H72451" s="374"/>
      <c r="I72451" s="409"/>
      <c r="J72451" s="374"/>
      <c r="K72451" s="409"/>
      <c r="L72451" s="378"/>
      <c r="M72451" s="410"/>
      <c r="N72451" s="374"/>
      <c r="O72451" s="411"/>
      <c r="P72451" s="409"/>
      <c r="Q72451" s="409"/>
      <c r="R72451" s="378"/>
      <c r="S72451" s="378"/>
      <c r="T72451" s="378"/>
      <c r="U72451" s="378"/>
      <c r="V72451" s="378"/>
      <c r="W72451" s="378"/>
      <c r="X72451" s="378"/>
      <c r="Y72451" s="378"/>
    </row>
    <row r="72452" spans="1:25">
      <c r="A72452" s="374"/>
      <c r="B72452" s="374"/>
      <c r="C72452" s="406"/>
      <c r="D72452" s="407"/>
      <c r="E72452" s="374"/>
      <c r="F72452" s="374"/>
      <c r="G72452" s="408"/>
      <c r="H72452" s="374"/>
      <c r="I72452" s="409"/>
      <c r="J72452" s="374"/>
      <c r="K72452" s="409"/>
      <c r="L72452" s="378"/>
      <c r="M72452" s="410"/>
      <c r="N72452" s="374"/>
      <c r="O72452" s="411"/>
      <c r="P72452" s="409"/>
      <c r="Q72452" s="409"/>
      <c r="R72452" s="378"/>
      <c r="S72452" s="378"/>
      <c r="T72452" s="378"/>
      <c r="U72452" s="378"/>
      <c r="V72452" s="378"/>
      <c r="W72452" s="378"/>
      <c r="X72452" s="378"/>
      <c r="Y72452" s="378"/>
    </row>
    <row r="72453" spans="1:25">
      <c r="A72453" s="374"/>
      <c r="B72453" s="374"/>
      <c r="C72453" s="406"/>
      <c r="D72453" s="407"/>
      <c r="E72453" s="374"/>
      <c r="F72453" s="374"/>
      <c r="G72453" s="408"/>
      <c r="H72453" s="374"/>
      <c r="I72453" s="409"/>
      <c r="J72453" s="374"/>
      <c r="K72453" s="409"/>
      <c r="L72453" s="378"/>
      <c r="M72453" s="410"/>
      <c r="N72453" s="374"/>
      <c r="O72453" s="411"/>
      <c r="P72453" s="409"/>
      <c r="Q72453" s="409"/>
      <c r="R72453" s="378"/>
      <c r="S72453" s="378"/>
      <c r="T72453" s="378"/>
      <c r="U72453" s="378"/>
      <c r="V72453" s="378"/>
      <c r="W72453" s="378"/>
      <c r="X72453" s="378"/>
      <c r="Y72453" s="378"/>
    </row>
    <row r="72454" spans="1:25">
      <c r="A72454" s="374"/>
      <c r="B72454" s="374"/>
      <c r="C72454" s="406"/>
      <c r="D72454" s="407"/>
      <c r="E72454" s="374"/>
      <c r="F72454" s="374"/>
      <c r="G72454" s="408"/>
      <c r="H72454" s="374"/>
      <c r="I72454" s="409"/>
      <c r="J72454" s="374"/>
      <c r="K72454" s="409"/>
      <c r="L72454" s="378"/>
      <c r="M72454" s="410"/>
      <c r="N72454" s="374"/>
      <c r="O72454" s="411"/>
      <c r="P72454" s="409"/>
      <c r="Q72454" s="409"/>
      <c r="R72454" s="378"/>
      <c r="S72454" s="378"/>
      <c r="T72454" s="378"/>
      <c r="U72454" s="378"/>
      <c r="V72454" s="378"/>
      <c r="W72454" s="378"/>
      <c r="X72454" s="378"/>
      <c r="Y72454" s="378"/>
    </row>
    <row r="72455" spans="1:25">
      <c r="A72455" s="374"/>
      <c r="B72455" s="374"/>
      <c r="C72455" s="406"/>
      <c r="D72455" s="407"/>
      <c r="E72455" s="374"/>
      <c r="F72455" s="374"/>
      <c r="G72455" s="408"/>
      <c r="H72455" s="374"/>
      <c r="I72455" s="409"/>
      <c r="J72455" s="374"/>
      <c r="K72455" s="409"/>
      <c r="L72455" s="378"/>
      <c r="M72455" s="410"/>
      <c r="N72455" s="374"/>
      <c r="O72455" s="411"/>
      <c r="P72455" s="409"/>
      <c r="Q72455" s="409"/>
      <c r="R72455" s="378"/>
      <c r="S72455" s="378"/>
      <c r="T72455" s="378"/>
      <c r="U72455" s="378"/>
      <c r="V72455" s="378"/>
      <c r="W72455" s="378"/>
      <c r="X72455" s="378"/>
      <c r="Y72455" s="378"/>
    </row>
    <row r="72456" spans="1:25">
      <c r="A72456" s="374"/>
      <c r="B72456" s="374"/>
      <c r="C72456" s="406"/>
      <c r="D72456" s="407"/>
      <c r="E72456" s="374"/>
      <c r="F72456" s="374"/>
      <c r="G72456" s="408"/>
      <c r="H72456" s="374"/>
      <c r="I72456" s="409"/>
      <c r="J72456" s="374"/>
      <c r="K72456" s="409"/>
      <c r="L72456" s="378"/>
      <c r="M72456" s="410"/>
      <c r="N72456" s="374"/>
      <c r="O72456" s="411"/>
      <c r="P72456" s="409"/>
      <c r="Q72456" s="409"/>
      <c r="R72456" s="378"/>
      <c r="S72456" s="378"/>
      <c r="T72456" s="378"/>
      <c r="U72456" s="378"/>
      <c r="V72456" s="378"/>
      <c r="W72456" s="378"/>
      <c r="X72456" s="378"/>
      <c r="Y72456" s="378"/>
    </row>
    <row r="72457" spans="1:25">
      <c r="A72457" s="374"/>
      <c r="B72457" s="374"/>
      <c r="C72457" s="406"/>
      <c r="D72457" s="407"/>
      <c r="E72457" s="374"/>
      <c r="F72457" s="374"/>
      <c r="G72457" s="408"/>
      <c r="H72457" s="374"/>
      <c r="I72457" s="409"/>
      <c r="J72457" s="374"/>
      <c r="K72457" s="409"/>
      <c r="L72457" s="378"/>
      <c r="M72457" s="410"/>
      <c r="N72457" s="374"/>
      <c r="O72457" s="411"/>
      <c r="P72457" s="409"/>
      <c r="Q72457" s="409"/>
      <c r="R72457" s="378"/>
      <c r="S72457" s="378"/>
      <c r="T72457" s="378"/>
      <c r="U72457" s="378"/>
      <c r="V72457" s="378"/>
      <c r="W72457" s="378"/>
      <c r="X72457" s="378"/>
      <c r="Y72457" s="378"/>
    </row>
    <row r="72458" spans="1:25">
      <c r="A72458" s="374"/>
      <c r="B72458" s="374"/>
      <c r="C72458" s="406"/>
      <c r="D72458" s="407"/>
      <c r="E72458" s="374"/>
      <c r="F72458" s="374"/>
      <c r="G72458" s="408"/>
      <c r="H72458" s="374"/>
      <c r="I72458" s="409"/>
      <c r="J72458" s="374"/>
      <c r="K72458" s="409"/>
      <c r="L72458" s="378"/>
      <c r="M72458" s="410"/>
      <c r="N72458" s="374"/>
      <c r="O72458" s="411"/>
      <c r="P72458" s="409"/>
      <c r="Q72458" s="409"/>
      <c r="R72458" s="378"/>
      <c r="S72458" s="378"/>
      <c r="T72458" s="378"/>
      <c r="U72458" s="378"/>
      <c r="V72458" s="378"/>
      <c r="W72458" s="378"/>
      <c r="X72458" s="378"/>
      <c r="Y72458" s="378"/>
    </row>
    <row r="72459" spans="1:25">
      <c r="A72459" s="374"/>
      <c r="B72459" s="374"/>
      <c r="C72459" s="406"/>
      <c r="D72459" s="407"/>
      <c r="E72459" s="374"/>
      <c r="F72459" s="374"/>
      <c r="G72459" s="408"/>
      <c r="H72459" s="374"/>
      <c r="I72459" s="409"/>
      <c r="J72459" s="374"/>
      <c r="K72459" s="409"/>
      <c r="L72459" s="378"/>
      <c r="M72459" s="410"/>
      <c r="N72459" s="374"/>
      <c r="O72459" s="411"/>
      <c r="P72459" s="409"/>
      <c r="Q72459" s="409"/>
      <c r="R72459" s="378"/>
      <c r="S72459" s="378"/>
      <c r="T72459" s="378"/>
      <c r="U72459" s="378"/>
      <c r="V72459" s="378"/>
      <c r="W72459" s="378"/>
      <c r="X72459" s="378"/>
      <c r="Y72459" s="378"/>
    </row>
    <row r="72460" spans="1:25">
      <c r="A72460" s="374"/>
      <c r="B72460" s="374"/>
      <c r="C72460" s="406"/>
      <c r="D72460" s="407"/>
      <c r="E72460" s="374"/>
      <c r="F72460" s="374"/>
      <c r="G72460" s="408"/>
      <c r="H72460" s="374"/>
      <c r="I72460" s="409"/>
      <c r="J72460" s="374"/>
      <c r="K72460" s="409"/>
      <c r="L72460" s="378"/>
      <c r="M72460" s="410"/>
      <c r="N72460" s="374"/>
      <c r="O72460" s="411"/>
      <c r="P72460" s="409"/>
      <c r="Q72460" s="409"/>
      <c r="R72460" s="378"/>
      <c r="S72460" s="378"/>
      <c r="T72460" s="378"/>
      <c r="U72460" s="378"/>
      <c r="V72460" s="378"/>
      <c r="W72460" s="378"/>
      <c r="X72460" s="378"/>
      <c r="Y72460" s="378"/>
    </row>
    <row r="72461" spans="1:25">
      <c r="A72461" s="374"/>
      <c r="B72461" s="374"/>
      <c r="C72461" s="406"/>
      <c r="D72461" s="407"/>
      <c r="E72461" s="374"/>
      <c r="F72461" s="374"/>
      <c r="G72461" s="408"/>
      <c r="H72461" s="374"/>
      <c r="I72461" s="409"/>
      <c r="J72461" s="374"/>
      <c r="K72461" s="409"/>
      <c r="L72461" s="378"/>
      <c r="M72461" s="410"/>
      <c r="N72461" s="374"/>
      <c r="O72461" s="411"/>
      <c r="P72461" s="409"/>
      <c r="Q72461" s="409"/>
      <c r="R72461" s="378"/>
      <c r="S72461" s="378"/>
      <c r="T72461" s="378"/>
      <c r="U72461" s="378"/>
      <c r="V72461" s="378"/>
      <c r="W72461" s="378"/>
      <c r="X72461" s="378"/>
      <c r="Y72461" s="378"/>
    </row>
    <row r="72462" spans="1:25">
      <c r="A72462" s="374"/>
      <c r="B72462" s="374"/>
      <c r="C72462" s="406"/>
      <c r="D72462" s="407"/>
      <c r="E72462" s="374"/>
      <c r="F72462" s="374"/>
      <c r="G72462" s="408"/>
      <c r="H72462" s="374"/>
      <c r="I72462" s="409"/>
      <c r="J72462" s="374"/>
      <c r="K72462" s="409"/>
      <c r="L72462" s="378"/>
      <c r="M72462" s="410"/>
      <c r="N72462" s="374"/>
      <c r="O72462" s="411"/>
      <c r="P72462" s="409"/>
      <c r="Q72462" s="409"/>
      <c r="R72462" s="378"/>
      <c r="S72462" s="378"/>
      <c r="T72462" s="378"/>
      <c r="U72462" s="378"/>
      <c r="V72462" s="378"/>
      <c r="W72462" s="378"/>
      <c r="X72462" s="378"/>
      <c r="Y72462" s="378"/>
    </row>
    <row r="72463" spans="1:25">
      <c r="A72463" s="374"/>
      <c r="B72463" s="374"/>
      <c r="C72463" s="406"/>
      <c r="D72463" s="407"/>
      <c r="E72463" s="374"/>
      <c r="F72463" s="374"/>
      <c r="G72463" s="408"/>
      <c r="H72463" s="374"/>
      <c r="I72463" s="409"/>
      <c r="J72463" s="374"/>
      <c r="K72463" s="409"/>
      <c r="L72463" s="378"/>
      <c r="M72463" s="410"/>
      <c r="N72463" s="374"/>
      <c r="O72463" s="411"/>
      <c r="P72463" s="409"/>
      <c r="Q72463" s="409"/>
      <c r="R72463" s="378"/>
      <c r="S72463" s="378"/>
      <c r="T72463" s="378"/>
      <c r="U72463" s="378"/>
      <c r="V72463" s="378"/>
      <c r="W72463" s="378"/>
      <c r="X72463" s="378"/>
      <c r="Y72463" s="378"/>
    </row>
    <row r="72464" spans="1:25">
      <c r="A72464" s="374"/>
      <c r="B72464" s="374"/>
      <c r="C72464" s="406"/>
      <c r="D72464" s="407"/>
      <c r="E72464" s="374"/>
      <c r="F72464" s="374"/>
      <c r="G72464" s="408"/>
      <c r="H72464" s="374"/>
      <c r="I72464" s="409"/>
      <c r="J72464" s="374"/>
      <c r="K72464" s="409"/>
      <c r="L72464" s="378"/>
      <c r="M72464" s="410"/>
      <c r="N72464" s="374"/>
      <c r="O72464" s="411"/>
      <c r="P72464" s="409"/>
      <c r="Q72464" s="409"/>
      <c r="R72464" s="378"/>
      <c r="S72464" s="378"/>
      <c r="T72464" s="378"/>
      <c r="U72464" s="378"/>
      <c r="V72464" s="378"/>
      <c r="W72464" s="378"/>
      <c r="X72464" s="378"/>
      <c r="Y72464" s="378"/>
    </row>
    <row r="72465" spans="1:25">
      <c r="A72465" s="374"/>
      <c r="B72465" s="374"/>
      <c r="C72465" s="406"/>
      <c r="D72465" s="407"/>
      <c r="E72465" s="374"/>
      <c r="F72465" s="374"/>
      <c r="G72465" s="408"/>
      <c r="H72465" s="374"/>
      <c r="I72465" s="409"/>
      <c r="J72465" s="374"/>
      <c r="K72465" s="409"/>
      <c r="L72465" s="378"/>
      <c r="M72465" s="410"/>
      <c r="N72465" s="374"/>
      <c r="O72465" s="411"/>
      <c r="P72465" s="409"/>
      <c r="Q72465" s="409"/>
      <c r="R72465" s="378"/>
      <c r="S72465" s="378"/>
      <c r="T72465" s="378"/>
      <c r="U72465" s="378"/>
      <c r="V72465" s="378"/>
      <c r="W72465" s="378"/>
      <c r="X72465" s="378"/>
      <c r="Y72465" s="378"/>
    </row>
    <row r="72466" spans="1:25">
      <c r="A72466" s="374"/>
      <c r="B72466" s="374"/>
      <c r="C72466" s="406"/>
      <c r="D72466" s="407"/>
      <c r="E72466" s="374"/>
      <c r="F72466" s="374"/>
      <c r="G72466" s="408"/>
      <c r="H72466" s="374"/>
      <c r="I72466" s="409"/>
      <c r="J72466" s="374"/>
      <c r="K72466" s="409"/>
      <c r="L72466" s="378"/>
      <c r="M72466" s="410"/>
      <c r="N72466" s="374"/>
      <c r="O72466" s="411"/>
      <c r="P72466" s="409"/>
      <c r="Q72466" s="409"/>
      <c r="R72466" s="378"/>
      <c r="S72466" s="378"/>
      <c r="T72466" s="378"/>
      <c r="U72466" s="378"/>
      <c r="V72466" s="378"/>
      <c r="W72466" s="378"/>
      <c r="X72466" s="378"/>
      <c r="Y72466" s="378"/>
    </row>
    <row r="72467" spans="1:25">
      <c r="A72467" s="374"/>
      <c r="B72467" s="374"/>
      <c r="C72467" s="406"/>
      <c r="D72467" s="407"/>
      <c r="E72467" s="374"/>
      <c r="F72467" s="374"/>
      <c r="G72467" s="408"/>
      <c r="H72467" s="374"/>
      <c r="I72467" s="409"/>
      <c r="J72467" s="374"/>
      <c r="K72467" s="409"/>
      <c r="L72467" s="378"/>
      <c r="M72467" s="410"/>
      <c r="N72467" s="374"/>
      <c r="O72467" s="411"/>
      <c r="P72467" s="409"/>
      <c r="Q72467" s="409"/>
      <c r="R72467" s="378"/>
      <c r="S72467" s="378"/>
      <c r="T72467" s="378"/>
      <c r="U72467" s="378"/>
      <c r="V72467" s="378"/>
      <c r="W72467" s="378"/>
      <c r="X72467" s="378"/>
      <c r="Y72467" s="378"/>
    </row>
    <row r="72468" spans="1:25">
      <c r="A72468" s="374"/>
      <c r="B72468" s="374"/>
      <c r="C72468" s="406"/>
      <c r="D72468" s="407"/>
      <c r="E72468" s="374"/>
      <c r="F72468" s="374"/>
      <c r="G72468" s="408"/>
      <c r="H72468" s="374"/>
      <c r="I72468" s="409"/>
      <c r="J72468" s="374"/>
      <c r="K72468" s="409"/>
      <c r="L72468" s="378"/>
      <c r="M72468" s="410"/>
      <c r="N72468" s="374"/>
      <c r="O72468" s="411"/>
      <c r="P72468" s="409"/>
      <c r="Q72468" s="409"/>
      <c r="R72468" s="378"/>
      <c r="S72468" s="378"/>
      <c r="T72468" s="378"/>
      <c r="U72468" s="378"/>
      <c r="V72468" s="378"/>
      <c r="W72468" s="378"/>
      <c r="X72468" s="378"/>
      <c r="Y72468" s="378"/>
    </row>
    <row r="72469" spans="1:25">
      <c r="A72469" s="374"/>
      <c r="B72469" s="374"/>
      <c r="C72469" s="406"/>
      <c r="D72469" s="407"/>
      <c r="E72469" s="374"/>
      <c r="F72469" s="374"/>
      <c r="G72469" s="408"/>
      <c r="H72469" s="374"/>
      <c r="I72469" s="409"/>
      <c r="J72469" s="374"/>
      <c r="K72469" s="409"/>
      <c r="L72469" s="378"/>
      <c r="M72469" s="410"/>
      <c r="N72469" s="374"/>
      <c r="O72469" s="411"/>
      <c r="P72469" s="409"/>
      <c r="Q72469" s="409"/>
      <c r="R72469" s="378"/>
      <c r="S72469" s="378"/>
      <c r="T72469" s="378"/>
      <c r="U72469" s="378"/>
      <c r="V72469" s="378"/>
      <c r="W72469" s="378"/>
      <c r="X72469" s="378"/>
      <c r="Y72469" s="378"/>
    </row>
    <row r="72470" spans="1:25">
      <c r="A72470" s="374"/>
      <c r="B72470" s="374"/>
      <c r="C72470" s="406"/>
      <c r="D72470" s="407"/>
      <c r="E72470" s="374"/>
      <c r="F72470" s="374"/>
      <c r="G72470" s="408"/>
      <c r="H72470" s="374"/>
      <c r="I72470" s="409"/>
      <c r="J72470" s="374"/>
      <c r="K72470" s="409"/>
      <c r="L72470" s="378"/>
      <c r="M72470" s="410"/>
      <c r="N72470" s="374"/>
      <c r="O72470" s="411"/>
      <c r="P72470" s="409"/>
      <c r="Q72470" s="409"/>
      <c r="R72470" s="378"/>
      <c r="S72470" s="378"/>
      <c r="T72470" s="378"/>
      <c r="U72470" s="378"/>
      <c r="V72470" s="378"/>
      <c r="W72470" s="378"/>
      <c r="X72470" s="378"/>
      <c r="Y72470" s="378"/>
    </row>
    <row r="72471" spans="1:25">
      <c r="A72471" s="374"/>
      <c r="B72471" s="374"/>
      <c r="C72471" s="406"/>
      <c r="D72471" s="407"/>
      <c r="E72471" s="374"/>
      <c r="F72471" s="374"/>
      <c r="G72471" s="408"/>
      <c r="H72471" s="374"/>
      <c r="I72471" s="409"/>
      <c r="J72471" s="374"/>
      <c r="K72471" s="409"/>
      <c r="L72471" s="378"/>
      <c r="M72471" s="410"/>
      <c r="N72471" s="374"/>
      <c r="O72471" s="411"/>
      <c r="P72471" s="409"/>
      <c r="Q72471" s="409"/>
      <c r="R72471" s="378"/>
      <c r="S72471" s="378"/>
      <c r="T72471" s="378"/>
      <c r="U72471" s="378"/>
      <c r="V72471" s="378"/>
      <c r="W72471" s="378"/>
      <c r="X72471" s="378"/>
      <c r="Y72471" s="378"/>
    </row>
    <row r="72472" spans="1:25">
      <c r="A72472" s="374"/>
      <c r="B72472" s="374"/>
      <c r="C72472" s="406"/>
      <c r="D72472" s="407"/>
      <c r="E72472" s="374"/>
      <c r="F72472" s="374"/>
      <c r="G72472" s="408"/>
      <c r="H72472" s="374"/>
      <c r="I72472" s="409"/>
      <c r="J72472" s="374"/>
      <c r="K72472" s="409"/>
      <c r="L72472" s="378"/>
      <c r="M72472" s="410"/>
      <c r="N72472" s="374"/>
      <c r="O72472" s="411"/>
      <c r="P72472" s="409"/>
      <c r="Q72472" s="409"/>
      <c r="R72472" s="378"/>
      <c r="S72472" s="378"/>
      <c r="T72472" s="378"/>
      <c r="U72472" s="378"/>
      <c r="V72472" s="378"/>
      <c r="W72472" s="378"/>
      <c r="X72472" s="378"/>
      <c r="Y72472" s="378"/>
    </row>
    <row r="72473" spans="1:25">
      <c r="A72473" s="374"/>
      <c r="B72473" s="374"/>
      <c r="C72473" s="406"/>
      <c r="D72473" s="407"/>
      <c r="E72473" s="374"/>
      <c r="F72473" s="374"/>
      <c r="G72473" s="408"/>
      <c r="H72473" s="374"/>
      <c r="I72473" s="409"/>
      <c r="J72473" s="374"/>
      <c r="K72473" s="409"/>
      <c r="L72473" s="378"/>
      <c r="M72473" s="410"/>
      <c r="N72473" s="374"/>
      <c r="O72473" s="411"/>
      <c r="P72473" s="409"/>
      <c r="Q72473" s="409"/>
      <c r="R72473" s="378"/>
      <c r="S72473" s="378"/>
      <c r="T72473" s="378"/>
      <c r="U72473" s="378"/>
      <c r="V72473" s="378"/>
      <c r="W72473" s="378"/>
      <c r="X72473" s="378"/>
      <c r="Y72473" s="378"/>
    </row>
    <row r="72474" spans="1:25">
      <c r="A72474" s="374"/>
      <c r="B72474" s="374"/>
      <c r="C72474" s="406"/>
      <c r="D72474" s="407"/>
      <c r="E72474" s="374"/>
      <c r="F72474" s="374"/>
      <c r="G72474" s="408"/>
      <c r="H72474" s="374"/>
      <c r="I72474" s="409"/>
      <c r="J72474" s="374"/>
      <c r="K72474" s="409"/>
      <c r="L72474" s="378"/>
      <c r="M72474" s="410"/>
      <c r="N72474" s="374"/>
      <c r="O72474" s="411"/>
      <c r="P72474" s="409"/>
      <c r="Q72474" s="409"/>
      <c r="R72474" s="378"/>
      <c r="S72474" s="378"/>
      <c r="T72474" s="378"/>
      <c r="U72474" s="378"/>
      <c r="V72474" s="378"/>
      <c r="W72474" s="378"/>
      <c r="X72474" s="378"/>
      <c r="Y72474" s="378"/>
    </row>
    <row r="72475" spans="1:25">
      <c r="A72475" s="374"/>
      <c r="B72475" s="374"/>
      <c r="C72475" s="406"/>
      <c r="D72475" s="407"/>
      <c r="E72475" s="374"/>
      <c r="F72475" s="374"/>
      <c r="G72475" s="408"/>
      <c r="H72475" s="374"/>
      <c r="I72475" s="409"/>
      <c r="J72475" s="374"/>
      <c r="K72475" s="409"/>
      <c r="L72475" s="378"/>
      <c r="M72475" s="410"/>
      <c r="N72475" s="374"/>
      <c r="O72475" s="411"/>
      <c r="P72475" s="409"/>
      <c r="Q72475" s="409"/>
      <c r="R72475" s="378"/>
      <c r="S72475" s="378"/>
      <c r="T72475" s="378"/>
      <c r="U72475" s="378"/>
      <c r="V72475" s="378"/>
      <c r="W72475" s="378"/>
      <c r="X72475" s="378"/>
      <c r="Y72475" s="378"/>
    </row>
    <row r="72476" spans="1:25">
      <c r="A72476" s="374"/>
      <c r="B72476" s="374"/>
      <c r="C72476" s="406"/>
      <c r="D72476" s="407"/>
      <c r="E72476" s="374"/>
      <c r="F72476" s="374"/>
      <c r="G72476" s="408"/>
      <c r="H72476" s="374"/>
      <c r="I72476" s="409"/>
      <c r="J72476" s="374"/>
      <c r="K72476" s="409"/>
      <c r="L72476" s="378"/>
      <c r="M72476" s="410"/>
      <c r="N72476" s="374"/>
      <c r="O72476" s="411"/>
      <c r="P72476" s="409"/>
      <c r="Q72476" s="409"/>
      <c r="R72476" s="378"/>
      <c r="S72476" s="378"/>
      <c r="T72476" s="378"/>
      <c r="U72476" s="378"/>
      <c r="V72476" s="378"/>
      <c r="W72476" s="378"/>
      <c r="X72476" s="378"/>
      <c r="Y72476" s="378"/>
    </row>
    <row r="72477" spans="1:25">
      <c r="A72477" s="374"/>
      <c r="B72477" s="374"/>
      <c r="C72477" s="406"/>
      <c r="D72477" s="407"/>
      <c r="E72477" s="374"/>
      <c r="F72477" s="374"/>
      <c r="G72477" s="408"/>
      <c r="H72477" s="374"/>
      <c r="I72477" s="409"/>
      <c r="J72477" s="374"/>
      <c r="K72477" s="409"/>
      <c r="L72477" s="378"/>
      <c r="M72477" s="410"/>
      <c r="N72477" s="374"/>
      <c r="O72477" s="411"/>
      <c r="P72477" s="409"/>
      <c r="Q72477" s="409"/>
      <c r="R72477" s="378"/>
      <c r="S72477" s="378"/>
      <c r="T72477" s="378"/>
      <c r="U72477" s="378"/>
      <c r="V72477" s="378"/>
      <c r="W72477" s="378"/>
      <c r="X72477" s="378"/>
      <c r="Y72477" s="378"/>
    </row>
    <row r="72478" spans="1:25">
      <c r="A72478" s="374"/>
      <c r="B72478" s="374"/>
      <c r="C72478" s="406"/>
      <c r="D72478" s="407"/>
      <c r="E72478" s="374"/>
      <c r="F72478" s="374"/>
      <c r="G72478" s="408"/>
      <c r="H72478" s="374"/>
      <c r="I72478" s="409"/>
      <c r="J72478" s="374"/>
      <c r="K72478" s="409"/>
      <c r="L72478" s="378"/>
      <c r="M72478" s="410"/>
      <c r="N72478" s="374"/>
      <c r="O72478" s="411"/>
      <c r="P72478" s="409"/>
      <c r="Q72478" s="409"/>
      <c r="R72478" s="378"/>
      <c r="S72478" s="378"/>
      <c r="T72478" s="378"/>
      <c r="U72478" s="378"/>
      <c r="V72478" s="378"/>
      <c r="W72478" s="378"/>
      <c r="X72478" s="378"/>
      <c r="Y72478" s="378"/>
    </row>
    <row r="72479" spans="1:25">
      <c r="A72479" s="374"/>
      <c r="B72479" s="374"/>
      <c r="C72479" s="406"/>
      <c r="D72479" s="407"/>
      <c r="E72479" s="374"/>
      <c r="F72479" s="374"/>
      <c r="G72479" s="408"/>
      <c r="H72479" s="374"/>
      <c r="I72479" s="409"/>
      <c r="J72479" s="374"/>
      <c r="K72479" s="409"/>
      <c r="L72479" s="378"/>
      <c r="M72479" s="410"/>
      <c r="N72479" s="374"/>
      <c r="O72479" s="411"/>
      <c r="P72479" s="409"/>
      <c r="Q72479" s="409"/>
      <c r="R72479" s="378"/>
      <c r="S72479" s="378"/>
      <c r="T72479" s="378"/>
      <c r="U72479" s="378"/>
      <c r="V72479" s="378"/>
      <c r="W72479" s="378"/>
      <c r="X72479" s="378"/>
      <c r="Y72479" s="378"/>
    </row>
    <row r="72480" spans="1:25">
      <c r="A72480" s="374"/>
      <c r="B72480" s="374"/>
      <c r="C72480" s="406"/>
      <c r="D72480" s="407"/>
      <c r="E72480" s="374"/>
      <c r="F72480" s="374"/>
      <c r="G72480" s="408"/>
      <c r="H72480" s="374"/>
      <c r="I72480" s="409"/>
      <c r="J72480" s="374"/>
      <c r="K72480" s="409"/>
      <c r="L72480" s="378"/>
      <c r="M72480" s="410"/>
      <c r="N72480" s="374"/>
      <c r="O72480" s="411"/>
      <c r="P72480" s="409"/>
      <c r="Q72480" s="409"/>
      <c r="R72480" s="378"/>
      <c r="S72480" s="378"/>
      <c r="T72480" s="378"/>
      <c r="U72480" s="378"/>
      <c r="V72480" s="378"/>
      <c r="W72480" s="378"/>
      <c r="X72480" s="378"/>
      <c r="Y72480" s="378"/>
    </row>
    <row r="72481" spans="1:25">
      <c r="A72481" s="374"/>
      <c r="B72481" s="374"/>
      <c r="C72481" s="406"/>
      <c r="D72481" s="407"/>
      <c r="E72481" s="374"/>
      <c r="F72481" s="374"/>
      <c r="G72481" s="408"/>
      <c r="H72481" s="374"/>
      <c r="I72481" s="409"/>
      <c r="J72481" s="374"/>
      <c r="K72481" s="409"/>
      <c r="L72481" s="378"/>
      <c r="M72481" s="410"/>
      <c r="N72481" s="374"/>
      <c r="O72481" s="411"/>
      <c r="P72481" s="409"/>
      <c r="Q72481" s="409"/>
      <c r="R72481" s="378"/>
      <c r="S72481" s="378"/>
      <c r="T72481" s="378"/>
      <c r="U72481" s="378"/>
      <c r="V72481" s="378"/>
      <c r="W72481" s="378"/>
      <c r="X72481" s="378"/>
      <c r="Y72481" s="378"/>
    </row>
    <row r="72482" spans="1:25">
      <c r="A72482" s="374"/>
      <c r="B72482" s="374"/>
      <c r="C72482" s="406"/>
      <c r="D72482" s="407"/>
      <c r="E72482" s="374"/>
      <c r="F72482" s="374"/>
      <c r="G72482" s="408"/>
      <c r="H72482" s="374"/>
      <c r="I72482" s="409"/>
      <c r="J72482" s="374"/>
      <c r="K72482" s="409"/>
      <c r="L72482" s="378"/>
      <c r="M72482" s="410"/>
      <c r="N72482" s="374"/>
      <c r="O72482" s="411"/>
      <c r="P72482" s="409"/>
      <c r="Q72482" s="409"/>
      <c r="R72482" s="378"/>
      <c r="S72482" s="378"/>
      <c r="T72482" s="378"/>
      <c r="U72482" s="378"/>
      <c r="V72482" s="378"/>
      <c r="W72482" s="378"/>
      <c r="X72482" s="378"/>
      <c r="Y72482" s="378"/>
    </row>
    <row r="72483" spans="1:25">
      <c r="A72483" s="374"/>
      <c r="B72483" s="374"/>
      <c r="C72483" s="406"/>
      <c r="D72483" s="407"/>
      <c r="E72483" s="374"/>
      <c r="F72483" s="374"/>
      <c r="G72483" s="408"/>
      <c r="H72483" s="374"/>
      <c r="I72483" s="409"/>
      <c r="J72483" s="374"/>
      <c r="K72483" s="409"/>
      <c r="L72483" s="378"/>
      <c r="M72483" s="410"/>
      <c r="N72483" s="374"/>
      <c r="O72483" s="411"/>
      <c r="P72483" s="409"/>
      <c r="Q72483" s="409"/>
      <c r="R72483" s="378"/>
      <c r="S72483" s="378"/>
      <c r="T72483" s="378"/>
      <c r="U72483" s="378"/>
      <c r="V72483" s="378"/>
      <c r="W72483" s="378"/>
      <c r="X72483" s="378"/>
      <c r="Y72483" s="378"/>
    </row>
    <row r="72484" spans="1:25">
      <c r="A72484" s="374"/>
      <c r="B72484" s="374"/>
      <c r="C72484" s="406"/>
      <c r="D72484" s="407"/>
      <c r="E72484" s="374"/>
      <c r="F72484" s="374"/>
      <c r="G72484" s="408"/>
      <c r="H72484" s="374"/>
      <c r="I72484" s="409"/>
      <c r="J72484" s="374"/>
      <c r="K72484" s="409"/>
      <c r="L72484" s="378"/>
      <c r="M72484" s="410"/>
      <c r="N72484" s="374"/>
      <c r="O72484" s="411"/>
      <c r="P72484" s="409"/>
      <c r="Q72484" s="409"/>
      <c r="R72484" s="378"/>
      <c r="S72484" s="378"/>
      <c r="T72484" s="378"/>
      <c r="U72484" s="378"/>
      <c r="V72484" s="378"/>
      <c r="W72484" s="378"/>
      <c r="X72484" s="378"/>
      <c r="Y72484" s="378"/>
    </row>
    <row r="72485" spans="1:25">
      <c r="A72485" s="374"/>
      <c r="B72485" s="374"/>
      <c r="C72485" s="406"/>
      <c r="D72485" s="407"/>
      <c r="E72485" s="374"/>
      <c r="F72485" s="374"/>
      <c r="G72485" s="408"/>
      <c r="H72485" s="374"/>
      <c r="I72485" s="409"/>
      <c r="J72485" s="374"/>
      <c r="K72485" s="409"/>
      <c r="L72485" s="378"/>
      <c r="M72485" s="410"/>
      <c r="N72485" s="374"/>
      <c r="O72485" s="411"/>
      <c r="P72485" s="409"/>
      <c r="Q72485" s="409"/>
      <c r="R72485" s="378"/>
      <c r="S72485" s="378"/>
      <c r="T72485" s="378"/>
      <c r="U72485" s="378"/>
      <c r="V72485" s="378"/>
      <c r="W72485" s="378"/>
      <c r="X72485" s="378"/>
      <c r="Y72485" s="378"/>
    </row>
    <row r="72486" spans="1:25">
      <c r="A72486" s="374"/>
      <c r="B72486" s="374"/>
      <c r="C72486" s="406"/>
      <c r="D72486" s="407"/>
      <c r="E72486" s="374"/>
      <c r="F72486" s="374"/>
      <c r="G72486" s="408"/>
      <c r="H72486" s="374"/>
      <c r="I72486" s="409"/>
      <c r="J72486" s="374"/>
      <c r="K72486" s="409"/>
      <c r="L72486" s="378"/>
      <c r="M72486" s="410"/>
      <c r="N72486" s="374"/>
      <c r="O72486" s="411"/>
      <c r="P72486" s="409"/>
      <c r="Q72486" s="409"/>
      <c r="R72486" s="378"/>
      <c r="S72486" s="378"/>
      <c r="T72486" s="378"/>
      <c r="U72486" s="378"/>
      <c r="V72486" s="378"/>
      <c r="W72486" s="378"/>
      <c r="X72486" s="378"/>
      <c r="Y72486" s="378"/>
    </row>
    <row r="72487" spans="1:25">
      <c r="A72487" s="374"/>
      <c r="B72487" s="374"/>
      <c r="C72487" s="406"/>
      <c r="D72487" s="407"/>
      <c r="E72487" s="374"/>
      <c r="F72487" s="374"/>
      <c r="G72487" s="408"/>
      <c r="H72487" s="374"/>
      <c r="I72487" s="409"/>
      <c r="J72487" s="374"/>
      <c r="K72487" s="409"/>
      <c r="L72487" s="378"/>
      <c r="M72487" s="410"/>
      <c r="N72487" s="374"/>
      <c r="O72487" s="411"/>
      <c r="P72487" s="409"/>
      <c r="Q72487" s="409"/>
      <c r="R72487" s="378"/>
      <c r="S72487" s="378"/>
      <c r="T72487" s="378"/>
      <c r="U72487" s="378"/>
      <c r="V72487" s="378"/>
      <c r="W72487" s="378"/>
      <c r="X72487" s="378"/>
      <c r="Y72487" s="378"/>
    </row>
    <row r="72488" spans="1:25">
      <c r="A72488" s="374"/>
      <c r="B72488" s="374"/>
      <c r="C72488" s="406"/>
      <c r="D72488" s="407"/>
      <c r="E72488" s="374"/>
      <c r="F72488" s="374"/>
      <c r="G72488" s="408"/>
      <c r="H72488" s="374"/>
      <c r="I72488" s="409"/>
      <c r="J72488" s="374"/>
      <c r="K72488" s="409"/>
      <c r="L72488" s="378"/>
      <c r="M72488" s="410"/>
      <c r="N72488" s="374"/>
      <c r="O72488" s="411"/>
      <c r="P72488" s="409"/>
      <c r="Q72488" s="409"/>
      <c r="R72488" s="378"/>
      <c r="S72488" s="378"/>
      <c r="T72488" s="378"/>
      <c r="U72488" s="378"/>
      <c r="V72488" s="378"/>
      <c r="W72488" s="378"/>
      <c r="X72488" s="378"/>
      <c r="Y72488" s="378"/>
    </row>
    <row r="72489" spans="1:25">
      <c r="A72489" s="374"/>
      <c r="B72489" s="374"/>
      <c r="C72489" s="406"/>
      <c r="D72489" s="407"/>
      <c r="E72489" s="374"/>
      <c r="F72489" s="374"/>
      <c r="G72489" s="408"/>
      <c r="H72489" s="374"/>
      <c r="I72489" s="409"/>
      <c r="J72489" s="374"/>
      <c r="K72489" s="409"/>
      <c r="L72489" s="378"/>
      <c r="M72489" s="410"/>
      <c r="N72489" s="374"/>
      <c r="O72489" s="411"/>
      <c r="P72489" s="409"/>
      <c r="Q72489" s="409"/>
      <c r="R72489" s="378"/>
      <c r="S72489" s="378"/>
      <c r="T72489" s="378"/>
      <c r="U72489" s="378"/>
      <c r="V72489" s="378"/>
      <c r="W72489" s="378"/>
      <c r="X72489" s="378"/>
      <c r="Y72489" s="378"/>
    </row>
    <row r="72490" spans="1:25">
      <c r="A72490" s="374"/>
      <c r="B72490" s="374"/>
      <c r="C72490" s="406"/>
      <c r="D72490" s="407"/>
      <c r="E72490" s="374"/>
      <c r="F72490" s="374"/>
      <c r="G72490" s="408"/>
      <c r="H72490" s="374"/>
      <c r="I72490" s="409"/>
      <c r="J72490" s="374"/>
      <c r="K72490" s="409"/>
      <c r="L72490" s="378"/>
      <c r="M72490" s="410"/>
      <c r="N72490" s="374"/>
      <c r="O72490" s="411"/>
      <c r="P72490" s="409"/>
      <c r="Q72490" s="409"/>
      <c r="R72490" s="378"/>
      <c r="S72490" s="378"/>
      <c r="T72490" s="378"/>
      <c r="U72490" s="378"/>
      <c r="V72490" s="378"/>
      <c r="W72490" s="378"/>
      <c r="X72490" s="378"/>
      <c r="Y72490" s="378"/>
    </row>
    <row r="72491" spans="1:25">
      <c r="A72491" s="374"/>
      <c r="B72491" s="374"/>
      <c r="C72491" s="406"/>
      <c r="D72491" s="407"/>
      <c r="E72491" s="374"/>
      <c r="F72491" s="374"/>
      <c r="G72491" s="408"/>
      <c r="H72491" s="374"/>
      <c r="I72491" s="409"/>
      <c r="J72491" s="374"/>
      <c r="K72491" s="409"/>
      <c r="L72491" s="378"/>
      <c r="M72491" s="410"/>
      <c r="N72491" s="374"/>
      <c r="O72491" s="411"/>
      <c r="P72491" s="409"/>
      <c r="Q72491" s="409"/>
      <c r="R72491" s="378"/>
      <c r="S72491" s="378"/>
      <c r="T72491" s="378"/>
      <c r="U72491" s="378"/>
      <c r="V72491" s="378"/>
      <c r="W72491" s="378"/>
      <c r="X72491" s="378"/>
      <c r="Y72491" s="378"/>
    </row>
    <row r="72492" spans="1:25">
      <c r="A72492" s="374"/>
      <c r="B72492" s="374"/>
      <c r="C72492" s="406"/>
      <c r="D72492" s="407"/>
      <c r="E72492" s="374"/>
      <c r="F72492" s="374"/>
      <c r="G72492" s="408"/>
      <c r="H72492" s="374"/>
      <c r="I72492" s="409"/>
      <c r="J72492" s="374"/>
      <c r="K72492" s="409"/>
      <c r="L72492" s="378"/>
      <c r="M72492" s="410"/>
      <c r="N72492" s="374"/>
      <c r="O72492" s="411"/>
      <c r="P72492" s="409"/>
      <c r="Q72492" s="409"/>
      <c r="R72492" s="378"/>
      <c r="S72492" s="378"/>
      <c r="T72492" s="378"/>
      <c r="U72492" s="378"/>
      <c r="V72492" s="378"/>
      <c r="W72492" s="378"/>
      <c r="X72492" s="378"/>
      <c r="Y72492" s="378"/>
    </row>
    <row r="72493" spans="1:25">
      <c r="A72493" s="374"/>
      <c r="B72493" s="374"/>
      <c r="C72493" s="406"/>
      <c r="D72493" s="407"/>
      <c r="E72493" s="374"/>
      <c r="F72493" s="374"/>
      <c r="G72493" s="408"/>
      <c r="H72493" s="374"/>
      <c r="I72493" s="409"/>
      <c r="J72493" s="374"/>
      <c r="K72493" s="409"/>
      <c r="L72493" s="378"/>
      <c r="M72493" s="410"/>
      <c r="N72493" s="374"/>
      <c r="O72493" s="411"/>
      <c r="P72493" s="409"/>
      <c r="Q72493" s="409"/>
      <c r="R72493" s="378"/>
      <c r="S72493" s="378"/>
      <c r="T72493" s="378"/>
      <c r="U72493" s="378"/>
      <c r="V72493" s="378"/>
      <c r="W72493" s="378"/>
      <c r="X72493" s="378"/>
      <c r="Y72493" s="378"/>
    </row>
    <row r="72494" spans="1:25">
      <c r="A72494" s="374"/>
      <c r="B72494" s="374"/>
      <c r="C72494" s="406"/>
      <c r="D72494" s="407"/>
      <c r="E72494" s="374"/>
      <c r="F72494" s="374"/>
      <c r="G72494" s="408"/>
      <c r="H72494" s="374"/>
      <c r="I72494" s="409"/>
      <c r="J72494" s="374"/>
      <c r="K72494" s="409"/>
      <c r="L72494" s="378"/>
      <c r="M72494" s="410"/>
      <c r="N72494" s="374"/>
      <c r="O72494" s="411"/>
      <c r="P72494" s="409"/>
      <c r="Q72494" s="409"/>
      <c r="R72494" s="378"/>
      <c r="S72494" s="378"/>
      <c r="T72494" s="378"/>
      <c r="U72494" s="378"/>
      <c r="V72494" s="378"/>
      <c r="W72494" s="378"/>
      <c r="X72494" s="378"/>
      <c r="Y72494" s="378"/>
    </row>
    <row r="72495" spans="1:25">
      <c r="A72495" s="374"/>
      <c r="B72495" s="374"/>
      <c r="C72495" s="406"/>
      <c r="D72495" s="407"/>
      <c r="E72495" s="374"/>
      <c r="F72495" s="374"/>
      <c r="G72495" s="408"/>
      <c r="H72495" s="374"/>
      <c r="I72495" s="409"/>
      <c r="J72495" s="374"/>
      <c r="K72495" s="409"/>
      <c r="L72495" s="378"/>
      <c r="M72495" s="410"/>
      <c r="N72495" s="374"/>
      <c r="O72495" s="411"/>
      <c r="P72495" s="409"/>
      <c r="Q72495" s="409"/>
      <c r="R72495" s="378"/>
      <c r="S72495" s="378"/>
      <c r="T72495" s="378"/>
      <c r="U72495" s="378"/>
      <c r="V72495" s="378"/>
      <c r="W72495" s="378"/>
      <c r="X72495" s="378"/>
      <c r="Y72495" s="378"/>
    </row>
    <row r="72496" spans="1:25">
      <c r="A72496" s="374"/>
      <c r="B72496" s="374"/>
      <c r="C72496" s="406"/>
      <c r="D72496" s="407"/>
      <c r="E72496" s="374"/>
      <c r="F72496" s="374"/>
      <c r="G72496" s="408"/>
      <c r="H72496" s="374"/>
      <c r="I72496" s="409"/>
      <c r="J72496" s="374"/>
      <c r="K72496" s="409"/>
      <c r="L72496" s="378"/>
      <c r="M72496" s="410"/>
      <c r="N72496" s="374"/>
      <c r="O72496" s="411"/>
      <c r="P72496" s="409"/>
      <c r="Q72496" s="409"/>
      <c r="R72496" s="378"/>
      <c r="S72496" s="378"/>
      <c r="T72496" s="378"/>
      <c r="U72496" s="378"/>
      <c r="V72496" s="378"/>
      <c r="W72496" s="378"/>
      <c r="X72496" s="378"/>
      <c r="Y72496" s="378"/>
    </row>
    <row r="72497" spans="1:25">
      <c r="A72497" s="374"/>
      <c r="B72497" s="374"/>
      <c r="C72497" s="406"/>
      <c r="D72497" s="407"/>
      <c r="E72497" s="374"/>
      <c r="F72497" s="374"/>
      <c r="G72497" s="408"/>
      <c r="H72497" s="374"/>
      <c r="I72497" s="409"/>
      <c r="J72497" s="374"/>
      <c r="K72497" s="409"/>
      <c r="L72497" s="378"/>
      <c r="M72497" s="410"/>
      <c r="N72497" s="374"/>
      <c r="O72497" s="411"/>
      <c r="P72497" s="409"/>
      <c r="Q72497" s="409"/>
      <c r="R72497" s="378"/>
      <c r="S72497" s="378"/>
      <c r="T72497" s="378"/>
      <c r="U72497" s="378"/>
      <c r="V72497" s="378"/>
      <c r="W72497" s="378"/>
      <c r="X72497" s="378"/>
      <c r="Y72497" s="378"/>
    </row>
    <row r="72498" spans="1:25">
      <c r="A72498" s="374"/>
      <c r="B72498" s="374"/>
      <c r="C72498" s="406"/>
      <c r="D72498" s="407"/>
      <c r="E72498" s="374"/>
      <c r="F72498" s="374"/>
      <c r="G72498" s="408"/>
      <c r="H72498" s="374"/>
      <c r="I72498" s="409"/>
      <c r="J72498" s="374"/>
      <c r="K72498" s="409"/>
      <c r="L72498" s="378"/>
      <c r="M72498" s="410"/>
      <c r="N72498" s="374"/>
      <c r="O72498" s="411"/>
      <c r="P72498" s="409"/>
      <c r="Q72498" s="409"/>
      <c r="R72498" s="378"/>
      <c r="S72498" s="378"/>
      <c r="T72498" s="378"/>
      <c r="U72498" s="378"/>
      <c r="V72498" s="378"/>
      <c r="W72498" s="378"/>
      <c r="X72498" s="378"/>
      <c r="Y72498" s="378"/>
    </row>
    <row r="72499" spans="1:25">
      <c r="A72499" s="374"/>
      <c r="B72499" s="374"/>
      <c r="C72499" s="406"/>
      <c r="D72499" s="407"/>
      <c r="E72499" s="374"/>
      <c r="F72499" s="374"/>
      <c r="G72499" s="408"/>
      <c r="H72499" s="374"/>
      <c r="I72499" s="409"/>
      <c r="J72499" s="374"/>
      <c r="K72499" s="409"/>
      <c r="L72499" s="378"/>
      <c r="M72499" s="410"/>
      <c r="N72499" s="374"/>
      <c r="O72499" s="411"/>
      <c r="P72499" s="409"/>
      <c r="Q72499" s="409"/>
      <c r="R72499" s="378"/>
      <c r="S72499" s="378"/>
      <c r="T72499" s="378"/>
      <c r="U72499" s="378"/>
      <c r="V72499" s="378"/>
      <c r="W72499" s="378"/>
      <c r="X72499" s="378"/>
      <c r="Y72499" s="378"/>
    </row>
    <row r="72500" spans="1:25">
      <c r="A72500" s="374"/>
      <c r="B72500" s="374"/>
      <c r="C72500" s="406"/>
      <c r="D72500" s="407"/>
      <c r="E72500" s="374"/>
      <c r="F72500" s="374"/>
      <c r="G72500" s="408"/>
      <c r="H72500" s="374"/>
      <c r="I72500" s="409"/>
      <c r="J72500" s="374"/>
      <c r="K72500" s="409"/>
      <c r="L72500" s="378"/>
      <c r="M72500" s="410"/>
      <c r="N72500" s="374"/>
      <c r="O72500" s="411"/>
      <c r="P72500" s="409"/>
      <c r="Q72500" s="409"/>
      <c r="R72500" s="378"/>
      <c r="S72500" s="378"/>
      <c r="T72500" s="378"/>
      <c r="U72500" s="378"/>
      <c r="V72500" s="378"/>
      <c r="W72500" s="378"/>
      <c r="X72500" s="378"/>
      <c r="Y72500" s="378"/>
    </row>
    <row r="72501" spans="1:25">
      <c r="A72501" s="374"/>
      <c r="B72501" s="374"/>
      <c r="C72501" s="406"/>
      <c r="D72501" s="407"/>
      <c r="E72501" s="374"/>
      <c r="F72501" s="374"/>
      <c r="G72501" s="408"/>
      <c r="H72501" s="374"/>
      <c r="I72501" s="409"/>
      <c r="J72501" s="374"/>
      <c r="K72501" s="409"/>
      <c r="L72501" s="378"/>
      <c r="M72501" s="410"/>
      <c r="N72501" s="374"/>
      <c r="O72501" s="411"/>
      <c r="P72501" s="409"/>
      <c r="Q72501" s="409"/>
      <c r="R72501" s="378"/>
      <c r="S72501" s="378"/>
      <c r="T72501" s="378"/>
      <c r="U72501" s="378"/>
      <c r="V72501" s="378"/>
      <c r="W72501" s="378"/>
      <c r="X72501" s="378"/>
      <c r="Y72501" s="378"/>
    </row>
    <row r="72502" spans="1:25">
      <c r="A72502" s="374"/>
      <c r="B72502" s="374"/>
      <c r="C72502" s="406"/>
      <c r="D72502" s="407"/>
      <c r="E72502" s="374"/>
      <c r="F72502" s="374"/>
      <c r="G72502" s="408"/>
      <c r="H72502" s="374"/>
      <c r="I72502" s="409"/>
      <c r="J72502" s="374"/>
      <c r="K72502" s="409"/>
      <c r="L72502" s="378"/>
      <c r="M72502" s="410"/>
      <c r="N72502" s="374"/>
      <c r="O72502" s="411"/>
      <c r="P72502" s="409"/>
      <c r="Q72502" s="409"/>
      <c r="R72502" s="378"/>
      <c r="S72502" s="378"/>
      <c r="T72502" s="378"/>
      <c r="U72502" s="378"/>
      <c r="V72502" s="378"/>
      <c r="W72502" s="378"/>
      <c r="X72502" s="378"/>
      <c r="Y72502" s="378"/>
    </row>
    <row r="72503" spans="1:25">
      <c r="A72503" s="374"/>
      <c r="B72503" s="374"/>
      <c r="C72503" s="406"/>
      <c r="D72503" s="407"/>
      <c r="E72503" s="374"/>
      <c r="F72503" s="374"/>
      <c r="G72503" s="408"/>
      <c r="H72503" s="374"/>
      <c r="I72503" s="409"/>
      <c r="J72503" s="374"/>
      <c r="K72503" s="409"/>
      <c r="L72503" s="378"/>
      <c r="M72503" s="410"/>
      <c r="N72503" s="374"/>
      <c r="O72503" s="411"/>
      <c r="P72503" s="409"/>
      <c r="Q72503" s="409"/>
      <c r="R72503" s="378"/>
      <c r="S72503" s="378"/>
      <c r="T72503" s="378"/>
      <c r="U72503" s="378"/>
      <c r="V72503" s="378"/>
      <c r="W72503" s="378"/>
      <c r="X72503" s="378"/>
      <c r="Y72503" s="378"/>
    </row>
    <row r="72504" spans="1:25">
      <c r="A72504" s="374"/>
      <c r="B72504" s="374"/>
      <c r="C72504" s="406"/>
      <c r="D72504" s="407"/>
      <c r="E72504" s="374"/>
      <c r="F72504" s="374"/>
      <c r="G72504" s="408"/>
      <c r="H72504" s="374"/>
      <c r="I72504" s="409"/>
      <c r="J72504" s="374"/>
      <c r="K72504" s="409"/>
      <c r="L72504" s="378"/>
      <c r="M72504" s="410"/>
      <c r="N72504" s="374"/>
      <c r="O72504" s="411"/>
      <c r="P72504" s="409"/>
      <c r="Q72504" s="409"/>
      <c r="R72504" s="378"/>
      <c r="S72504" s="378"/>
      <c r="T72504" s="378"/>
      <c r="U72504" s="378"/>
      <c r="V72504" s="378"/>
      <c r="W72504" s="378"/>
      <c r="X72504" s="378"/>
      <c r="Y72504" s="378"/>
    </row>
    <row r="72505" spans="1:25">
      <c r="A72505" s="374"/>
      <c r="B72505" s="374"/>
      <c r="C72505" s="406"/>
      <c r="D72505" s="407"/>
      <c r="E72505" s="374"/>
      <c r="F72505" s="374"/>
      <c r="G72505" s="408"/>
      <c r="H72505" s="374"/>
      <c r="I72505" s="409"/>
      <c r="J72505" s="374"/>
      <c r="K72505" s="409"/>
      <c r="L72505" s="378"/>
      <c r="M72505" s="410"/>
      <c r="N72505" s="374"/>
      <c r="O72505" s="411"/>
      <c r="P72505" s="409"/>
      <c r="Q72505" s="409"/>
      <c r="R72505" s="378"/>
      <c r="S72505" s="378"/>
      <c r="T72505" s="378"/>
      <c r="U72505" s="378"/>
      <c r="V72505" s="378"/>
      <c r="W72505" s="378"/>
      <c r="X72505" s="378"/>
      <c r="Y72505" s="378"/>
    </row>
    <row r="72506" spans="1:25">
      <c r="A72506" s="374"/>
      <c r="B72506" s="374"/>
      <c r="C72506" s="406"/>
      <c r="D72506" s="407"/>
      <c r="E72506" s="374"/>
      <c r="F72506" s="374"/>
      <c r="G72506" s="408"/>
      <c r="H72506" s="374"/>
      <c r="I72506" s="409"/>
      <c r="J72506" s="374"/>
      <c r="K72506" s="409"/>
      <c r="L72506" s="378"/>
      <c r="M72506" s="410"/>
      <c r="N72506" s="374"/>
      <c r="O72506" s="411"/>
      <c r="P72506" s="409"/>
      <c r="Q72506" s="409"/>
      <c r="R72506" s="378"/>
      <c r="S72506" s="378"/>
      <c r="T72506" s="378"/>
      <c r="U72506" s="378"/>
      <c r="V72506" s="378"/>
      <c r="W72506" s="378"/>
      <c r="X72506" s="378"/>
      <c r="Y72506" s="378"/>
    </row>
    <row r="72507" spans="1:25">
      <c r="A72507" s="374"/>
      <c r="B72507" s="374"/>
      <c r="C72507" s="406"/>
      <c r="D72507" s="407"/>
      <c r="E72507" s="374"/>
      <c r="F72507" s="374"/>
      <c r="G72507" s="408"/>
      <c r="H72507" s="374"/>
      <c r="I72507" s="409"/>
      <c r="J72507" s="374"/>
      <c r="K72507" s="409"/>
      <c r="L72507" s="378"/>
      <c r="M72507" s="410"/>
      <c r="N72507" s="374"/>
      <c r="O72507" s="411"/>
      <c r="P72507" s="409"/>
      <c r="Q72507" s="409"/>
      <c r="R72507" s="378"/>
      <c r="S72507" s="378"/>
      <c r="T72507" s="378"/>
      <c r="U72507" s="378"/>
      <c r="V72507" s="378"/>
      <c r="W72507" s="378"/>
      <c r="X72507" s="378"/>
      <c r="Y72507" s="378"/>
    </row>
    <row r="72508" spans="1:25">
      <c r="A72508" s="374"/>
      <c r="B72508" s="374"/>
      <c r="C72508" s="406"/>
      <c r="D72508" s="407"/>
      <c r="E72508" s="374"/>
      <c r="F72508" s="374"/>
      <c r="G72508" s="408"/>
      <c r="H72508" s="374"/>
      <c r="I72508" s="409"/>
      <c r="J72508" s="374"/>
      <c r="K72508" s="409"/>
      <c r="L72508" s="378"/>
      <c r="M72508" s="410"/>
      <c r="N72508" s="374"/>
      <c r="O72508" s="411"/>
      <c r="P72508" s="409"/>
      <c r="Q72508" s="409"/>
      <c r="R72508" s="378"/>
      <c r="S72508" s="378"/>
      <c r="T72508" s="378"/>
      <c r="U72508" s="378"/>
      <c r="V72508" s="378"/>
      <c r="W72508" s="378"/>
      <c r="X72508" s="378"/>
      <c r="Y72508" s="378"/>
    </row>
    <row r="72509" spans="1:25">
      <c r="A72509" s="374"/>
      <c r="B72509" s="374"/>
      <c r="C72509" s="406"/>
      <c r="D72509" s="407"/>
      <c r="E72509" s="374"/>
      <c r="F72509" s="374"/>
      <c r="G72509" s="408"/>
      <c r="H72509" s="374"/>
      <c r="I72509" s="409"/>
      <c r="J72509" s="374"/>
      <c r="K72509" s="409"/>
      <c r="L72509" s="378"/>
      <c r="M72509" s="410"/>
      <c r="N72509" s="374"/>
      <c r="O72509" s="411"/>
      <c r="P72509" s="409"/>
      <c r="Q72509" s="409"/>
      <c r="R72509" s="378"/>
      <c r="S72509" s="378"/>
      <c r="T72509" s="378"/>
      <c r="U72509" s="378"/>
      <c r="V72509" s="378"/>
      <c r="W72509" s="378"/>
      <c r="X72509" s="378"/>
      <c r="Y72509" s="378"/>
    </row>
    <row r="72510" spans="1:25">
      <c r="A72510" s="374"/>
      <c r="B72510" s="374"/>
      <c r="C72510" s="406"/>
      <c r="D72510" s="407"/>
      <c r="E72510" s="374"/>
      <c r="F72510" s="374"/>
      <c r="G72510" s="408"/>
      <c r="H72510" s="374"/>
      <c r="I72510" s="409"/>
      <c r="J72510" s="374"/>
      <c r="K72510" s="409"/>
      <c r="L72510" s="378"/>
      <c r="M72510" s="410"/>
      <c r="N72510" s="374"/>
      <c r="O72510" s="411"/>
      <c r="P72510" s="409"/>
      <c r="Q72510" s="409"/>
      <c r="R72510" s="378"/>
      <c r="S72510" s="378"/>
      <c r="T72510" s="378"/>
      <c r="U72510" s="378"/>
      <c r="V72510" s="378"/>
      <c r="W72510" s="378"/>
      <c r="X72510" s="378"/>
      <c r="Y72510" s="378"/>
    </row>
    <row r="72511" spans="1:25">
      <c r="A72511" s="374"/>
      <c r="B72511" s="374"/>
      <c r="C72511" s="406"/>
      <c r="D72511" s="407"/>
      <c r="E72511" s="374"/>
      <c r="F72511" s="374"/>
      <c r="G72511" s="408"/>
      <c r="H72511" s="374"/>
      <c r="I72511" s="409"/>
      <c r="J72511" s="374"/>
      <c r="K72511" s="409"/>
      <c r="L72511" s="378"/>
      <c r="M72511" s="410"/>
      <c r="N72511" s="374"/>
      <c r="O72511" s="411"/>
      <c r="P72511" s="409"/>
      <c r="Q72511" s="409"/>
      <c r="R72511" s="378"/>
      <c r="S72511" s="378"/>
      <c r="T72511" s="378"/>
      <c r="U72511" s="378"/>
      <c r="V72511" s="378"/>
      <c r="W72511" s="378"/>
      <c r="X72511" s="378"/>
      <c r="Y72511" s="378"/>
    </row>
    <row r="72512" spans="1:25">
      <c r="A72512" s="374"/>
      <c r="B72512" s="374"/>
      <c r="C72512" s="406"/>
      <c r="D72512" s="407"/>
      <c r="E72512" s="374"/>
      <c r="F72512" s="374"/>
      <c r="G72512" s="408"/>
      <c r="H72512" s="374"/>
      <c r="I72512" s="409"/>
      <c r="J72512" s="374"/>
      <c r="K72512" s="409"/>
      <c r="L72512" s="378"/>
      <c r="M72512" s="410"/>
      <c r="N72512" s="374"/>
      <c r="O72512" s="411"/>
      <c r="P72512" s="409"/>
      <c r="Q72512" s="409"/>
      <c r="R72512" s="378"/>
      <c r="S72512" s="378"/>
      <c r="T72512" s="378"/>
      <c r="U72512" s="378"/>
      <c r="V72512" s="378"/>
      <c r="W72512" s="378"/>
      <c r="X72512" s="378"/>
      <c r="Y72512" s="378"/>
    </row>
    <row r="72513" spans="1:25">
      <c r="A72513" s="374"/>
      <c r="B72513" s="374"/>
      <c r="C72513" s="406"/>
      <c r="D72513" s="407"/>
      <c r="E72513" s="374"/>
      <c r="F72513" s="374"/>
      <c r="G72513" s="408"/>
      <c r="H72513" s="374"/>
      <c r="I72513" s="409"/>
      <c r="J72513" s="374"/>
      <c r="K72513" s="409"/>
      <c r="L72513" s="378"/>
      <c r="M72513" s="410"/>
      <c r="N72513" s="374"/>
      <c r="O72513" s="411"/>
      <c r="P72513" s="409"/>
      <c r="Q72513" s="409"/>
      <c r="R72513" s="378"/>
      <c r="S72513" s="378"/>
      <c r="T72513" s="378"/>
      <c r="U72513" s="378"/>
      <c r="V72513" s="378"/>
      <c r="W72513" s="378"/>
      <c r="X72513" s="378"/>
      <c r="Y72513" s="378"/>
    </row>
    <row r="72514" spans="1:25">
      <c r="A72514" s="374"/>
      <c r="B72514" s="374"/>
      <c r="C72514" s="406"/>
      <c r="D72514" s="407"/>
      <c r="E72514" s="374"/>
      <c r="F72514" s="374"/>
      <c r="G72514" s="408"/>
      <c r="H72514" s="374"/>
      <c r="I72514" s="409"/>
      <c r="J72514" s="374"/>
      <c r="K72514" s="409"/>
      <c r="L72514" s="378"/>
      <c r="M72514" s="410"/>
      <c r="N72514" s="374"/>
      <c r="O72514" s="411"/>
      <c r="P72514" s="409"/>
      <c r="Q72514" s="409"/>
      <c r="R72514" s="378"/>
      <c r="S72514" s="378"/>
      <c r="T72514" s="378"/>
      <c r="U72514" s="378"/>
      <c r="V72514" s="378"/>
      <c r="W72514" s="378"/>
      <c r="X72514" s="378"/>
      <c r="Y72514" s="378"/>
    </row>
    <row r="72515" spans="1:25">
      <c r="A72515" s="374"/>
      <c r="B72515" s="374"/>
      <c r="C72515" s="406"/>
      <c r="D72515" s="407"/>
      <c r="E72515" s="374"/>
      <c r="F72515" s="374"/>
      <c r="G72515" s="408"/>
      <c r="H72515" s="374"/>
      <c r="I72515" s="409"/>
      <c r="J72515" s="374"/>
      <c r="K72515" s="409"/>
      <c r="L72515" s="378"/>
      <c r="M72515" s="410"/>
      <c r="N72515" s="374"/>
      <c r="O72515" s="411"/>
      <c r="P72515" s="409"/>
      <c r="Q72515" s="409"/>
      <c r="R72515" s="378"/>
      <c r="S72515" s="378"/>
      <c r="T72515" s="378"/>
      <c r="U72515" s="378"/>
      <c r="V72515" s="378"/>
      <c r="W72515" s="378"/>
      <c r="X72515" s="378"/>
      <c r="Y72515" s="378"/>
    </row>
    <row r="72516" spans="1:25">
      <c r="A72516" s="374"/>
      <c r="B72516" s="374"/>
      <c r="C72516" s="406"/>
      <c r="D72516" s="407"/>
      <c r="E72516" s="374"/>
      <c r="F72516" s="374"/>
      <c r="G72516" s="408"/>
      <c r="H72516" s="374"/>
      <c r="I72516" s="409"/>
      <c r="J72516" s="374"/>
      <c r="K72516" s="409"/>
      <c r="L72516" s="378"/>
      <c r="M72516" s="410"/>
      <c r="N72516" s="374"/>
      <c r="O72516" s="411"/>
      <c r="P72516" s="409"/>
      <c r="Q72516" s="409"/>
      <c r="R72516" s="378"/>
      <c r="S72516" s="378"/>
      <c r="T72516" s="378"/>
      <c r="U72516" s="378"/>
      <c r="V72516" s="378"/>
      <c r="W72516" s="378"/>
      <c r="X72516" s="378"/>
      <c r="Y72516" s="378"/>
    </row>
    <row r="72517" spans="1:25">
      <c r="A72517" s="374"/>
      <c r="B72517" s="374"/>
      <c r="C72517" s="406"/>
      <c r="D72517" s="407"/>
      <c r="E72517" s="374"/>
      <c r="F72517" s="374"/>
      <c r="G72517" s="408"/>
      <c r="H72517" s="374"/>
      <c r="I72517" s="409"/>
      <c r="J72517" s="374"/>
      <c r="K72517" s="409"/>
      <c r="L72517" s="378"/>
      <c r="M72517" s="410"/>
      <c r="N72517" s="374"/>
      <c r="O72517" s="411"/>
      <c r="P72517" s="409"/>
      <c r="Q72517" s="409"/>
      <c r="R72517" s="378"/>
      <c r="S72517" s="378"/>
      <c r="T72517" s="378"/>
      <c r="U72517" s="378"/>
      <c r="V72517" s="378"/>
      <c r="W72517" s="378"/>
      <c r="X72517" s="378"/>
      <c r="Y72517" s="378"/>
    </row>
    <row r="72518" spans="1:25">
      <c r="A72518" s="374"/>
      <c r="B72518" s="374"/>
      <c r="C72518" s="406"/>
      <c r="D72518" s="407"/>
      <c r="E72518" s="374"/>
      <c r="F72518" s="374"/>
      <c r="G72518" s="408"/>
      <c r="H72518" s="374"/>
      <c r="I72518" s="409"/>
      <c r="J72518" s="374"/>
      <c r="K72518" s="409"/>
      <c r="L72518" s="378"/>
      <c r="M72518" s="410"/>
      <c r="N72518" s="374"/>
      <c r="O72518" s="411"/>
      <c r="P72518" s="409"/>
      <c r="Q72518" s="409"/>
      <c r="R72518" s="378"/>
      <c r="S72518" s="378"/>
      <c r="T72518" s="378"/>
      <c r="U72518" s="378"/>
      <c r="V72518" s="378"/>
      <c r="W72518" s="378"/>
      <c r="X72518" s="378"/>
      <c r="Y72518" s="378"/>
    </row>
    <row r="72519" spans="1:25">
      <c r="A72519" s="374"/>
      <c r="B72519" s="374"/>
      <c r="C72519" s="406"/>
      <c r="D72519" s="407"/>
      <c r="E72519" s="374"/>
      <c r="F72519" s="374"/>
      <c r="G72519" s="408"/>
      <c r="H72519" s="374"/>
      <c r="I72519" s="409"/>
      <c r="J72519" s="374"/>
      <c r="K72519" s="409"/>
      <c r="L72519" s="378"/>
      <c r="M72519" s="410"/>
      <c r="N72519" s="374"/>
      <c r="O72519" s="411"/>
      <c r="P72519" s="409"/>
      <c r="Q72519" s="409"/>
      <c r="R72519" s="378"/>
      <c r="S72519" s="378"/>
      <c r="T72519" s="378"/>
      <c r="U72519" s="378"/>
      <c r="V72519" s="378"/>
      <c r="W72519" s="378"/>
      <c r="X72519" s="378"/>
      <c r="Y72519" s="378"/>
    </row>
    <row r="72520" spans="1:25">
      <c r="A72520" s="374"/>
      <c r="B72520" s="374"/>
      <c r="C72520" s="406"/>
      <c r="D72520" s="407"/>
      <c r="E72520" s="374"/>
      <c r="F72520" s="374"/>
      <c r="G72520" s="408"/>
      <c r="H72520" s="374"/>
      <c r="I72520" s="409"/>
      <c r="J72520" s="374"/>
      <c r="K72520" s="409"/>
      <c r="L72520" s="378"/>
      <c r="M72520" s="410"/>
      <c r="N72520" s="374"/>
      <c r="O72520" s="411"/>
      <c r="P72520" s="409"/>
      <c r="Q72520" s="409"/>
      <c r="R72520" s="378"/>
      <c r="S72520" s="378"/>
      <c r="T72520" s="378"/>
      <c r="U72520" s="378"/>
      <c r="V72520" s="378"/>
      <c r="W72520" s="378"/>
      <c r="X72520" s="378"/>
      <c r="Y72520" s="378"/>
    </row>
    <row r="72521" spans="1:25">
      <c r="A72521" s="374"/>
      <c r="B72521" s="374"/>
      <c r="C72521" s="406"/>
      <c r="D72521" s="407"/>
      <c r="E72521" s="374"/>
      <c r="F72521" s="374"/>
      <c r="G72521" s="408"/>
      <c r="H72521" s="374"/>
      <c r="I72521" s="409"/>
      <c r="J72521" s="374"/>
      <c r="K72521" s="409"/>
      <c r="L72521" s="378"/>
      <c r="M72521" s="410"/>
      <c r="N72521" s="374"/>
      <c r="O72521" s="411"/>
      <c r="P72521" s="409"/>
      <c r="Q72521" s="409"/>
      <c r="R72521" s="378"/>
      <c r="S72521" s="378"/>
      <c r="T72521" s="378"/>
      <c r="U72521" s="378"/>
      <c r="V72521" s="378"/>
      <c r="W72521" s="378"/>
      <c r="X72521" s="378"/>
      <c r="Y72521" s="378"/>
    </row>
    <row r="72522" spans="1:25">
      <c r="A72522" s="374"/>
      <c r="B72522" s="374"/>
      <c r="C72522" s="406"/>
      <c r="D72522" s="407"/>
      <c r="E72522" s="374"/>
      <c r="F72522" s="374"/>
      <c r="G72522" s="408"/>
      <c r="H72522" s="374"/>
      <c r="I72522" s="409"/>
      <c r="J72522" s="374"/>
      <c r="K72522" s="409"/>
      <c r="L72522" s="378"/>
      <c r="M72522" s="410"/>
      <c r="N72522" s="374"/>
      <c r="O72522" s="411"/>
      <c r="P72522" s="409"/>
      <c r="Q72522" s="409"/>
      <c r="R72522" s="378"/>
      <c r="S72522" s="378"/>
      <c r="T72522" s="378"/>
      <c r="U72522" s="378"/>
      <c r="V72522" s="378"/>
      <c r="W72522" s="378"/>
      <c r="X72522" s="378"/>
      <c r="Y72522" s="378"/>
    </row>
    <row r="72523" spans="1:25">
      <c r="A72523" s="374"/>
      <c r="B72523" s="374"/>
      <c r="C72523" s="406"/>
      <c r="D72523" s="407"/>
      <c r="E72523" s="374"/>
      <c r="F72523" s="374"/>
      <c r="G72523" s="408"/>
      <c r="H72523" s="374"/>
      <c r="I72523" s="409"/>
      <c r="J72523" s="374"/>
      <c r="K72523" s="409"/>
      <c r="L72523" s="378"/>
      <c r="M72523" s="410"/>
      <c r="N72523" s="374"/>
      <c r="O72523" s="411"/>
      <c r="P72523" s="409"/>
      <c r="Q72523" s="409"/>
      <c r="R72523" s="378"/>
      <c r="S72523" s="378"/>
      <c r="T72523" s="378"/>
      <c r="U72523" s="378"/>
      <c r="V72523" s="378"/>
      <c r="W72523" s="378"/>
      <c r="X72523" s="378"/>
      <c r="Y72523" s="378"/>
    </row>
    <row r="72524" spans="1:25">
      <c r="A72524" s="374"/>
      <c r="B72524" s="374"/>
      <c r="C72524" s="406"/>
      <c r="D72524" s="407"/>
      <c r="E72524" s="374"/>
      <c r="F72524" s="374"/>
      <c r="G72524" s="408"/>
      <c r="H72524" s="374"/>
      <c r="I72524" s="409"/>
      <c r="J72524" s="374"/>
      <c r="K72524" s="409"/>
      <c r="L72524" s="378"/>
      <c r="M72524" s="410"/>
      <c r="N72524" s="374"/>
      <c r="O72524" s="411"/>
      <c r="P72524" s="409"/>
      <c r="Q72524" s="409"/>
      <c r="R72524" s="378"/>
      <c r="S72524" s="378"/>
      <c r="T72524" s="378"/>
      <c r="U72524" s="378"/>
      <c r="V72524" s="378"/>
      <c r="W72524" s="378"/>
      <c r="X72524" s="378"/>
      <c r="Y72524" s="378"/>
    </row>
    <row r="72525" spans="1:25">
      <c r="A72525" s="374"/>
      <c r="B72525" s="374"/>
      <c r="C72525" s="406"/>
      <c r="D72525" s="407"/>
      <c r="E72525" s="374"/>
      <c r="F72525" s="374"/>
      <c r="G72525" s="408"/>
      <c r="H72525" s="374"/>
      <c r="I72525" s="409"/>
      <c r="J72525" s="374"/>
      <c r="K72525" s="409"/>
      <c r="L72525" s="378"/>
      <c r="M72525" s="410"/>
      <c r="N72525" s="374"/>
      <c r="O72525" s="411"/>
      <c r="P72525" s="409"/>
      <c r="Q72525" s="409"/>
      <c r="R72525" s="378"/>
      <c r="S72525" s="378"/>
      <c r="T72525" s="378"/>
      <c r="U72525" s="378"/>
      <c r="V72525" s="378"/>
      <c r="W72525" s="378"/>
      <c r="X72525" s="378"/>
      <c r="Y72525" s="378"/>
    </row>
    <row r="72526" spans="1:25">
      <c r="A72526" s="374"/>
      <c r="B72526" s="374"/>
      <c r="C72526" s="406"/>
      <c r="D72526" s="407"/>
      <c r="E72526" s="374"/>
      <c r="F72526" s="374"/>
      <c r="G72526" s="408"/>
      <c r="H72526" s="374"/>
      <c r="I72526" s="409"/>
      <c r="J72526" s="374"/>
      <c r="K72526" s="409"/>
      <c r="L72526" s="378"/>
      <c r="M72526" s="410"/>
      <c r="N72526" s="374"/>
      <c r="O72526" s="411"/>
      <c r="P72526" s="409"/>
      <c r="Q72526" s="409"/>
      <c r="R72526" s="378"/>
      <c r="S72526" s="378"/>
      <c r="T72526" s="378"/>
      <c r="U72526" s="378"/>
      <c r="V72526" s="378"/>
      <c r="W72526" s="378"/>
      <c r="X72526" s="378"/>
      <c r="Y72526" s="378"/>
    </row>
    <row r="72527" spans="1:25">
      <c r="A72527" s="374"/>
      <c r="B72527" s="374"/>
      <c r="C72527" s="406"/>
      <c r="D72527" s="407"/>
      <c r="E72527" s="374"/>
      <c r="F72527" s="374"/>
      <c r="G72527" s="408"/>
      <c r="H72527" s="374"/>
      <c r="I72527" s="409"/>
      <c r="J72527" s="374"/>
      <c r="K72527" s="409"/>
      <c r="L72527" s="378"/>
      <c r="M72527" s="410"/>
      <c r="N72527" s="374"/>
      <c r="O72527" s="411"/>
      <c r="P72527" s="409"/>
      <c r="Q72527" s="409"/>
      <c r="R72527" s="378"/>
      <c r="S72527" s="378"/>
      <c r="T72527" s="378"/>
      <c r="U72527" s="378"/>
      <c r="V72527" s="378"/>
      <c r="W72527" s="378"/>
      <c r="X72527" s="378"/>
      <c r="Y72527" s="378"/>
    </row>
    <row r="72528" spans="1:25">
      <c r="A72528" s="374"/>
      <c r="B72528" s="374"/>
      <c r="C72528" s="406"/>
      <c r="D72528" s="407"/>
      <c r="E72528" s="374"/>
      <c r="F72528" s="374"/>
      <c r="G72528" s="408"/>
      <c r="H72528" s="374"/>
      <c r="I72528" s="409"/>
      <c r="J72528" s="374"/>
      <c r="K72528" s="409"/>
      <c r="L72528" s="378"/>
      <c r="M72528" s="410"/>
      <c r="N72528" s="374"/>
      <c r="O72528" s="411"/>
      <c r="P72528" s="409"/>
      <c r="Q72528" s="409"/>
      <c r="R72528" s="378"/>
      <c r="S72528" s="378"/>
      <c r="T72528" s="378"/>
      <c r="U72528" s="378"/>
      <c r="V72528" s="378"/>
      <c r="W72528" s="378"/>
      <c r="X72528" s="378"/>
      <c r="Y72528" s="378"/>
    </row>
    <row r="72529" spans="1:25">
      <c r="A72529" s="374"/>
      <c r="B72529" s="374"/>
      <c r="C72529" s="406"/>
      <c r="D72529" s="407"/>
      <c r="E72529" s="374"/>
      <c r="F72529" s="374"/>
      <c r="G72529" s="408"/>
      <c r="H72529" s="374"/>
      <c r="I72529" s="409"/>
      <c r="J72529" s="374"/>
      <c r="K72529" s="409"/>
      <c r="L72529" s="378"/>
      <c r="M72529" s="410"/>
      <c r="N72529" s="374"/>
      <c r="O72529" s="411"/>
      <c r="P72529" s="409"/>
      <c r="Q72529" s="409"/>
      <c r="R72529" s="378"/>
      <c r="S72529" s="378"/>
      <c r="T72529" s="378"/>
      <c r="U72529" s="378"/>
      <c r="V72529" s="378"/>
      <c r="W72529" s="378"/>
      <c r="X72529" s="378"/>
      <c r="Y72529" s="378"/>
    </row>
    <row r="72530" spans="1:25">
      <c r="A72530" s="374"/>
      <c r="B72530" s="374"/>
      <c r="C72530" s="406"/>
      <c r="D72530" s="407"/>
      <c r="E72530" s="374"/>
      <c r="F72530" s="374"/>
      <c r="G72530" s="408"/>
      <c r="H72530" s="374"/>
      <c r="I72530" s="409"/>
      <c r="J72530" s="374"/>
      <c r="K72530" s="409"/>
      <c r="L72530" s="378"/>
      <c r="M72530" s="410"/>
      <c r="N72530" s="374"/>
      <c r="O72530" s="411"/>
      <c r="P72530" s="409"/>
      <c r="Q72530" s="409"/>
      <c r="R72530" s="378"/>
      <c r="S72530" s="378"/>
      <c r="T72530" s="378"/>
      <c r="U72530" s="378"/>
      <c r="V72530" s="378"/>
      <c r="W72530" s="378"/>
      <c r="X72530" s="378"/>
      <c r="Y72530" s="378"/>
    </row>
    <row r="72531" spans="1:25">
      <c r="A72531" s="374"/>
      <c r="B72531" s="374"/>
      <c r="C72531" s="406"/>
      <c r="D72531" s="407"/>
      <c r="E72531" s="374"/>
      <c r="F72531" s="374"/>
      <c r="G72531" s="408"/>
      <c r="H72531" s="374"/>
      <c r="I72531" s="409"/>
      <c r="J72531" s="374"/>
      <c r="K72531" s="409"/>
      <c r="L72531" s="378"/>
      <c r="M72531" s="410"/>
      <c r="N72531" s="374"/>
      <c r="O72531" s="411"/>
      <c r="P72531" s="409"/>
      <c r="Q72531" s="409"/>
      <c r="R72531" s="378"/>
      <c r="S72531" s="378"/>
      <c r="T72531" s="378"/>
      <c r="U72531" s="378"/>
      <c r="V72531" s="378"/>
      <c r="W72531" s="378"/>
      <c r="X72531" s="378"/>
      <c r="Y72531" s="378"/>
    </row>
    <row r="72532" spans="1:25">
      <c r="A72532" s="374"/>
      <c r="B72532" s="374"/>
      <c r="C72532" s="406"/>
      <c r="D72532" s="407"/>
      <c r="E72532" s="374"/>
      <c r="F72532" s="374"/>
      <c r="G72532" s="408"/>
      <c r="H72532" s="374"/>
      <c r="I72532" s="409"/>
      <c r="J72532" s="374"/>
      <c r="K72532" s="409"/>
      <c r="L72532" s="378"/>
      <c r="M72532" s="410"/>
      <c r="N72532" s="374"/>
      <c r="O72532" s="411"/>
      <c r="P72532" s="409"/>
      <c r="Q72532" s="409"/>
      <c r="R72532" s="378"/>
      <c r="S72532" s="378"/>
      <c r="T72532" s="378"/>
      <c r="U72532" s="378"/>
      <c r="V72532" s="378"/>
      <c r="W72532" s="378"/>
      <c r="X72532" s="378"/>
      <c r="Y72532" s="378"/>
    </row>
    <row r="72533" spans="1:25">
      <c r="A72533" s="374"/>
      <c r="B72533" s="374"/>
      <c r="C72533" s="406"/>
      <c r="D72533" s="407"/>
      <c r="E72533" s="374"/>
      <c r="F72533" s="374"/>
      <c r="G72533" s="408"/>
      <c r="H72533" s="374"/>
      <c r="I72533" s="409"/>
      <c r="J72533" s="374"/>
      <c r="K72533" s="409"/>
      <c r="L72533" s="378"/>
      <c r="M72533" s="410"/>
      <c r="N72533" s="374"/>
      <c r="O72533" s="411"/>
      <c r="P72533" s="409"/>
      <c r="Q72533" s="409"/>
      <c r="R72533" s="378"/>
      <c r="S72533" s="378"/>
      <c r="T72533" s="378"/>
      <c r="U72533" s="378"/>
      <c r="V72533" s="378"/>
      <c r="W72533" s="378"/>
      <c r="X72533" s="378"/>
      <c r="Y72533" s="378"/>
    </row>
    <row r="72534" spans="1:25">
      <c r="A72534" s="374"/>
      <c r="B72534" s="374"/>
      <c r="C72534" s="406"/>
      <c r="D72534" s="407"/>
      <c r="E72534" s="374"/>
      <c r="F72534" s="374"/>
      <c r="G72534" s="408"/>
      <c r="H72534" s="374"/>
      <c r="I72534" s="409"/>
      <c r="J72534" s="374"/>
      <c r="K72534" s="409"/>
      <c r="L72534" s="378"/>
      <c r="M72534" s="410"/>
      <c r="N72534" s="374"/>
      <c r="O72534" s="411"/>
      <c r="P72534" s="409"/>
      <c r="Q72534" s="409"/>
      <c r="R72534" s="378"/>
      <c r="S72534" s="378"/>
      <c r="T72534" s="378"/>
      <c r="U72534" s="378"/>
      <c r="V72534" s="378"/>
      <c r="W72534" s="378"/>
      <c r="X72534" s="378"/>
      <c r="Y72534" s="378"/>
    </row>
    <row r="72535" spans="1:25">
      <c r="A72535" s="374"/>
      <c r="B72535" s="374"/>
      <c r="C72535" s="406"/>
      <c r="D72535" s="407"/>
      <c r="E72535" s="374"/>
      <c r="F72535" s="374"/>
      <c r="G72535" s="408"/>
      <c r="H72535" s="374"/>
      <c r="I72535" s="409"/>
      <c r="J72535" s="374"/>
      <c r="K72535" s="409"/>
      <c r="L72535" s="378"/>
      <c r="M72535" s="410"/>
      <c r="N72535" s="374"/>
      <c r="O72535" s="411"/>
      <c r="P72535" s="409"/>
      <c r="Q72535" s="409"/>
      <c r="R72535" s="378"/>
      <c r="S72535" s="378"/>
      <c r="T72535" s="378"/>
      <c r="U72535" s="378"/>
      <c r="V72535" s="378"/>
      <c r="W72535" s="378"/>
      <c r="X72535" s="378"/>
      <c r="Y72535" s="378"/>
    </row>
    <row r="72536" spans="1:25">
      <c r="A72536" s="374"/>
      <c r="B72536" s="374"/>
      <c r="C72536" s="406"/>
      <c r="D72536" s="407"/>
      <c r="E72536" s="374"/>
      <c r="F72536" s="374"/>
      <c r="G72536" s="408"/>
      <c r="H72536" s="374"/>
      <c r="I72536" s="409"/>
      <c r="J72536" s="374"/>
      <c r="K72536" s="409"/>
      <c r="L72536" s="378"/>
      <c r="M72536" s="410"/>
      <c r="N72536" s="374"/>
      <c r="O72536" s="411"/>
      <c r="P72536" s="409"/>
      <c r="Q72536" s="409"/>
      <c r="R72536" s="378"/>
      <c r="S72536" s="378"/>
      <c r="T72536" s="378"/>
      <c r="U72536" s="378"/>
      <c r="V72536" s="378"/>
      <c r="W72536" s="378"/>
      <c r="X72536" s="378"/>
      <c r="Y72536" s="378"/>
    </row>
    <row r="72537" spans="1:25">
      <c r="A72537" s="374"/>
      <c r="B72537" s="374"/>
      <c r="C72537" s="406"/>
      <c r="D72537" s="407"/>
      <c r="E72537" s="374"/>
      <c r="F72537" s="374"/>
      <c r="G72537" s="408"/>
      <c r="H72537" s="374"/>
      <c r="I72537" s="409"/>
      <c r="J72537" s="374"/>
      <c r="K72537" s="409"/>
      <c r="L72537" s="378"/>
      <c r="M72537" s="410"/>
      <c r="N72537" s="374"/>
      <c r="O72537" s="411"/>
      <c r="P72537" s="409"/>
      <c r="Q72537" s="409"/>
      <c r="R72537" s="378"/>
      <c r="S72537" s="378"/>
      <c r="T72537" s="378"/>
      <c r="U72537" s="378"/>
      <c r="V72537" s="378"/>
      <c r="W72537" s="378"/>
      <c r="X72537" s="378"/>
      <c r="Y72537" s="378"/>
    </row>
    <row r="72538" spans="1:25">
      <c r="A72538" s="374"/>
      <c r="B72538" s="374"/>
      <c r="C72538" s="406"/>
      <c r="D72538" s="407"/>
      <c r="E72538" s="374"/>
      <c r="F72538" s="374"/>
      <c r="G72538" s="408"/>
      <c r="H72538" s="374"/>
      <c r="I72538" s="409"/>
      <c r="J72538" s="374"/>
      <c r="K72538" s="409"/>
      <c r="L72538" s="378"/>
      <c r="M72538" s="410"/>
      <c r="N72538" s="374"/>
      <c r="O72538" s="411"/>
      <c r="P72538" s="409"/>
      <c r="Q72538" s="409"/>
      <c r="R72538" s="378"/>
      <c r="S72538" s="378"/>
      <c r="T72538" s="378"/>
      <c r="U72538" s="378"/>
      <c r="V72538" s="378"/>
      <c r="W72538" s="378"/>
      <c r="X72538" s="378"/>
      <c r="Y72538" s="378"/>
    </row>
    <row r="72539" spans="1:25">
      <c r="A72539" s="374"/>
      <c r="B72539" s="374"/>
      <c r="C72539" s="406"/>
      <c r="D72539" s="407"/>
      <c r="E72539" s="374"/>
      <c r="F72539" s="374"/>
      <c r="G72539" s="408"/>
      <c r="H72539" s="374"/>
      <c r="I72539" s="409"/>
      <c r="J72539" s="374"/>
      <c r="K72539" s="409"/>
      <c r="L72539" s="378"/>
      <c r="M72539" s="410"/>
      <c r="N72539" s="374"/>
      <c r="O72539" s="411"/>
      <c r="P72539" s="409"/>
      <c r="Q72539" s="409"/>
      <c r="R72539" s="378"/>
      <c r="S72539" s="378"/>
      <c r="T72539" s="378"/>
      <c r="U72539" s="378"/>
      <c r="V72539" s="378"/>
      <c r="W72539" s="378"/>
      <c r="X72539" s="378"/>
      <c r="Y72539" s="378"/>
    </row>
    <row r="72540" spans="1:25">
      <c r="A72540" s="374"/>
      <c r="B72540" s="374"/>
      <c r="C72540" s="406"/>
      <c r="D72540" s="407"/>
      <c r="E72540" s="374"/>
      <c r="F72540" s="374"/>
      <c r="G72540" s="408"/>
      <c r="H72540" s="374"/>
      <c r="I72540" s="409"/>
      <c r="J72540" s="374"/>
      <c r="K72540" s="409"/>
      <c r="L72540" s="378"/>
      <c r="M72540" s="410"/>
      <c r="N72540" s="374"/>
      <c r="O72540" s="411"/>
      <c r="P72540" s="409"/>
      <c r="Q72540" s="409"/>
      <c r="R72540" s="378"/>
      <c r="S72540" s="378"/>
      <c r="T72540" s="378"/>
      <c r="U72540" s="378"/>
      <c r="V72540" s="378"/>
      <c r="W72540" s="378"/>
      <c r="X72540" s="378"/>
      <c r="Y72540" s="378"/>
    </row>
    <row r="72541" spans="1:25">
      <c r="A72541" s="374"/>
      <c r="B72541" s="374"/>
      <c r="C72541" s="406"/>
      <c r="D72541" s="407"/>
      <c r="E72541" s="374"/>
      <c r="F72541" s="374"/>
      <c r="G72541" s="408"/>
      <c r="H72541" s="374"/>
      <c r="I72541" s="409"/>
      <c r="J72541" s="374"/>
      <c r="K72541" s="409"/>
      <c r="L72541" s="378"/>
      <c r="M72541" s="410"/>
      <c r="N72541" s="374"/>
      <c r="O72541" s="411"/>
      <c r="P72541" s="409"/>
      <c r="Q72541" s="409"/>
      <c r="R72541" s="378"/>
      <c r="S72541" s="378"/>
      <c r="T72541" s="378"/>
      <c r="U72541" s="378"/>
      <c r="V72541" s="378"/>
      <c r="W72541" s="378"/>
      <c r="X72541" s="378"/>
      <c r="Y72541" s="378"/>
    </row>
    <row r="72542" spans="1:25">
      <c r="A72542" s="374"/>
      <c r="B72542" s="374"/>
      <c r="C72542" s="406"/>
      <c r="D72542" s="407"/>
      <c r="E72542" s="374"/>
      <c r="F72542" s="374"/>
      <c r="G72542" s="408"/>
      <c r="H72542" s="374"/>
      <c r="I72542" s="409"/>
      <c r="J72542" s="374"/>
      <c r="K72542" s="409"/>
      <c r="L72542" s="378"/>
      <c r="M72542" s="410"/>
      <c r="N72542" s="374"/>
      <c r="O72542" s="411"/>
      <c r="P72542" s="409"/>
      <c r="Q72542" s="409"/>
      <c r="R72542" s="378"/>
      <c r="S72542" s="378"/>
      <c r="T72542" s="378"/>
      <c r="U72542" s="378"/>
      <c r="V72542" s="378"/>
      <c r="W72542" s="378"/>
      <c r="X72542" s="378"/>
      <c r="Y72542" s="378"/>
    </row>
    <row r="72543" spans="1:25">
      <c r="A72543" s="374"/>
      <c r="B72543" s="374"/>
      <c r="C72543" s="406"/>
      <c r="D72543" s="407"/>
      <c r="E72543" s="374"/>
      <c r="F72543" s="374"/>
      <c r="G72543" s="408"/>
      <c r="H72543" s="374"/>
      <c r="I72543" s="409"/>
      <c r="J72543" s="374"/>
      <c r="K72543" s="409"/>
      <c r="L72543" s="378"/>
      <c r="M72543" s="410"/>
      <c r="N72543" s="374"/>
      <c r="O72543" s="411"/>
      <c r="P72543" s="409"/>
      <c r="Q72543" s="409"/>
      <c r="R72543" s="378"/>
      <c r="S72543" s="378"/>
      <c r="T72543" s="378"/>
      <c r="U72543" s="378"/>
      <c r="V72543" s="378"/>
      <c r="W72543" s="378"/>
      <c r="X72543" s="378"/>
      <c r="Y72543" s="378"/>
    </row>
    <row r="72544" spans="1:25">
      <c r="A72544" s="374"/>
      <c r="B72544" s="374"/>
      <c r="C72544" s="406"/>
      <c r="D72544" s="407"/>
      <c r="E72544" s="374"/>
      <c r="F72544" s="374"/>
      <c r="G72544" s="408"/>
      <c r="H72544" s="374"/>
      <c r="I72544" s="409"/>
      <c r="J72544" s="374"/>
      <c r="K72544" s="409"/>
      <c r="L72544" s="378"/>
      <c r="M72544" s="410"/>
      <c r="N72544" s="374"/>
      <c r="O72544" s="411"/>
      <c r="P72544" s="409"/>
      <c r="Q72544" s="409"/>
      <c r="R72544" s="378"/>
      <c r="S72544" s="378"/>
      <c r="T72544" s="378"/>
      <c r="U72544" s="378"/>
      <c r="V72544" s="378"/>
      <c r="W72544" s="378"/>
      <c r="X72544" s="378"/>
      <c r="Y72544" s="378"/>
    </row>
    <row r="72545" spans="1:25">
      <c r="A72545" s="374"/>
      <c r="B72545" s="374"/>
      <c r="C72545" s="406"/>
      <c r="D72545" s="407"/>
      <c r="E72545" s="374"/>
      <c r="F72545" s="374"/>
      <c r="G72545" s="408"/>
      <c r="H72545" s="374"/>
      <c r="I72545" s="409"/>
      <c r="J72545" s="374"/>
      <c r="K72545" s="409"/>
      <c r="L72545" s="378"/>
      <c r="M72545" s="410"/>
      <c r="N72545" s="374"/>
      <c r="O72545" s="411"/>
      <c r="P72545" s="409"/>
      <c r="Q72545" s="409"/>
      <c r="R72545" s="378"/>
      <c r="S72545" s="378"/>
      <c r="T72545" s="378"/>
      <c r="U72545" s="378"/>
      <c r="V72545" s="378"/>
      <c r="W72545" s="378"/>
      <c r="X72545" s="378"/>
      <c r="Y72545" s="378"/>
    </row>
    <row r="72546" spans="1:25">
      <c r="A72546" s="374"/>
      <c r="B72546" s="374"/>
      <c r="C72546" s="406"/>
      <c r="D72546" s="407"/>
      <c r="E72546" s="374"/>
      <c r="F72546" s="374"/>
      <c r="G72546" s="408"/>
      <c r="H72546" s="374"/>
      <c r="I72546" s="409"/>
      <c r="J72546" s="374"/>
      <c r="K72546" s="409"/>
      <c r="L72546" s="378"/>
      <c r="M72546" s="410"/>
      <c r="N72546" s="374"/>
      <c r="O72546" s="411"/>
      <c r="P72546" s="409"/>
      <c r="Q72546" s="409"/>
      <c r="R72546" s="378"/>
      <c r="S72546" s="378"/>
      <c r="T72546" s="378"/>
      <c r="U72546" s="378"/>
      <c r="V72546" s="378"/>
      <c r="W72546" s="378"/>
      <c r="X72546" s="378"/>
      <c r="Y72546" s="378"/>
    </row>
    <row r="72547" spans="1:25">
      <c r="A72547" s="374"/>
      <c r="B72547" s="374"/>
      <c r="C72547" s="406"/>
      <c r="D72547" s="407"/>
      <c r="E72547" s="374"/>
      <c r="F72547" s="374"/>
      <c r="G72547" s="408"/>
      <c r="H72547" s="374"/>
      <c r="I72547" s="409"/>
      <c r="J72547" s="374"/>
      <c r="K72547" s="409"/>
      <c r="L72547" s="378"/>
      <c r="M72547" s="410"/>
      <c r="N72547" s="374"/>
      <c r="O72547" s="411"/>
      <c r="P72547" s="409"/>
      <c r="Q72547" s="409"/>
      <c r="R72547" s="378"/>
      <c r="S72547" s="378"/>
      <c r="T72547" s="378"/>
      <c r="U72547" s="378"/>
      <c r="V72547" s="378"/>
      <c r="W72547" s="378"/>
      <c r="X72547" s="378"/>
      <c r="Y72547" s="378"/>
    </row>
    <row r="72548" spans="1:25">
      <c r="A72548" s="374"/>
      <c r="B72548" s="374"/>
      <c r="C72548" s="406"/>
      <c r="D72548" s="407"/>
      <c r="E72548" s="374"/>
      <c r="F72548" s="374"/>
      <c r="G72548" s="408"/>
      <c r="H72548" s="374"/>
      <c r="I72548" s="409"/>
      <c r="J72548" s="374"/>
      <c r="K72548" s="409"/>
      <c r="L72548" s="378"/>
      <c r="M72548" s="410"/>
      <c r="N72548" s="374"/>
      <c r="O72548" s="411"/>
      <c r="P72548" s="409"/>
      <c r="Q72548" s="409"/>
      <c r="R72548" s="378"/>
      <c r="S72548" s="378"/>
      <c r="T72548" s="378"/>
      <c r="U72548" s="378"/>
      <c r="V72548" s="378"/>
      <c r="W72548" s="378"/>
      <c r="X72548" s="378"/>
      <c r="Y72548" s="378"/>
    </row>
    <row r="72549" spans="1:25">
      <c r="A72549" s="374"/>
      <c r="B72549" s="374"/>
      <c r="C72549" s="406"/>
      <c r="D72549" s="407"/>
      <c r="E72549" s="374"/>
      <c r="F72549" s="374"/>
      <c r="G72549" s="408"/>
      <c r="H72549" s="374"/>
      <c r="I72549" s="409"/>
      <c r="J72549" s="374"/>
      <c r="K72549" s="409"/>
      <c r="L72549" s="378"/>
      <c r="M72549" s="410"/>
      <c r="N72549" s="374"/>
      <c r="O72549" s="411"/>
      <c r="P72549" s="409"/>
      <c r="Q72549" s="409"/>
      <c r="R72549" s="378"/>
      <c r="S72549" s="378"/>
      <c r="T72549" s="378"/>
      <c r="U72549" s="378"/>
      <c r="V72549" s="378"/>
      <c r="W72549" s="378"/>
      <c r="X72549" s="378"/>
      <c r="Y72549" s="378"/>
    </row>
    <row r="72550" spans="1:25">
      <c r="A72550" s="374"/>
      <c r="B72550" s="374"/>
      <c r="C72550" s="406"/>
      <c r="D72550" s="407"/>
      <c r="E72550" s="374"/>
      <c r="F72550" s="374"/>
      <c r="G72550" s="408"/>
      <c r="H72550" s="374"/>
      <c r="I72550" s="409"/>
      <c r="J72550" s="374"/>
      <c r="K72550" s="409"/>
      <c r="L72550" s="378"/>
      <c r="M72550" s="410"/>
      <c r="N72550" s="374"/>
      <c r="O72550" s="411"/>
      <c r="P72550" s="409"/>
      <c r="Q72550" s="409"/>
      <c r="R72550" s="378"/>
      <c r="S72550" s="378"/>
      <c r="T72550" s="378"/>
      <c r="U72550" s="378"/>
      <c r="V72550" s="378"/>
      <c r="W72550" s="378"/>
      <c r="X72550" s="378"/>
      <c r="Y72550" s="378"/>
    </row>
    <row r="72551" spans="1:25">
      <c r="A72551" s="374"/>
      <c r="B72551" s="374"/>
      <c r="C72551" s="406"/>
      <c r="D72551" s="407"/>
      <c r="E72551" s="374"/>
      <c r="F72551" s="374"/>
      <c r="G72551" s="408"/>
      <c r="H72551" s="374"/>
      <c r="I72551" s="409"/>
      <c r="J72551" s="374"/>
      <c r="K72551" s="409"/>
      <c r="L72551" s="378"/>
      <c r="M72551" s="410"/>
      <c r="N72551" s="374"/>
      <c r="O72551" s="411"/>
      <c r="P72551" s="409"/>
      <c r="Q72551" s="409"/>
      <c r="R72551" s="378"/>
      <c r="S72551" s="378"/>
      <c r="T72551" s="378"/>
      <c r="U72551" s="378"/>
      <c r="V72551" s="378"/>
      <c r="W72551" s="378"/>
      <c r="X72551" s="378"/>
      <c r="Y72551" s="378"/>
    </row>
    <row r="72552" spans="1:25">
      <c r="A72552" s="374"/>
      <c r="B72552" s="374"/>
      <c r="C72552" s="406"/>
      <c r="D72552" s="407"/>
      <c r="E72552" s="374"/>
      <c r="F72552" s="374"/>
      <c r="G72552" s="408"/>
      <c r="H72552" s="374"/>
      <c r="I72552" s="409"/>
      <c r="J72552" s="374"/>
      <c r="K72552" s="409"/>
      <c r="L72552" s="378"/>
      <c r="M72552" s="410"/>
      <c r="N72552" s="374"/>
      <c r="O72552" s="411"/>
      <c r="P72552" s="409"/>
      <c r="Q72552" s="409"/>
      <c r="R72552" s="378"/>
      <c r="S72552" s="378"/>
      <c r="T72552" s="378"/>
      <c r="U72552" s="378"/>
      <c r="V72552" s="378"/>
      <c r="W72552" s="378"/>
      <c r="X72552" s="378"/>
      <c r="Y72552" s="378"/>
    </row>
    <row r="72553" spans="1:25">
      <c r="A72553" s="374"/>
      <c r="B72553" s="374"/>
      <c r="C72553" s="406"/>
      <c r="D72553" s="407"/>
      <c r="E72553" s="374"/>
      <c r="F72553" s="374"/>
      <c r="G72553" s="408"/>
      <c r="H72553" s="374"/>
      <c r="I72553" s="409"/>
      <c r="J72553" s="374"/>
      <c r="K72553" s="409"/>
      <c r="L72553" s="378"/>
      <c r="M72553" s="410"/>
      <c r="N72553" s="374"/>
      <c r="O72553" s="411"/>
      <c r="P72553" s="409"/>
      <c r="Q72553" s="409"/>
      <c r="R72553" s="378"/>
      <c r="S72553" s="378"/>
      <c r="T72553" s="378"/>
      <c r="U72553" s="378"/>
      <c r="V72553" s="378"/>
      <c r="W72553" s="378"/>
      <c r="X72553" s="378"/>
      <c r="Y72553" s="378"/>
    </row>
    <row r="72554" spans="1:25">
      <c r="A72554" s="374"/>
      <c r="B72554" s="374"/>
      <c r="C72554" s="406"/>
      <c r="D72554" s="407"/>
      <c r="E72554" s="374"/>
      <c r="F72554" s="374"/>
      <c r="G72554" s="408"/>
      <c r="H72554" s="374"/>
      <c r="I72554" s="409"/>
      <c r="J72554" s="374"/>
      <c r="K72554" s="409"/>
      <c r="L72554" s="378"/>
      <c r="M72554" s="410"/>
      <c r="N72554" s="374"/>
      <c r="O72554" s="411"/>
      <c r="P72554" s="409"/>
      <c r="Q72554" s="409"/>
      <c r="R72554" s="378"/>
      <c r="S72554" s="378"/>
      <c r="T72554" s="378"/>
      <c r="U72554" s="378"/>
      <c r="V72554" s="378"/>
      <c r="W72554" s="378"/>
      <c r="X72554" s="378"/>
      <c r="Y72554" s="378"/>
    </row>
    <row r="72555" spans="1:25">
      <c r="A72555" s="374"/>
      <c r="B72555" s="374"/>
      <c r="C72555" s="406"/>
      <c r="D72555" s="407"/>
      <c r="E72555" s="374"/>
      <c r="F72555" s="374"/>
      <c r="G72555" s="408"/>
      <c r="H72555" s="374"/>
      <c r="I72555" s="409"/>
      <c r="J72555" s="374"/>
      <c r="K72555" s="409"/>
      <c r="L72555" s="378"/>
      <c r="M72555" s="410"/>
      <c r="N72555" s="374"/>
      <c r="O72555" s="411"/>
      <c r="P72555" s="409"/>
      <c r="Q72555" s="409"/>
      <c r="R72555" s="378"/>
      <c r="S72555" s="378"/>
      <c r="T72555" s="378"/>
      <c r="U72555" s="378"/>
      <c r="V72555" s="378"/>
      <c r="W72555" s="378"/>
      <c r="X72555" s="378"/>
      <c r="Y72555" s="378"/>
    </row>
    <row r="72556" spans="1:25">
      <c r="A72556" s="374"/>
      <c r="B72556" s="374"/>
      <c r="C72556" s="406"/>
      <c r="D72556" s="407"/>
      <c r="E72556" s="374"/>
      <c r="F72556" s="374"/>
      <c r="G72556" s="408"/>
      <c r="H72556" s="374"/>
      <c r="I72556" s="409"/>
      <c r="J72556" s="374"/>
      <c r="K72556" s="409"/>
      <c r="L72556" s="378"/>
      <c r="M72556" s="410"/>
      <c r="N72556" s="374"/>
      <c r="O72556" s="411"/>
      <c r="P72556" s="409"/>
      <c r="Q72556" s="409"/>
      <c r="R72556" s="378"/>
      <c r="S72556" s="378"/>
      <c r="T72556" s="378"/>
      <c r="U72556" s="378"/>
      <c r="V72556" s="378"/>
      <c r="W72556" s="378"/>
      <c r="X72556" s="378"/>
      <c r="Y72556" s="378"/>
    </row>
    <row r="72557" spans="1:25">
      <c r="A72557" s="374"/>
      <c r="B72557" s="374"/>
      <c r="C72557" s="406"/>
      <c r="D72557" s="407"/>
      <c r="E72557" s="374"/>
      <c r="F72557" s="374"/>
      <c r="G72557" s="408"/>
      <c r="H72557" s="374"/>
      <c r="I72557" s="409"/>
      <c r="J72557" s="374"/>
      <c r="K72557" s="409"/>
      <c r="L72557" s="378"/>
      <c r="M72557" s="410"/>
      <c r="N72557" s="374"/>
      <c r="O72557" s="411"/>
      <c r="P72557" s="409"/>
      <c r="Q72557" s="409"/>
      <c r="R72557" s="378"/>
      <c r="S72557" s="378"/>
      <c r="T72557" s="378"/>
      <c r="U72557" s="378"/>
      <c r="V72557" s="378"/>
      <c r="W72557" s="378"/>
      <c r="X72557" s="378"/>
      <c r="Y72557" s="378"/>
    </row>
    <row r="72558" spans="1:25">
      <c r="A72558" s="374"/>
      <c r="B72558" s="374"/>
      <c r="C72558" s="406"/>
      <c r="D72558" s="407"/>
      <c r="E72558" s="374"/>
      <c r="F72558" s="374"/>
      <c r="G72558" s="408"/>
      <c r="H72558" s="374"/>
      <c r="I72558" s="409"/>
      <c r="J72558" s="374"/>
      <c r="K72558" s="409"/>
      <c r="L72558" s="378"/>
      <c r="M72558" s="410"/>
      <c r="N72558" s="374"/>
      <c r="O72558" s="411"/>
      <c r="P72558" s="409"/>
      <c r="Q72558" s="409"/>
      <c r="R72558" s="378"/>
      <c r="S72558" s="378"/>
      <c r="T72558" s="378"/>
      <c r="U72558" s="378"/>
      <c r="V72558" s="378"/>
      <c r="W72558" s="378"/>
      <c r="X72558" s="378"/>
      <c r="Y72558" s="378"/>
    </row>
    <row r="72559" spans="1:25">
      <c r="A72559" s="374"/>
      <c r="B72559" s="374"/>
      <c r="C72559" s="406"/>
      <c r="D72559" s="407"/>
      <c r="E72559" s="374"/>
      <c r="F72559" s="374"/>
      <c r="G72559" s="408"/>
      <c r="H72559" s="374"/>
      <c r="I72559" s="409"/>
      <c r="J72559" s="374"/>
      <c r="K72559" s="409"/>
      <c r="L72559" s="378"/>
      <c r="M72559" s="410"/>
      <c r="N72559" s="374"/>
      <c r="O72559" s="411"/>
      <c r="P72559" s="409"/>
      <c r="Q72559" s="409"/>
      <c r="R72559" s="378"/>
      <c r="S72559" s="378"/>
      <c r="T72559" s="378"/>
      <c r="U72559" s="378"/>
      <c r="V72559" s="378"/>
      <c r="W72559" s="378"/>
      <c r="X72559" s="378"/>
      <c r="Y72559" s="378"/>
    </row>
    <row r="72560" spans="1:25">
      <c r="A72560" s="374"/>
      <c r="B72560" s="374"/>
      <c r="C72560" s="406"/>
      <c r="D72560" s="407"/>
      <c r="E72560" s="374"/>
      <c r="F72560" s="374"/>
      <c r="G72560" s="408"/>
      <c r="H72560" s="374"/>
      <c r="I72560" s="409"/>
      <c r="J72560" s="374"/>
      <c r="K72560" s="409"/>
      <c r="L72560" s="378"/>
      <c r="M72560" s="410"/>
      <c r="N72560" s="374"/>
      <c r="O72560" s="411"/>
      <c r="P72560" s="409"/>
      <c r="Q72560" s="409"/>
      <c r="R72560" s="378"/>
      <c r="S72560" s="378"/>
      <c r="T72560" s="378"/>
      <c r="U72560" s="378"/>
      <c r="V72560" s="378"/>
      <c r="W72560" s="378"/>
      <c r="X72560" s="378"/>
      <c r="Y72560" s="378"/>
    </row>
    <row r="72561" spans="1:25">
      <c r="A72561" s="374"/>
      <c r="B72561" s="374"/>
      <c r="C72561" s="406"/>
      <c r="D72561" s="407"/>
      <c r="E72561" s="374"/>
      <c r="F72561" s="374"/>
      <c r="G72561" s="408"/>
      <c r="H72561" s="374"/>
      <c r="I72561" s="409"/>
      <c r="J72561" s="374"/>
      <c r="K72561" s="409"/>
      <c r="L72561" s="378"/>
      <c r="M72561" s="410"/>
      <c r="N72561" s="374"/>
      <c r="O72561" s="411"/>
      <c r="P72561" s="409"/>
      <c r="Q72561" s="409"/>
      <c r="R72561" s="378"/>
      <c r="S72561" s="378"/>
      <c r="T72561" s="378"/>
      <c r="U72561" s="378"/>
      <c r="V72561" s="378"/>
      <c r="W72561" s="378"/>
      <c r="X72561" s="378"/>
      <c r="Y72561" s="378"/>
    </row>
    <row r="72562" spans="1:25">
      <c r="A72562" s="374"/>
      <c r="B72562" s="374"/>
      <c r="C72562" s="406"/>
      <c r="D72562" s="407"/>
      <c r="E72562" s="374"/>
      <c r="F72562" s="374"/>
      <c r="G72562" s="408"/>
      <c r="H72562" s="374"/>
      <c r="I72562" s="409"/>
      <c r="J72562" s="374"/>
      <c r="K72562" s="409"/>
      <c r="L72562" s="378"/>
      <c r="M72562" s="410"/>
      <c r="N72562" s="374"/>
      <c r="O72562" s="411"/>
      <c r="P72562" s="409"/>
      <c r="Q72562" s="409"/>
      <c r="R72562" s="378"/>
      <c r="S72562" s="378"/>
      <c r="T72562" s="378"/>
      <c r="U72562" s="378"/>
      <c r="V72562" s="378"/>
      <c r="W72562" s="378"/>
      <c r="X72562" s="378"/>
      <c r="Y72562" s="378"/>
    </row>
    <row r="72563" spans="1:25">
      <c r="A72563" s="374"/>
      <c r="B72563" s="374"/>
      <c r="C72563" s="406"/>
      <c r="D72563" s="407"/>
      <c r="E72563" s="374"/>
      <c r="F72563" s="374"/>
      <c r="G72563" s="408"/>
      <c r="H72563" s="374"/>
      <c r="I72563" s="409"/>
      <c r="J72563" s="374"/>
      <c r="K72563" s="409"/>
      <c r="L72563" s="378"/>
      <c r="M72563" s="410"/>
      <c r="N72563" s="374"/>
      <c r="O72563" s="411"/>
      <c r="P72563" s="409"/>
      <c r="Q72563" s="409"/>
      <c r="R72563" s="378"/>
      <c r="S72563" s="378"/>
      <c r="T72563" s="378"/>
      <c r="U72563" s="378"/>
      <c r="V72563" s="378"/>
      <c r="W72563" s="378"/>
      <c r="X72563" s="378"/>
      <c r="Y72563" s="378"/>
    </row>
    <row r="72564" spans="1:25">
      <c r="A72564" s="374"/>
      <c r="B72564" s="374"/>
      <c r="C72564" s="406"/>
      <c r="D72564" s="407"/>
      <c r="E72564" s="374"/>
      <c r="F72564" s="374"/>
      <c r="G72564" s="408"/>
      <c r="H72564" s="374"/>
      <c r="I72564" s="409"/>
      <c r="J72564" s="374"/>
      <c r="K72564" s="409"/>
      <c r="L72564" s="378"/>
      <c r="M72564" s="410"/>
      <c r="N72564" s="374"/>
      <c r="O72564" s="411"/>
      <c r="P72564" s="409"/>
      <c r="Q72564" s="409"/>
      <c r="R72564" s="378"/>
      <c r="S72564" s="378"/>
      <c r="T72564" s="378"/>
      <c r="U72564" s="378"/>
      <c r="V72564" s="378"/>
      <c r="W72564" s="378"/>
      <c r="X72564" s="378"/>
      <c r="Y72564" s="378"/>
    </row>
    <row r="72565" spans="1:25">
      <c r="A72565" s="374"/>
      <c r="B72565" s="374"/>
      <c r="C72565" s="406"/>
      <c r="D72565" s="407"/>
      <c r="E72565" s="374"/>
      <c r="F72565" s="374"/>
      <c r="G72565" s="408"/>
      <c r="H72565" s="374"/>
      <c r="I72565" s="409"/>
      <c r="J72565" s="374"/>
      <c r="K72565" s="409"/>
      <c r="L72565" s="378"/>
      <c r="M72565" s="410"/>
      <c r="N72565" s="374"/>
      <c r="O72565" s="411"/>
      <c r="P72565" s="409"/>
      <c r="Q72565" s="409"/>
      <c r="R72565" s="378"/>
      <c r="S72565" s="378"/>
      <c r="T72565" s="378"/>
      <c r="U72565" s="378"/>
      <c r="V72565" s="378"/>
      <c r="W72565" s="378"/>
      <c r="X72565" s="378"/>
      <c r="Y72565" s="378"/>
    </row>
    <row r="72566" spans="1:25">
      <c r="A72566" s="374"/>
      <c r="B72566" s="374"/>
      <c r="C72566" s="406"/>
      <c r="D72566" s="407"/>
      <c r="E72566" s="374"/>
      <c r="F72566" s="374"/>
      <c r="G72566" s="408"/>
      <c r="H72566" s="374"/>
      <c r="I72566" s="409"/>
      <c r="J72566" s="374"/>
      <c r="K72566" s="409"/>
      <c r="L72566" s="378"/>
      <c r="M72566" s="410"/>
      <c r="N72566" s="374"/>
      <c r="O72566" s="411"/>
      <c r="P72566" s="409"/>
      <c r="Q72566" s="409"/>
      <c r="R72566" s="378"/>
      <c r="S72566" s="378"/>
      <c r="T72566" s="378"/>
      <c r="U72566" s="378"/>
      <c r="V72566" s="378"/>
      <c r="W72566" s="378"/>
      <c r="X72566" s="378"/>
      <c r="Y72566" s="378"/>
    </row>
    <row r="72567" spans="1:25">
      <c r="A72567" s="374"/>
      <c r="B72567" s="374"/>
      <c r="C72567" s="406"/>
      <c r="D72567" s="407"/>
      <c r="E72567" s="374"/>
      <c r="F72567" s="374"/>
      <c r="G72567" s="408"/>
      <c r="H72567" s="374"/>
      <c r="I72567" s="409"/>
      <c r="J72567" s="374"/>
      <c r="K72567" s="409"/>
      <c r="L72567" s="378"/>
      <c r="M72567" s="410"/>
      <c r="N72567" s="374"/>
      <c r="O72567" s="411"/>
      <c r="P72567" s="409"/>
      <c r="Q72567" s="409"/>
      <c r="R72567" s="378"/>
      <c r="S72567" s="378"/>
      <c r="T72567" s="378"/>
      <c r="U72567" s="378"/>
      <c r="V72567" s="378"/>
      <c r="W72567" s="378"/>
      <c r="X72567" s="378"/>
      <c r="Y72567" s="378"/>
    </row>
    <row r="72568" spans="1:25">
      <c r="A72568" s="374"/>
      <c r="B72568" s="374"/>
      <c r="C72568" s="406"/>
      <c r="D72568" s="407"/>
      <c r="E72568" s="374"/>
      <c r="F72568" s="374"/>
      <c r="G72568" s="408"/>
      <c r="H72568" s="374"/>
      <c r="I72568" s="409"/>
      <c r="J72568" s="374"/>
      <c r="K72568" s="409"/>
      <c r="L72568" s="378"/>
      <c r="M72568" s="410"/>
      <c r="N72568" s="374"/>
      <c r="O72568" s="411"/>
      <c r="P72568" s="409"/>
      <c r="Q72568" s="409"/>
      <c r="R72568" s="378"/>
      <c r="S72568" s="378"/>
      <c r="T72568" s="378"/>
      <c r="U72568" s="378"/>
      <c r="V72568" s="378"/>
      <c r="W72568" s="378"/>
      <c r="X72568" s="378"/>
      <c r="Y72568" s="378"/>
    </row>
    <row r="72569" spans="1:25">
      <c r="A72569" s="374"/>
      <c r="B72569" s="374"/>
      <c r="C72569" s="406"/>
      <c r="D72569" s="407"/>
      <c r="E72569" s="374"/>
      <c r="F72569" s="374"/>
      <c r="G72569" s="408"/>
      <c r="H72569" s="374"/>
      <c r="I72569" s="409"/>
      <c r="J72569" s="374"/>
      <c r="K72569" s="409"/>
      <c r="L72569" s="378"/>
      <c r="M72569" s="410"/>
      <c r="N72569" s="374"/>
      <c r="O72569" s="411"/>
      <c r="P72569" s="409"/>
      <c r="Q72569" s="409"/>
      <c r="R72569" s="378"/>
      <c r="S72569" s="378"/>
      <c r="T72569" s="378"/>
      <c r="U72569" s="378"/>
      <c r="V72569" s="378"/>
      <c r="W72569" s="378"/>
      <c r="X72569" s="378"/>
      <c r="Y72569" s="378"/>
    </row>
    <row r="72570" spans="1:25">
      <c r="A72570" s="374"/>
      <c r="B72570" s="374"/>
      <c r="C72570" s="406"/>
      <c r="D72570" s="407"/>
      <c r="E72570" s="374"/>
      <c r="F72570" s="374"/>
      <c r="G72570" s="408"/>
      <c r="H72570" s="374"/>
      <c r="I72570" s="409"/>
      <c r="J72570" s="374"/>
      <c r="K72570" s="409"/>
      <c r="L72570" s="378"/>
      <c r="M72570" s="410"/>
      <c r="N72570" s="374"/>
      <c r="O72570" s="411"/>
      <c r="P72570" s="409"/>
      <c r="Q72570" s="409"/>
      <c r="R72570" s="378"/>
      <c r="S72570" s="378"/>
      <c r="T72570" s="378"/>
      <c r="U72570" s="378"/>
      <c r="V72570" s="378"/>
      <c r="W72570" s="378"/>
      <c r="X72570" s="378"/>
      <c r="Y72570" s="378"/>
    </row>
    <row r="72571" spans="1:25">
      <c r="A72571" s="374"/>
      <c r="B72571" s="374"/>
      <c r="C72571" s="406"/>
      <c r="D72571" s="407"/>
      <c r="E72571" s="374"/>
      <c r="F72571" s="374"/>
      <c r="G72571" s="408"/>
      <c r="H72571" s="374"/>
      <c r="I72571" s="409"/>
      <c r="J72571" s="374"/>
      <c r="K72571" s="409"/>
      <c r="L72571" s="378"/>
      <c r="M72571" s="410"/>
      <c r="N72571" s="374"/>
      <c r="O72571" s="411"/>
      <c r="P72571" s="409"/>
      <c r="Q72571" s="409"/>
      <c r="R72571" s="378"/>
      <c r="S72571" s="378"/>
      <c r="T72571" s="378"/>
      <c r="U72571" s="378"/>
      <c r="V72571" s="378"/>
      <c r="W72571" s="378"/>
      <c r="X72571" s="378"/>
      <c r="Y72571" s="378"/>
    </row>
    <row r="72572" spans="1:25">
      <c r="A72572" s="374"/>
      <c r="B72572" s="374"/>
      <c r="C72572" s="406"/>
      <c r="D72572" s="407"/>
      <c r="E72572" s="374"/>
      <c r="F72572" s="374"/>
      <c r="G72572" s="408"/>
      <c r="H72572" s="374"/>
      <c r="I72572" s="409"/>
      <c r="J72572" s="374"/>
      <c r="K72572" s="409"/>
      <c r="L72572" s="378"/>
      <c r="M72572" s="410"/>
      <c r="N72572" s="374"/>
      <c r="O72572" s="411"/>
      <c r="P72572" s="409"/>
      <c r="Q72572" s="409"/>
      <c r="R72572" s="378"/>
      <c r="S72572" s="378"/>
      <c r="T72572" s="378"/>
      <c r="U72572" s="378"/>
      <c r="V72572" s="378"/>
      <c r="W72572" s="378"/>
      <c r="X72572" s="378"/>
      <c r="Y72572" s="378"/>
    </row>
    <row r="72573" spans="1:25">
      <c r="A72573" s="374"/>
      <c r="B72573" s="374"/>
      <c r="C72573" s="406"/>
      <c r="D72573" s="407"/>
      <c r="E72573" s="374"/>
      <c r="F72573" s="374"/>
      <c r="G72573" s="408"/>
      <c r="H72573" s="374"/>
      <c r="I72573" s="409"/>
      <c r="J72573" s="374"/>
      <c r="K72573" s="409"/>
      <c r="L72573" s="378"/>
      <c r="M72573" s="410"/>
      <c r="N72573" s="374"/>
      <c r="O72573" s="411"/>
      <c r="P72573" s="409"/>
      <c r="Q72573" s="409"/>
      <c r="R72573" s="378"/>
      <c r="S72573" s="378"/>
      <c r="T72573" s="378"/>
      <c r="U72573" s="378"/>
      <c r="V72573" s="378"/>
      <c r="W72573" s="378"/>
      <c r="X72573" s="378"/>
      <c r="Y72573" s="378"/>
    </row>
    <row r="72574" spans="1:25">
      <c r="A72574" s="374"/>
      <c r="B72574" s="374"/>
      <c r="C72574" s="406"/>
      <c r="D72574" s="407"/>
      <c r="E72574" s="374"/>
      <c r="F72574" s="374"/>
      <c r="G72574" s="408"/>
      <c r="H72574" s="374"/>
      <c r="I72574" s="409"/>
      <c r="J72574" s="374"/>
      <c r="K72574" s="409"/>
      <c r="L72574" s="378"/>
      <c r="M72574" s="410"/>
      <c r="N72574" s="374"/>
      <c r="O72574" s="411"/>
      <c r="P72574" s="409"/>
      <c r="Q72574" s="409"/>
      <c r="R72574" s="378"/>
      <c r="S72574" s="378"/>
      <c r="T72574" s="378"/>
      <c r="U72574" s="378"/>
      <c r="V72574" s="378"/>
      <c r="W72574" s="378"/>
      <c r="X72574" s="378"/>
      <c r="Y72574" s="378"/>
    </row>
    <row r="72575" spans="1:25">
      <c r="A72575" s="374"/>
      <c r="B72575" s="374"/>
      <c r="C72575" s="406"/>
      <c r="D72575" s="407"/>
      <c r="E72575" s="374"/>
      <c r="F72575" s="374"/>
      <c r="G72575" s="408"/>
      <c r="H72575" s="374"/>
      <c r="I72575" s="409"/>
      <c r="J72575" s="374"/>
      <c r="K72575" s="409"/>
      <c r="L72575" s="378"/>
      <c r="M72575" s="410"/>
      <c r="N72575" s="374"/>
      <c r="O72575" s="411"/>
      <c r="P72575" s="409"/>
      <c r="Q72575" s="409"/>
      <c r="R72575" s="378"/>
      <c r="S72575" s="378"/>
      <c r="T72575" s="378"/>
      <c r="U72575" s="378"/>
      <c r="V72575" s="378"/>
      <c r="W72575" s="378"/>
      <c r="X72575" s="378"/>
      <c r="Y72575" s="378"/>
    </row>
    <row r="72576" spans="1:25">
      <c r="A72576" s="374"/>
      <c r="B72576" s="374"/>
      <c r="C72576" s="406"/>
      <c r="D72576" s="407"/>
      <c r="E72576" s="374"/>
      <c r="F72576" s="374"/>
      <c r="G72576" s="408"/>
      <c r="H72576" s="374"/>
      <c r="I72576" s="409"/>
      <c r="J72576" s="374"/>
      <c r="K72576" s="409"/>
      <c r="L72576" s="378"/>
      <c r="M72576" s="410"/>
      <c r="N72576" s="374"/>
      <c r="O72576" s="411"/>
      <c r="P72576" s="409"/>
      <c r="Q72576" s="409"/>
      <c r="R72576" s="378"/>
      <c r="S72576" s="378"/>
      <c r="T72576" s="378"/>
      <c r="U72576" s="378"/>
      <c r="V72576" s="378"/>
      <c r="W72576" s="378"/>
      <c r="X72576" s="378"/>
      <c r="Y72576" s="378"/>
    </row>
    <row r="72577" spans="1:25">
      <c r="A72577" s="374"/>
      <c r="B72577" s="374"/>
      <c r="C72577" s="406"/>
      <c r="D72577" s="407"/>
      <c r="E72577" s="374"/>
      <c r="F72577" s="374"/>
      <c r="G72577" s="408"/>
      <c r="H72577" s="374"/>
      <c r="I72577" s="409"/>
      <c r="J72577" s="374"/>
      <c r="K72577" s="409"/>
      <c r="L72577" s="378"/>
      <c r="M72577" s="410"/>
      <c r="N72577" s="374"/>
      <c r="O72577" s="411"/>
      <c r="P72577" s="409"/>
      <c r="Q72577" s="409"/>
      <c r="R72577" s="378"/>
      <c r="S72577" s="378"/>
      <c r="T72577" s="378"/>
      <c r="U72577" s="378"/>
      <c r="V72577" s="378"/>
      <c r="W72577" s="378"/>
      <c r="X72577" s="378"/>
      <c r="Y72577" s="378"/>
    </row>
    <row r="72578" spans="1:25">
      <c r="A72578" s="374"/>
      <c r="B72578" s="374"/>
      <c r="C72578" s="406"/>
      <c r="D72578" s="407"/>
      <c r="E72578" s="374"/>
      <c r="F72578" s="374"/>
      <c r="G72578" s="408"/>
      <c r="H72578" s="374"/>
      <c r="I72578" s="409"/>
      <c r="J72578" s="374"/>
      <c r="K72578" s="409"/>
      <c r="L72578" s="378"/>
      <c r="M72578" s="410"/>
      <c r="N72578" s="374"/>
      <c r="O72578" s="411"/>
      <c r="P72578" s="409"/>
      <c r="Q72578" s="409"/>
      <c r="R72578" s="378"/>
      <c r="S72578" s="378"/>
      <c r="T72578" s="378"/>
      <c r="U72578" s="378"/>
      <c r="V72578" s="378"/>
      <c r="W72578" s="378"/>
      <c r="X72578" s="378"/>
      <c r="Y72578" s="378"/>
    </row>
    <row r="72579" spans="1:25">
      <c r="A72579" s="374"/>
      <c r="B72579" s="374"/>
      <c r="C72579" s="406"/>
      <c r="D72579" s="407"/>
      <c r="E72579" s="374"/>
      <c r="F72579" s="374"/>
      <c r="G72579" s="408"/>
      <c r="H72579" s="374"/>
      <c r="I72579" s="409"/>
      <c r="J72579" s="374"/>
      <c r="K72579" s="409"/>
      <c r="L72579" s="378"/>
      <c r="M72579" s="410"/>
      <c r="N72579" s="374"/>
      <c r="O72579" s="411"/>
      <c r="P72579" s="409"/>
      <c r="Q72579" s="409"/>
      <c r="R72579" s="378"/>
      <c r="S72579" s="378"/>
      <c r="T72579" s="378"/>
      <c r="U72579" s="378"/>
      <c r="V72579" s="378"/>
      <c r="W72579" s="378"/>
      <c r="X72579" s="378"/>
      <c r="Y72579" s="378"/>
    </row>
    <row r="72580" spans="1:25">
      <c r="A72580" s="374"/>
      <c r="B72580" s="374"/>
      <c r="C72580" s="406"/>
      <c r="D72580" s="407"/>
      <c r="E72580" s="374"/>
      <c r="F72580" s="374"/>
      <c r="G72580" s="408"/>
      <c r="H72580" s="374"/>
      <c r="I72580" s="409"/>
      <c r="J72580" s="374"/>
      <c r="K72580" s="409"/>
      <c r="L72580" s="378"/>
      <c r="M72580" s="410"/>
      <c r="N72580" s="374"/>
      <c r="O72580" s="411"/>
      <c r="P72580" s="409"/>
      <c r="Q72580" s="409"/>
      <c r="R72580" s="378"/>
      <c r="S72580" s="378"/>
      <c r="T72580" s="378"/>
      <c r="U72580" s="378"/>
      <c r="V72580" s="378"/>
      <c r="W72580" s="378"/>
      <c r="X72580" s="378"/>
      <c r="Y72580" s="378"/>
    </row>
    <row r="72581" spans="1:25">
      <c r="A72581" s="374"/>
      <c r="B72581" s="374"/>
      <c r="C72581" s="406"/>
      <c r="D72581" s="407"/>
      <c r="E72581" s="374"/>
      <c r="F72581" s="374"/>
      <c r="G72581" s="408"/>
      <c r="H72581" s="374"/>
      <c r="I72581" s="409"/>
      <c r="J72581" s="374"/>
      <c r="K72581" s="409"/>
      <c r="L72581" s="378"/>
      <c r="M72581" s="410"/>
      <c r="N72581" s="374"/>
      <c r="O72581" s="411"/>
      <c r="P72581" s="409"/>
      <c r="Q72581" s="409"/>
      <c r="R72581" s="378"/>
      <c r="S72581" s="378"/>
      <c r="T72581" s="378"/>
      <c r="U72581" s="378"/>
      <c r="V72581" s="378"/>
      <c r="W72581" s="378"/>
      <c r="X72581" s="378"/>
      <c r="Y72581" s="378"/>
    </row>
    <row r="72582" spans="1:25">
      <c r="A72582" s="374"/>
      <c r="B72582" s="374"/>
      <c r="C72582" s="406"/>
      <c r="D72582" s="407"/>
      <c r="E72582" s="374"/>
      <c r="F72582" s="374"/>
      <c r="G72582" s="408"/>
      <c r="H72582" s="374"/>
      <c r="I72582" s="409"/>
      <c r="J72582" s="374"/>
      <c r="K72582" s="409"/>
      <c r="L72582" s="378"/>
      <c r="M72582" s="410"/>
      <c r="N72582" s="374"/>
      <c r="O72582" s="411"/>
      <c r="P72582" s="409"/>
      <c r="Q72582" s="409"/>
      <c r="R72582" s="378"/>
      <c r="S72582" s="378"/>
      <c r="T72582" s="378"/>
      <c r="U72582" s="378"/>
      <c r="V72582" s="378"/>
      <c r="W72582" s="378"/>
      <c r="X72582" s="378"/>
      <c r="Y72582" s="378"/>
    </row>
    <row r="72583" spans="1:25">
      <c r="A72583" s="374"/>
      <c r="B72583" s="374"/>
      <c r="C72583" s="406"/>
      <c r="D72583" s="407"/>
      <c r="E72583" s="374"/>
      <c r="F72583" s="374"/>
      <c r="G72583" s="408"/>
      <c r="H72583" s="374"/>
      <c r="I72583" s="409"/>
      <c r="J72583" s="374"/>
      <c r="K72583" s="409"/>
      <c r="L72583" s="378"/>
      <c r="M72583" s="410"/>
      <c r="N72583" s="374"/>
      <c r="O72583" s="411"/>
      <c r="P72583" s="409"/>
      <c r="Q72583" s="409"/>
      <c r="R72583" s="378"/>
      <c r="S72583" s="378"/>
      <c r="T72583" s="378"/>
      <c r="U72583" s="378"/>
      <c r="V72583" s="378"/>
      <c r="W72583" s="378"/>
      <c r="X72583" s="378"/>
      <c r="Y72583" s="378"/>
    </row>
    <row r="72584" spans="1:25">
      <c r="A72584" s="374"/>
      <c r="B72584" s="374"/>
      <c r="C72584" s="406"/>
      <c r="D72584" s="407"/>
      <c r="E72584" s="374"/>
      <c r="F72584" s="374"/>
      <c r="G72584" s="408"/>
      <c r="H72584" s="374"/>
      <c r="I72584" s="409"/>
      <c r="J72584" s="374"/>
      <c r="K72584" s="409"/>
      <c r="L72584" s="378"/>
      <c r="M72584" s="410"/>
      <c r="N72584" s="374"/>
      <c r="O72584" s="411"/>
      <c r="P72584" s="409"/>
      <c r="Q72584" s="409"/>
      <c r="R72584" s="378"/>
      <c r="S72584" s="378"/>
      <c r="T72584" s="378"/>
      <c r="U72584" s="378"/>
      <c r="V72584" s="378"/>
      <c r="W72584" s="378"/>
      <c r="X72584" s="378"/>
      <c r="Y72584" s="378"/>
    </row>
    <row r="72585" spans="1:25">
      <c r="A72585" s="374"/>
      <c r="B72585" s="374"/>
      <c r="C72585" s="406"/>
      <c r="D72585" s="407"/>
      <c r="E72585" s="374"/>
      <c r="F72585" s="374"/>
      <c r="G72585" s="408"/>
      <c r="H72585" s="374"/>
      <c r="I72585" s="409"/>
      <c r="J72585" s="374"/>
      <c r="K72585" s="409"/>
      <c r="L72585" s="378"/>
      <c r="M72585" s="410"/>
      <c r="N72585" s="374"/>
      <c r="O72585" s="411"/>
      <c r="P72585" s="409"/>
      <c r="Q72585" s="409"/>
      <c r="R72585" s="378"/>
      <c r="S72585" s="378"/>
      <c r="T72585" s="378"/>
      <c r="U72585" s="378"/>
      <c r="V72585" s="378"/>
      <c r="W72585" s="378"/>
      <c r="X72585" s="378"/>
      <c r="Y72585" s="378"/>
    </row>
    <row r="72586" spans="1:25">
      <c r="A72586" s="374"/>
      <c r="B72586" s="374"/>
      <c r="C72586" s="406"/>
      <c r="D72586" s="407"/>
      <c r="E72586" s="374"/>
      <c r="F72586" s="374"/>
      <c r="G72586" s="408"/>
      <c r="H72586" s="374"/>
      <c r="I72586" s="409"/>
      <c r="J72586" s="374"/>
      <c r="K72586" s="409"/>
      <c r="L72586" s="378"/>
      <c r="M72586" s="410"/>
      <c r="N72586" s="374"/>
      <c r="O72586" s="411"/>
      <c r="P72586" s="409"/>
      <c r="Q72586" s="409"/>
      <c r="R72586" s="378"/>
      <c r="S72586" s="378"/>
      <c r="T72586" s="378"/>
      <c r="U72586" s="378"/>
      <c r="V72586" s="378"/>
      <c r="W72586" s="378"/>
      <c r="X72586" s="378"/>
      <c r="Y72586" s="378"/>
    </row>
    <row r="72587" spans="1:25">
      <c r="A72587" s="374"/>
      <c r="B72587" s="374"/>
      <c r="C72587" s="406"/>
      <c r="D72587" s="407"/>
      <c r="E72587" s="374"/>
      <c r="F72587" s="374"/>
      <c r="G72587" s="408"/>
      <c r="H72587" s="374"/>
      <c r="I72587" s="409"/>
      <c r="J72587" s="374"/>
      <c r="K72587" s="409"/>
      <c r="L72587" s="378"/>
      <c r="M72587" s="410"/>
      <c r="N72587" s="374"/>
      <c r="O72587" s="411"/>
      <c r="P72587" s="409"/>
      <c r="Q72587" s="409"/>
      <c r="R72587" s="378"/>
      <c r="S72587" s="378"/>
      <c r="T72587" s="378"/>
      <c r="U72587" s="378"/>
      <c r="V72587" s="378"/>
      <c r="W72587" s="378"/>
      <c r="X72587" s="378"/>
      <c r="Y72587" s="378"/>
    </row>
    <row r="72588" spans="1:25">
      <c r="A72588" s="374"/>
      <c r="B72588" s="374"/>
      <c r="C72588" s="406"/>
      <c r="D72588" s="407"/>
      <c r="E72588" s="374"/>
      <c r="F72588" s="374"/>
      <c r="G72588" s="408"/>
      <c r="H72588" s="374"/>
      <c r="I72588" s="409"/>
      <c r="J72588" s="374"/>
      <c r="K72588" s="409"/>
      <c r="L72588" s="378"/>
      <c r="M72588" s="410"/>
      <c r="N72588" s="374"/>
      <c r="O72588" s="411"/>
      <c r="P72588" s="409"/>
      <c r="Q72588" s="409"/>
      <c r="R72588" s="378"/>
      <c r="S72588" s="378"/>
      <c r="T72588" s="378"/>
      <c r="U72588" s="378"/>
      <c r="V72588" s="378"/>
      <c r="W72588" s="378"/>
      <c r="X72588" s="378"/>
      <c r="Y72588" s="378"/>
    </row>
    <row r="72589" spans="1:25">
      <c r="A72589" s="374"/>
      <c r="B72589" s="374"/>
      <c r="C72589" s="406"/>
      <c r="D72589" s="407"/>
      <c r="E72589" s="374"/>
      <c r="F72589" s="374"/>
      <c r="G72589" s="408"/>
      <c r="H72589" s="374"/>
      <c r="I72589" s="409"/>
      <c r="J72589" s="374"/>
      <c r="K72589" s="409"/>
      <c r="L72589" s="378"/>
      <c r="M72589" s="410"/>
      <c r="N72589" s="374"/>
      <c r="O72589" s="411"/>
      <c r="P72589" s="409"/>
      <c r="Q72589" s="409"/>
      <c r="R72589" s="378"/>
      <c r="S72589" s="378"/>
      <c r="T72589" s="378"/>
      <c r="U72589" s="378"/>
      <c r="V72589" s="378"/>
      <c r="W72589" s="378"/>
      <c r="X72589" s="378"/>
      <c r="Y72589" s="378"/>
    </row>
    <row r="72590" spans="1:25">
      <c r="A72590" s="374"/>
      <c r="B72590" s="374"/>
      <c r="C72590" s="406"/>
      <c r="D72590" s="407"/>
      <c r="E72590" s="374"/>
      <c r="F72590" s="374"/>
      <c r="G72590" s="408"/>
      <c r="H72590" s="374"/>
      <c r="I72590" s="409"/>
      <c r="J72590" s="374"/>
      <c r="K72590" s="409"/>
      <c r="L72590" s="378"/>
      <c r="M72590" s="410"/>
      <c r="N72590" s="374"/>
      <c r="O72590" s="411"/>
      <c r="P72590" s="409"/>
      <c r="Q72590" s="409"/>
      <c r="R72590" s="378"/>
      <c r="S72590" s="378"/>
      <c r="T72590" s="378"/>
      <c r="U72590" s="378"/>
      <c r="V72590" s="378"/>
      <c r="W72590" s="378"/>
      <c r="X72590" s="378"/>
      <c r="Y72590" s="378"/>
    </row>
    <row r="72591" spans="1:25">
      <c r="A72591" s="374"/>
      <c r="B72591" s="374"/>
      <c r="C72591" s="406"/>
      <c r="D72591" s="407"/>
      <c r="E72591" s="374"/>
      <c r="F72591" s="374"/>
      <c r="G72591" s="408"/>
      <c r="H72591" s="374"/>
      <c r="I72591" s="409"/>
      <c r="J72591" s="374"/>
      <c r="K72591" s="409"/>
      <c r="L72591" s="378"/>
      <c r="M72591" s="410"/>
      <c r="N72591" s="374"/>
      <c r="O72591" s="411"/>
      <c r="P72591" s="409"/>
      <c r="Q72591" s="409"/>
      <c r="R72591" s="378"/>
      <c r="S72591" s="378"/>
      <c r="T72591" s="378"/>
      <c r="U72591" s="378"/>
      <c r="V72591" s="378"/>
      <c r="W72591" s="378"/>
      <c r="X72591" s="378"/>
      <c r="Y72591" s="378"/>
    </row>
    <row r="72592" spans="1:25">
      <c r="A72592" s="374"/>
      <c r="B72592" s="374"/>
      <c r="C72592" s="406"/>
      <c r="D72592" s="407"/>
      <c r="E72592" s="374"/>
      <c r="F72592" s="374"/>
      <c r="G72592" s="408"/>
      <c r="H72592" s="374"/>
      <c r="I72592" s="409"/>
      <c r="J72592" s="374"/>
      <c r="K72592" s="409"/>
      <c r="L72592" s="378"/>
      <c r="M72592" s="410"/>
      <c r="N72592" s="374"/>
      <c r="O72592" s="411"/>
      <c r="P72592" s="409"/>
      <c r="Q72592" s="409"/>
      <c r="R72592" s="378"/>
      <c r="S72592" s="378"/>
      <c r="T72592" s="378"/>
      <c r="U72592" s="378"/>
      <c r="V72592" s="378"/>
      <c r="W72592" s="378"/>
      <c r="X72592" s="378"/>
      <c r="Y72592" s="378"/>
    </row>
    <row r="72593" spans="1:25">
      <c r="A72593" s="374"/>
      <c r="B72593" s="374"/>
      <c r="C72593" s="406"/>
      <c r="D72593" s="407"/>
      <c r="E72593" s="374"/>
      <c r="F72593" s="374"/>
      <c r="G72593" s="408"/>
      <c r="H72593" s="374"/>
      <c r="I72593" s="409"/>
      <c r="J72593" s="374"/>
      <c r="K72593" s="409"/>
      <c r="L72593" s="378"/>
      <c r="M72593" s="410"/>
      <c r="N72593" s="374"/>
      <c r="O72593" s="411"/>
      <c r="P72593" s="409"/>
      <c r="Q72593" s="409"/>
      <c r="R72593" s="378"/>
      <c r="S72593" s="378"/>
      <c r="T72593" s="378"/>
      <c r="U72593" s="378"/>
      <c r="V72593" s="378"/>
      <c r="W72593" s="378"/>
      <c r="X72593" s="378"/>
      <c r="Y72593" s="378"/>
    </row>
    <row r="72594" spans="1:25">
      <c r="A72594" s="374"/>
      <c r="B72594" s="374"/>
      <c r="C72594" s="406"/>
      <c r="D72594" s="407"/>
      <c r="E72594" s="374"/>
      <c r="F72594" s="374"/>
      <c r="G72594" s="408"/>
      <c r="H72594" s="374"/>
      <c r="I72594" s="409"/>
      <c r="J72594" s="374"/>
      <c r="K72594" s="409"/>
      <c r="L72594" s="378"/>
      <c r="M72594" s="410"/>
      <c r="N72594" s="374"/>
      <c r="O72594" s="411"/>
      <c r="P72594" s="409"/>
      <c r="Q72594" s="409"/>
      <c r="R72594" s="378"/>
      <c r="S72594" s="378"/>
      <c r="T72594" s="378"/>
      <c r="U72594" s="378"/>
      <c r="V72594" s="378"/>
      <c r="W72594" s="378"/>
      <c r="X72594" s="378"/>
      <c r="Y72594" s="378"/>
    </row>
    <row r="72595" spans="1:25">
      <c r="A72595" s="374"/>
      <c r="B72595" s="374"/>
      <c r="C72595" s="406"/>
      <c r="D72595" s="407"/>
      <c r="E72595" s="374"/>
      <c r="F72595" s="374"/>
      <c r="G72595" s="408"/>
      <c r="H72595" s="374"/>
      <c r="I72595" s="409"/>
      <c r="J72595" s="374"/>
      <c r="K72595" s="409"/>
      <c r="L72595" s="378"/>
      <c r="M72595" s="410"/>
      <c r="N72595" s="374"/>
      <c r="O72595" s="411"/>
      <c r="P72595" s="409"/>
      <c r="Q72595" s="409"/>
      <c r="R72595" s="378"/>
      <c r="S72595" s="378"/>
      <c r="T72595" s="378"/>
      <c r="U72595" s="378"/>
      <c r="V72595" s="378"/>
      <c r="W72595" s="378"/>
      <c r="X72595" s="378"/>
      <c r="Y72595" s="378"/>
    </row>
    <row r="72596" spans="1:25">
      <c r="A72596" s="374"/>
      <c r="B72596" s="374"/>
      <c r="C72596" s="406"/>
      <c r="D72596" s="407"/>
      <c r="E72596" s="374"/>
      <c r="F72596" s="374"/>
      <c r="G72596" s="408"/>
      <c r="H72596" s="374"/>
      <c r="I72596" s="409"/>
      <c r="J72596" s="374"/>
      <c r="K72596" s="409"/>
      <c r="L72596" s="378"/>
      <c r="M72596" s="410"/>
      <c r="N72596" s="374"/>
      <c r="O72596" s="411"/>
      <c r="P72596" s="409"/>
      <c r="Q72596" s="409"/>
      <c r="R72596" s="378"/>
      <c r="S72596" s="378"/>
      <c r="T72596" s="378"/>
      <c r="U72596" s="378"/>
      <c r="V72596" s="378"/>
      <c r="W72596" s="378"/>
      <c r="X72596" s="378"/>
      <c r="Y72596" s="378"/>
    </row>
    <row r="72597" spans="1:25">
      <c r="A72597" s="374"/>
      <c r="B72597" s="374"/>
      <c r="C72597" s="406"/>
      <c r="D72597" s="407"/>
      <c r="E72597" s="374"/>
      <c r="F72597" s="374"/>
      <c r="G72597" s="408"/>
      <c r="H72597" s="374"/>
      <c r="I72597" s="409"/>
      <c r="J72597" s="374"/>
      <c r="K72597" s="409"/>
      <c r="L72597" s="378"/>
      <c r="M72597" s="410"/>
      <c r="N72597" s="374"/>
      <c r="O72597" s="411"/>
      <c r="P72597" s="409"/>
      <c r="Q72597" s="409"/>
      <c r="R72597" s="378"/>
      <c r="S72597" s="378"/>
      <c r="T72597" s="378"/>
      <c r="U72597" s="378"/>
      <c r="V72597" s="378"/>
      <c r="W72597" s="378"/>
      <c r="X72597" s="378"/>
      <c r="Y72597" s="378"/>
    </row>
    <row r="72598" spans="1:25">
      <c r="A72598" s="374"/>
      <c r="B72598" s="374"/>
      <c r="C72598" s="406"/>
      <c r="D72598" s="407"/>
      <c r="E72598" s="374"/>
      <c r="F72598" s="374"/>
      <c r="G72598" s="408"/>
      <c r="H72598" s="374"/>
      <c r="I72598" s="409"/>
      <c r="J72598" s="374"/>
      <c r="K72598" s="409"/>
      <c r="L72598" s="378"/>
      <c r="M72598" s="410"/>
      <c r="N72598" s="374"/>
      <c r="O72598" s="411"/>
      <c r="P72598" s="409"/>
      <c r="Q72598" s="409"/>
      <c r="R72598" s="378"/>
      <c r="S72598" s="378"/>
      <c r="T72598" s="378"/>
      <c r="U72598" s="378"/>
      <c r="V72598" s="378"/>
      <c r="W72598" s="378"/>
      <c r="X72598" s="378"/>
      <c r="Y72598" s="378"/>
    </row>
    <row r="72599" spans="1:25">
      <c r="A72599" s="374"/>
      <c r="B72599" s="374"/>
      <c r="C72599" s="406"/>
      <c r="D72599" s="407"/>
      <c r="E72599" s="374"/>
      <c r="F72599" s="374"/>
      <c r="G72599" s="408"/>
      <c r="H72599" s="374"/>
      <c r="I72599" s="409"/>
      <c r="J72599" s="374"/>
      <c r="K72599" s="409"/>
      <c r="L72599" s="378"/>
      <c r="M72599" s="410"/>
      <c r="N72599" s="374"/>
      <c r="O72599" s="411"/>
      <c r="P72599" s="409"/>
      <c r="Q72599" s="409"/>
      <c r="R72599" s="378"/>
      <c r="S72599" s="378"/>
      <c r="T72599" s="378"/>
      <c r="U72599" s="378"/>
      <c r="V72599" s="378"/>
      <c r="W72599" s="378"/>
      <c r="X72599" s="378"/>
      <c r="Y72599" s="378"/>
    </row>
    <row r="72600" spans="1:25">
      <c r="A72600" s="374"/>
      <c r="B72600" s="374"/>
      <c r="C72600" s="406"/>
      <c r="D72600" s="407"/>
      <c r="E72600" s="374"/>
      <c r="F72600" s="374"/>
      <c r="G72600" s="408"/>
      <c r="H72600" s="374"/>
      <c r="I72600" s="409"/>
      <c r="J72600" s="374"/>
      <c r="K72600" s="409"/>
      <c r="L72600" s="378"/>
      <c r="M72600" s="410"/>
      <c r="N72600" s="374"/>
      <c r="O72600" s="411"/>
      <c r="P72600" s="409"/>
      <c r="Q72600" s="409"/>
      <c r="R72600" s="378"/>
      <c r="S72600" s="378"/>
      <c r="T72600" s="378"/>
      <c r="U72600" s="378"/>
      <c r="V72600" s="378"/>
      <c r="W72600" s="378"/>
      <c r="X72600" s="378"/>
      <c r="Y72600" s="378"/>
    </row>
    <row r="72601" spans="1:25">
      <c r="A72601" s="374"/>
      <c r="B72601" s="374"/>
      <c r="C72601" s="406"/>
      <c r="D72601" s="407"/>
      <c r="E72601" s="374"/>
      <c r="F72601" s="374"/>
      <c r="G72601" s="408"/>
      <c r="H72601" s="374"/>
      <c r="I72601" s="409"/>
      <c r="J72601" s="374"/>
      <c r="K72601" s="409"/>
      <c r="L72601" s="378"/>
      <c r="M72601" s="410"/>
      <c r="N72601" s="374"/>
      <c r="O72601" s="411"/>
      <c r="P72601" s="409"/>
      <c r="Q72601" s="409"/>
      <c r="R72601" s="378"/>
      <c r="S72601" s="378"/>
      <c r="T72601" s="378"/>
      <c r="U72601" s="378"/>
      <c r="V72601" s="378"/>
      <c r="W72601" s="378"/>
      <c r="X72601" s="378"/>
      <c r="Y72601" s="378"/>
    </row>
    <row r="72602" spans="1:25">
      <c r="A72602" s="374"/>
      <c r="B72602" s="374"/>
      <c r="C72602" s="406"/>
      <c r="D72602" s="407"/>
      <c r="E72602" s="374"/>
      <c r="F72602" s="374"/>
      <c r="G72602" s="408"/>
      <c r="H72602" s="374"/>
      <c r="I72602" s="409"/>
      <c r="J72602" s="374"/>
      <c r="K72602" s="409"/>
      <c r="L72602" s="378"/>
      <c r="M72602" s="410"/>
      <c r="N72602" s="374"/>
      <c r="O72602" s="411"/>
      <c r="P72602" s="409"/>
      <c r="Q72602" s="409"/>
      <c r="R72602" s="378"/>
      <c r="S72602" s="378"/>
      <c r="T72602" s="378"/>
      <c r="U72602" s="378"/>
      <c r="V72602" s="378"/>
      <c r="W72602" s="378"/>
      <c r="X72602" s="378"/>
      <c r="Y72602" s="378"/>
    </row>
    <row r="72603" spans="1:25">
      <c r="A72603" s="374"/>
      <c r="B72603" s="374"/>
      <c r="C72603" s="406"/>
      <c r="D72603" s="407"/>
      <c r="E72603" s="374"/>
      <c r="F72603" s="374"/>
      <c r="G72603" s="408"/>
      <c r="H72603" s="374"/>
      <c r="I72603" s="409"/>
      <c r="J72603" s="374"/>
      <c r="K72603" s="409"/>
      <c r="L72603" s="378"/>
      <c r="M72603" s="410"/>
      <c r="N72603" s="374"/>
      <c r="O72603" s="411"/>
      <c r="P72603" s="409"/>
      <c r="Q72603" s="409"/>
      <c r="R72603" s="378"/>
      <c r="S72603" s="378"/>
      <c r="T72603" s="378"/>
      <c r="U72603" s="378"/>
      <c r="V72603" s="378"/>
      <c r="W72603" s="378"/>
      <c r="X72603" s="378"/>
      <c r="Y72603" s="378"/>
    </row>
    <row r="72604" spans="1:25">
      <c r="A72604" s="374"/>
      <c r="B72604" s="374"/>
      <c r="C72604" s="406"/>
      <c r="D72604" s="407"/>
      <c r="E72604" s="374"/>
      <c r="F72604" s="374"/>
      <c r="G72604" s="408"/>
      <c r="H72604" s="374"/>
      <c r="I72604" s="409"/>
      <c r="J72604" s="374"/>
      <c r="K72604" s="409"/>
      <c r="L72604" s="378"/>
      <c r="M72604" s="410"/>
      <c r="N72604" s="374"/>
      <c r="O72604" s="411"/>
      <c r="P72604" s="409"/>
      <c r="Q72604" s="409"/>
      <c r="R72604" s="378"/>
      <c r="S72604" s="378"/>
      <c r="T72604" s="378"/>
      <c r="U72604" s="378"/>
      <c r="V72604" s="378"/>
      <c r="W72604" s="378"/>
      <c r="X72604" s="378"/>
      <c r="Y72604" s="378"/>
    </row>
    <row r="72605" spans="1:25">
      <c r="A72605" s="374"/>
      <c r="B72605" s="374"/>
      <c r="C72605" s="406"/>
      <c r="D72605" s="407"/>
      <c r="E72605" s="374"/>
      <c r="F72605" s="374"/>
      <c r="G72605" s="408"/>
      <c r="H72605" s="374"/>
      <c r="I72605" s="409"/>
      <c r="J72605" s="374"/>
      <c r="K72605" s="409"/>
      <c r="L72605" s="378"/>
      <c r="M72605" s="410"/>
      <c r="N72605" s="374"/>
      <c r="O72605" s="411"/>
      <c r="P72605" s="409"/>
      <c r="Q72605" s="409"/>
      <c r="R72605" s="378"/>
      <c r="S72605" s="378"/>
      <c r="T72605" s="378"/>
      <c r="U72605" s="378"/>
      <c r="V72605" s="378"/>
      <c r="W72605" s="378"/>
      <c r="X72605" s="378"/>
      <c r="Y72605" s="378"/>
    </row>
    <row r="72606" spans="1:25">
      <c r="A72606" s="374"/>
      <c r="B72606" s="374"/>
      <c r="C72606" s="406"/>
      <c r="D72606" s="407"/>
      <c r="E72606" s="374"/>
      <c r="F72606" s="374"/>
      <c r="G72606" s="408"/>
      <c r="H72606" s="374"/>
      <c r="I72606" s="409"/>
      <c r="J72606" s="374"/>
      <c r="K72606" s="409"/>
      <c r="L72606" s="378"/>
      <c r="M72606" s="410"/>
      <c r="N72606" s="374"/>
      <c r="O72606" s="411"/>
      <c r="P72606" s="409"/>
      <c r="Q72606" s="409"/>
      <c r="R72606" s="378"/>
      <c r="S72606" s="378"/>
      <c r="T72606" s="378"/>
      <c r="U72606" s="378"/>
      <c r="V72606" s="378"/>
      <c r="W72606" s="378"/>
      <c r="X72606" s="378"/>
      <c r="Y72606" s="378"/>
    </row>
    <row r="72607" spans="1:25">
      <c r="A72607" s="374"/>
      <c r="B72607" s="374"/>
      <c r="C72607" s="406"/>
      <c r="D72607" s="407"/>
      <c r="E72607" s="374"/>
      <c r="F72607" s="374"/>
      <c r="G72607" s="408"/>
      <c r="H72607" s="374"/>
      <c r="I72607" s="409"/>
      <c r="J72607" s="374"/>
      <c r="K72607" s="409"/>
      <c r="L72607" s="378"/>
      <c r="M72607" s="410"/>
      <c r="N72607" s="374"/>
      <c r="O72607" s="411"/>
      <c r="P72607" s="409"/>
      <c r="Q72607" s="409"/>
      <c r="R72607" s="378"/>
      <c r="S72607" s="378"/>
      <c r="T72607" s="378"/>
      <c r="U72607" s="378"/>
      <c r="V72607" s="378"/>
      <c r="W72607" s="378"/>
      <c r="X72607" s="378"/>
      <c r="Y72607" s="378"/>
    </row>
    <row r="72608" spans="1:25">
      <c r="A72608" s="374"/>
      <c r="B72608" s="374"/>
      <c r="C72608" s="406"/>
      <c r="D72608" s="407"/>
      <c r="E72608" s="374"/>
      <c r="F72608" s="374"/>
      <c r="G72608" s="408"/>
      <c r="H72608" s="374"/>
      <c r="I72608" s="409"/>
      <c r="J72608" s="374"/>
      <c r="K72608" s="409"/>
      <c r="L72608" s="378"/>
      <c r="M72608" s="410"/>
      <c r="N72608" s="374"/>
      <c r="O72608" s="411"/>
      <c r="P72608" s="409"/>
      <c r="Q72608" s="409"/>
      <c r="R72608" s="378"/>
      <c r="S72608" s="378"/>
      <c r="T72608" s="378"/>
      <c r="U72608" s="378"/>
      <c r="V72608" s="378"/>
      <c r="W72608" s="378"/>
      <c r="X72608" s="378"/>
      <c r="Y72608" s="378"/>
    </row>
    <row r="72609" spans="1:25">
      <c r="A72609" s="374"/>
      <c r="B72609" s="374"/>
      <c r="C72609" s="406"/>
      <c r="D72609" s="407"/>
      <c r="E72609" s="374"/>
      <c r="F72609" s="374"/>
      <c r="G72609" s="408"/>
      <c r="H72609" s="374"/>
      <c r="I72609" s="409"/>
      <c r="J72609" s="374"/>
      <c r="K72609" s="409"/>
      <c r="L72609" s="378"/>
      <c r="M72609" s="410"/>
      <c r="N72609" s="374"/>
      <c r="O72609" s="411"/>
      <c r="P72609" s="409"/>
      <c r="Q72609" s="409"/>
      <c r="R72609" s="378"/>
      <c r="S72609" s="378"/>
      <c r="T72609" s="378"/>
      <c r="U72609" s="378"/>
      <c r="V72609" s="378"/>
      <c r="W72609" s="378"/>
      <c r="X72609" s="378"/>
      <c r="Y72609" s="378"/>
    </row>
    <row r="72610" spans="1:25">
      <c r="A72610" s="374"/>
      <c r="B72610" s="374"/>
      <c r="C72610" s="406"/>
      <c r="D72610" s="407"/>
      <c r="E72610" s="374"/>
      <c r="F72610" s="374"/>
      <c r="G72610" s="408"/>
      <c r="H72610" s="374"/>
      <c r="I72610" s="409"/>
      <c r="J72610" s="374"/>
      <c r="K72610" s="409"/>
      <c r="L72610" s="378"/>
      <c r="M72610" s="410"/>
      <c r="N72610" s="374"/>
      <c r="O72610" s="411"/>
      <c r="P72610" s="409"/>
      <c r="Q72610" s="409"/>
      <c r="R72610" s="378"/>
      <c r="S72610" s="378"/>
      <c r="T72610" s="378"/>
      <c r="U72610" s="378"/>
      <c r="V72610" s="378"/>
      <c r="W72610" s="378"/>
      <c r="X72610" s="378"/>
      <c r="Y72610" s="378"/>
    </row>
    <row r="72611" spans="1:25">
      <c r="A72611" s="374"/>
      <c r="B72611" s="374"/>
      <c r="C72611" s="406"/>
      <c r="D72611" s="407"/>
      <c r="E72611" s="374"/>
      <c r="F72611" s="374"/>
      <c r="G72611" s="408"/>
      <c r="H72611" s="374"/>
      <c r="I72611" s="409"/>
      <c r="J72611" s="374"/>
      <c r="K72611" s="409"/>
      <c r="L72611" s="378"/>
      <c r="M72611" s="410"/>
      <c r="N72611" s="374"/>
      <c r="O72611" s="411"/>
      <c r="P72611" s="409"/>
      <c r="Q72611" s="409"/>
      <c r="R72611" s="378"/>
      <c r="S72611" s="378"/>
      <c r="T72611" s="378"/>
      <c r="U72611" s="378"/>
      <c r="V72611" s="378"/>
      <c r="W72611" s="378"/>
      <c r="X72611" s="378"/>
      <c r="Y72611" s="378"/>
    </row>
    <row r="72612" spans="1:25">
      <c r="A72612" s="374"/>
      <c r="B72612" s="374"/>
      <c r="C72612" s="406"/>
      <c r="D72612" s="407"/>
      <c r="E72612" s="374"/>
      <c r="F72612" s="374"/>
      <c r="G72612" s="408"/>
      <c r="H72612" s="374"/>
      <c r="I72612" s="409"/>
      <c r="J72612" s="374"/>
      <c r="K72612" s="409"/>
      <c r="L72612" s="378"/>
      <c r="M72612" s="410"/>
      <c r="N72612" s="374"/>
      <c r="O72612" s="411"/>
      <c r="P72612" s="409"/>
      <c r="Q72612" s="409"/>
      <c r="R72612" s="378"/>
      <c r="S72612" s="378"/>
      <c r="T72612" s="378"/>
      <c r="U72612" s="378"/>
      <c r="V72612" s="378"/>
      <c r="W72612" s="378"/>
      <c r="X72612" s="378"/>
      <c r="Y72612" s="378"/>
    </row>
    <row r="72613" spans="1:25">
      <c r="A72613" s="374"/>
      <c r="B72613" s="374"/>
      <c r="C72613" s="406"/>
      <c r="D72613" s="407"/>
      <c r="E72613" s="374"/>
      <c r="F72613" s="374"/>
      <c r="G72613" s="408"/>
      <c r="H72613" s="374"/>
      <c r="I72613" s="409"/>
      <c r="J72613" s="374"/>
      <c r="K72613" s="409"/>
      <c r="L72613" s="378"/>
      <c r="M72613" s="410"/>
      <c r="N72613" s="374"/>
      <c r="O72613" s="411"/>
      <c r="P72613" s="409"/>
      <c r="Q72613" s="409"/>
      <c r="R72613" s="378"/>
      <c r="S72613" s="378"/>
      <c r="T72613" s="378"/>
      <c r="U72613" s="378"/>
      <c r="V72613" s="378"/>
      <c r="W72613" s="378"/>
      <c r="X72613" s="378"/>
      <c r="Y72613" s="378"/>
    </row>
    <row r="72614" spans="1:25">
      <c r="A72614" s="374"/>
      <c r="B72614" s="374"/>
      <c r="C72614" s="406"/>
      <c r="D72614" s="407"/>
      <c r="E72614" s="374"/>
      <c r="F72614" s="374"/>
      <c r="G72614" s="408"/>
      <c r="H72614" s="374"/>
      <c r="I72614" s="409"/>
      <c r="J72614" s="374"/>
      <c r="K72614" s="409"/>
      <c r="L72614" s="378"/>
      <c r="M72614" s="410"/>
      <c r="N72614" s="374"/>
      <c r="O72614" s="411"/>
      <c r="P72614" s="409"/>
      <c r="Q72614" s="409"/>
      <c r="R72614" s="378"/>
      <c r="S72614" s="378"/>
      <c r="T72614" s="378"/>
      <c r="U72614" s="378"/>
      <c r="V72614" s="378"/>
      <c r="W72614" s="378"/>
      <c r="X72614" s="378"/>
      <c r="Y72614" s="378"/>
    </row>
    <row r="72615" spans="1:25">
      <c r="A72615" s="374"/>
      <c r="B72615" s="374"/>
      <c r="C72615" s="406"/>
      <c r="D72615" s="407"/>
      <c r="E72615" s="374"/>
      <c r="F72615" s="374"/>
      <c r="G72615" s="408"/>
      <c r="H72615" s="374"/>
      <c r="I72615" s="409"/>
      <c r="J72615" s="374"/>
      <c r="K72615" s="409"/>
      <c r="L72615" s="378"/>
      <c r="M72615" s="410"/>
      <c r="N72615" s="374"/>
      <c r="O72615" s="411"/>
      <c r="P72615" s="409"/>
      <c r="Q72615" s="409"/>
      <c r="R72615" s="378"/>
      <c r="S72615" s="378"/>
      <c r="T72615" s="378"/>
      <c r="U72615" s="378"/>
      <c r="V72615" s="378"/>
      <c r="W72615" s="378"/>
      <c r="X72615" s="378"/>
      <c r="Y72615" s="378"/>
    </row>
    <row r="72616" spans="1:25">
      <c r="A72616" s="374"/>
      <c r="B72616" s="374"/>
      <c r="C72616" s="406"/>
      <c r="D72616" s="407"/>
      <c r="E72616" s="374"/>
      <c r="F72616" s="374"/>
      <c r="G72616" s="408"/>
      <c r="H72616" s="374"/>
      <c r="I72616" s="409"/>
      <c r="J72616" s="374"/>
      <c r="K72616" s="409"/>
      <c r="L72616" s="378"/>
      <c r="M72616" s="410"/>
      <c r="N72616" s="374"/>
      <c r="O72616" s="411"/>
      <c r="P72616" s="409"/>
      <c r="Q72616" s="409"/>
      <c r="R72616" s="378"/>
      <c r="S72616" s="378"/>
      <c r="T72616" s="378"/>
      <c r="U72616" s="378"/>
      <c r="V72616" s="378"/>
      <c r="W72616" s="378"/>
      <c r="X72616" s="378"/>
      <c r="Y72616" s="378"/>
    </row>
    <row r="72617" spans="1:25">
      <c r="A72617" s="374"/>
      <c r="B72617" s="374"/>
      <c r="C72617" s="406"/>
      <c r="D72617" s="407"/>
      <c r="E72617" s="374"/>
      <c r="F72617" s="374"/>
      <c r="G72617" s="408"/>
      <c r="H72617" s="374"/>
      <c r="I72617" s="409"/>
      <c r="J72617" s="374"/>
      <c r="K72617" s="409"/>
      <c r="L72617" s="378"/>
      <c r="M72617" s="410"/>
      <c r="N72617" s="374"/>
      <c r="O72617" s="411"/>
      <c r="P72617" s="409"/>
      <c r="Q72617" s="409"/>
      <c r="R72617" s="378"/>
      <c r="S72617" s="378"/>
      <c r="T72617" s="378"/>
      <c r="U72617" s="378"/>
      <c r="V72617" s="378"/>
      <c r="W72617" s="378"/>
      <c r="X72617" s="378"/>
      <c r="Y72617" s="378"/>
    </row>
    <row r="72618" spans="1:25">
      <c r="A72618" s="374"/>
      <c r="B72618" s="374"/>
      <c r="C72618" s="406"/>
      <c r="D72618" s="407"/>
      <c r="E72618" s="374"/>
      <c r="F72618" s="374"/>
      <c r="G72618" s="408"/>
      <c r="H72618" s="374"/>
      <c r="I72618" s="409"/>
      <c r="J72618" s="374"/>
      <c r="K72618" s="409"/>
      <c r="L72618" s="378"/>
      <c r="M72618" s="410"/>
      <c r="N72618" s="374"/>
      <c r="O72618" s="411"/>
      <c r="P72618" s="409"/>
      <c r="Q72618" s="409"/>
      <c r="R72618" s="378"/>
      <c r="S72618" s="378"/>
      <c r="T72618" s="378"/>
      <c r="U72618" s="378"/>
      <c r="V72618" s="378"/>
      <c r="W72618" s="378"/>
      <c r="X72618" s="378"/>
      <c r="Y72618" s="378"/>
    </row>
    <row r="72619" spans="1:25">
      <c r="A72619" s="374"/>
      <c r="B72619" s="374"/>
      <c r="C72619" s="406"/>
      <c r="D72619" s="407"/>
      <c r="E72619" s="374"/>
      <c r="F72619" s="374"/>
      <c r="G72619" s="408"/>
      <c r="H72619" s="374"/>
      <c r="I72619" s="409"/>
      <c r="J72619" s="374"/>
      <c r="K72619" s="409"/>
      <c r="L72619" s="378"/>
      <c r="M72619" s="410"/>
      <c r="N72619" s="374"/>
      <c r="O72619" s="411"/>
      <c r="P72619" s="409"/>
      <c r="Q72619" s="409"/>
      <c r="R72619" s="378"/>
      <c r="S72619" s="378"/>
      <c r="T72619" s="378"/>
      <c r="U72619" s="378"/>
      <c r="V72619" s="378"/>
      <c r="W72619" s="378"/>
      <c r="X72619" s="378"/>
      <c r="Y72619" s="378"/>
    </row>
    <row r="72620" spans="1:25">
      <c r="A72620" s="374"/>
      <c r="B72620" s="374"/>
      <c r="C72620" s="406"/>
      <c r="D72620" s="407"/>
      <c r="E72620" s="374"/>
      <c r="F72620" s="374"/>
      <c r="G72620" s="408"/>
      <c r="H72620" s="374"/>
      <c r="I72620" s="409"/>
      <c r="J72620" s="374"/>
      <c r="K72620" s="409"/>
      <c r="L72620" s="378"/>
      <c r="M72620" s="410"/>
      <c r="N72620" s="374"/>
      <c r="O72620" s="411"/>
      <c r="P72620" s="409"/>
      <c r="Q72620" s="409"/>
      <c r="R72620" s="378"/>
      <c r="S72620" s="378"/>
      <c r="T72620" s="378"/>
      <c r="U72620" s="378"/>
      <c r="V72620" s="378"/>
      <c r="W72620" s="378"/>
      <c r="X72620" s="378"/>
      <c r="Y72620" s="378"/>
    </row>
    <row r="72621" spans="1:25">
      <c r="A72621" s="374"/>
      <c r="B72621" s="374"/>
      <c r="C72621" s="406"/>
      <c r="D72621" s="407"/>
      <c r="E72621" s="374"/>
      <c r="F72621" s="374"/>
      <c r="G72621" s="408"/>
      <c r="H72621" s="374"/>
      <c r="I72621" s="409"/>
      <c r="J72621" s="374"/>
      <c r="K72621" s="409"/>
      <c r="L72621" s="378"/>
      <c r="M72621" s="410"/>
      <c r="N72621" s="374"/>
      <c r="O72621" s="411"/>
      <c r="P72621" s="409"/>
      <c r="Q72621" s="409"/>
      <c r="R72621" s="378"/>
      <c r="S72621" s="378"/>
      <c r="T72621" s="378"/>
      <c r="U72621" s="378"/>
      <c r="V72621" s="378"/>
      <c r="W72621" s="378"/>
      <c r="X72621" s="378"/>
      <c r="Y72621" s="378"/>
    </row>
    <row r="72622" spans="1:25">
      <c r="A72622" s="374"/>
      <c r="B72622" s="374"/>
      <c r="C72622" s="406"/>
      <c r="D72622" s="407"/>
      <c r="E72622" s="374"/>
      <c r="F72622" s="374"/>
      <c r="G72622" s="408"/>
      <c r="H72622" s="374"/>
      <c r="I72622" s="409"/>
      <c r="J72622" s="374"/>
      <c r="K72622" s="409"/>
      <c r="L72622" s="378"/>
      <c r="M72622" s="410"/>
      <c r="N72622" s="374"/>
      <c r="O72622" s="411"/>
      <c r="P72622" s="409"/>
      <c r="Q72622" s="409"/>
      <c r="R72622" s="378"/>
      <c r="S72622" s="378"/>
      <c r="T72622" s="378"/>
      <c r="U72622" s="378"/>
      <c r="V72622" s="378"/>
      <c r="W72622" s="378"/>
      <c r="X72622" s="378"/>
      <c r="Y72622" s="378"/>
    </row>
    <row r="72623" spans="1:25">
      <c r="A72623" s="374"/>
      <c r="B72623" s="374"/>
      <c r="C72623" s="406"/>
      <c r="D72623" s="407"/>
      <c r="E72623" s="374"/>
      <c r="F72623" s="374"/>
      <c r="G72623" s="408"/>
      <c r="H72623" s="374"/>
      <c r="I72623" s="409"/>
      <c r="J72623" s="374"/>
      <c r="K72623" s="409"/>
      <c r="L72623" s="378"/>
      <c r="M72623" s="410"/>
      <c r="N72623" s="374"/>
      <c r="O72623" s="411"/>
      <c r="P72623" s="409"/>
      <c r="Q72623" s="409"/>
      <c r="R72623" s="378"/>
      <c r="S72623" s="378"/>
      <c r="T72623" s="378"/>
      <c r="U72623" s="378"/>
      <c r="V72623" s="378"/>
      <c r="W72623" s="378"/>
      <c r="X72623" s="378"/>
      <c r="Y72623" s="378"/>
    </row>
    <row r="72624" spans="1:25">
      <c r="A72624" s="374"/>
      <c r="B72624" s="374"/>
      <c r="C72624" s="406"/>
      <c r="D72624" s="407"/>
      <c r="E72624" s="374"/>
      <c r="F72624" s="374"/>
      <c r="G72624" s="408"/>
      <c r="H72624" s="374"/>
      <c r="I72624" s="409"/>
      <c r="J72624" s="374"/>
      <c r="K72624" s="409"/>
      <c r="L72624" s="378"/>
      <c r="M72624" s="410"/>
      <c r="N72624" s="374"/>
      <c r="O72624" s="411"/>
      <c r="P72624" s="409"/>
      <c r="Q72624" s="409"/>
      <c r="R72624" s="378"/>
      <c r="S72624" s="378"/>
      <c r="T72624" s="378"/>
      <c r="U72624" s="378"/>
      <c r="V72624" s="378"/>
      <c r="W72624" s="378"/>
      <c r="X72624" s="378"/>
      <c r="Y72624" s="378"/>
    </row>
    <row r="72625" spans="1:25">
      <c r="A72625" s="374"/>
      <c r="B72625" s="374"/>
      <c r="C72625" s="406"/>
      <c r="D72625" s="407"/>
      <c r="E72625" s="374"/>
      <c r="F72625" s="374"/>
      <c r="G72625" s="408"/>
      <c r="H72625" s="374"/>
      <c r="I72625" s="409"/>
      <c r="J72625" s="374"/>
      <c r="K72625" s="409"/>
      <c r="L72625" s="378"/>
      <c r="M72625" s="410"/>
      <c r="N72625" s="374"/>
      <c r="O72625" s="411"/>
      <c r="P72625" s="409"/>
      <c r="Q72625" s="409"/>
      <c r="R72625" s="378"/>
      <c r="S72625" s="378"/>
      <c r="T72625" s="378"/>
      <c r="U72625" s="378"/>
      <c r="V72625" s="378"/>
      <c r="W72625" s="378"/>
      <c r="X72625" s="378"/>
      <c r="Y72625" s="378"/>
    </row>
    <row r="72626" spans="1:25">
      <c r="A72626" s="374"/>
      <c r="B72626" s="374"/>
      <c r="C72626" s="406"/>
      <c r="D72626" s="407"/>
      <c r="E72626" s="374"/>
      <c r="F72626" s="374"/>
      <c r="G72626" s="408"/>
      <c r="H72626" s="374"/>
      <c r="I72626" s="409"/>
      <c r="J72626" s="374"/>
      <c r="K72626" s="409"/>
      <c r="L72626" s="378"/>
      <c r="M72626" s="410"/>
      <c r="N72626" s="374"/>
      <c r="O72626" s="411"/>
      <c r="P72626" s="409"/>
      <c r="Q72626" s="409"/>
      <c r="R72626" s="378"/>
      <c r="S72626" s="378"/>
      <c r="T72626" s="378"/>
      <c r="U72626" s="378"/>
      <c r="V72626" s="378"/>
      <c r="W72626" s="378"/>
      <c r="X72626" s="378"/>
      <c r="Y72626" s="378"/>
    </row>
    <row r="72627" spans="1:25">
      <c r="A72627" s="374"/>
      <c r="B72627" s="374"/>
      <c r="C72627" s="406"/>
      <c r="D72627" s="407"/>
      <c r="E72627" s="374"/>
      <c r="F72627" s="374"/>
      <c r="G72627" s="408"/>
      <c r="H72627" s="374"/>
      <c r="I72627" s="409"/>
      <c r="J72627" s="374"/>
      <c r="K72627" s="409"/>
      <c r="L72627" s="378"/>
      <c r="M72627" s="410"/>
      <c r="N72627" s="374"/>
      <c r="O72627" s="411"/>
      <c r="P72627" s="409"/>
      <c r="Q72627" s="409"/>
      <c r="R72627" s="378"/>
      <c r="S72627" s="378"/>
      <c r="T72627" s="378"/>
      <c r="U72627" s="378"/>
      <c r="V72627" s="378"/>
      <c r="W72627" s="378"/>
      <c r="X72627" s="378"/>
      <c r="Y72627" s="378"/>
    </row>
    <row r="72628" spans="1:25">
      <c r="A72628" s="374"/>
      <c r="B72628" s="374"/>
      <c r="C72628" s="406"/>
      <c r="D72628" s="407"/>
      <c r="E72628" s="374"/>
      <c r="F72628" s="374"/>
      <c r="G72628" s="408"/>
      <c r="H72628" s="374"/>
      <c r="I72628" s="409"/>
      <c r="J72628" s="374"/>
      <c r="K72628" s="409"/>
      <c r="L72628" s="378"/>
      <c r="M72628" s="410"/>
      <c r="N72628" s="374"/>
      <c r="O72628" s="411"/>
      <c r="P72628" s="409"/>
      <c r="Q72628" s="409"/>
      <c r="R72628" s="378"/>
      <c r="S72628" s="378"/>
      <c r="T72628" s="378"/>
      <c r="U72628" s="378"/>
      <c r="V72628" s="378"/>
      <c r="W72628" s="378"/>
      <c r="X72628" s="378"/>
      <c r="Y72628" s="378"/>
    </row>
    <row r="72629" spans="1:25">
      <c r="A72629" s="374"/>
      <c r="B72629" s="374"/>
      <c r="C72629" s="406"/>
      <c r="D72629" s="407"/>
      <c r="E72629" s="374"/>
      <c r="F72629" s="374"/>
      <c r="G72629" s="408"/>
      <c r="H72629" s="374"/>
      <c r="I72629" s="409"/>
      <c r="J72629" s="374"/>
      <c r="K72629" s="409"/>
      <c r="L72629" s="378"/>
      <c r="M72629" s="410"/>
      <c r="N72629" s="374"/>
      <c r="O72629" s="411"/>
      <c r="P72629" s="409"/>
      <c r="Q72629" s="409"/>
      <c r="R72629" s="378"/>
      <c r="S72629" s="378"/>
      <c r="T72629" s="378"/>
      <c r="U72629" s="378"/>
      <c r="V72629" s="378"/>
      <c r="W72629" s="378"/>
      <c r="X72629" s="378"/>
      <c r="Y72629" s="378"/>
    </row>
    <row r="72630" spans="1:25">
      <c r="A72630" s="374"/>
      <c r="B72630" s="374"/>
      <c r="C72630" s="406"/>
      <c r="D72630" s="407"/>
      <c r="E72630" s="374"/>
      <c r="F72630" s="374"/>
      <c r="G72630" s="408"/>
      <c r="H72630" s="374"/>
      <c r="I72630" s="409"/>
      <c r="J72630" s="374"/>
      <c r="K72630" s="409"/>
      <c r="L72630" s="378"/>
      <c r="M72630" s="410"/>
      <c r="N72630" s="374"/>
      <c r="O72630" s="411"/>
      <c r="P72630" s="409"/>
      <c r="Q72630" s="409"/>
      <c r="R72630" s="378"/>
      <c r="S72630" s="378"/>
      <c r="T72630" s="378"/>
      <c r="U72630" s="378"/>
      <c r="V72630" s="378"/>
      <c r="W72630" s="378"/>
      <c r="X72630" s="378"/>
      <c r="Y72630" s="378"/>
    </row>
    <row r="72631" spans="1:25">
      <c r="A72631" s="374"/>
      <c r="B72631" s="374"/>
      <c r="C72631" s="406"/>
      <c r="D72631" s="407"/>
      <c r="E72631" s="374"/>
      <c r="F72631" s="374"/>
      <c r="G72631" s="408"/>
      <c r="H72631" s="374"/>
      <c r="I72631" s="409"/>
      <c r="J72631" s="374"/>
      <c r="K72631" s="409"/>
      <c r="L72631" s="378"/>
      <c r="M72631" s="410"/>
      <c r="N72631" s="374"/>
      <c r="O72631" s="411"/>
      <c r="P72631" s="409"/>
      <c r="Q72631" s="409"/>
      <c r="R72631" s="378"/>
      <c r="S72631" s="378"/>
      <c r="T72631" s="378"/>
      <c r="U72631" s="378"/>
      <c r="V72631" s="378"/>
      <c r="W72631" s="378"/>
      <c r="X72631" s="378"/>
      <c r="Y72631" s="378"/>
    </row>
    <row r="72632" spans="1:25">
      <c r="A72632" s="374"/>
      <c r="B72632" s="374"/>
      <c r="C72632" s="406"/>
      <c r="D72632" s="407"/>
      <c r="E72632" s="374"/>
      <c r="F72632" s="374"/>
      <c r="G72632" s="408"/>
      <c r="H72632" s="374"/>
      <c r="I72632" s="409"/>
      <c r="J72632" s="374"/>
      <c r="K72632" s="409"/>
      <c r="L72632" s="378"/>
      <c r="M72632" s="410"/>
      <c r="N72632" s="374"/>
      <c r="O72632" s="411"/>
      <c r="P72632" s="409"/>
      <c r="Q72632" s="409"/>
      <c r="R72632" s="378"/>
      <c r="S72632" s="378"/>
      <c r="T72632" s="378"/>
      <c r="U72632" s="378"/>
      <c r="V72632" s="378"/>
      <c r="W72632" s="378"/>
      <c r="X72632" s="378"/>
      <c r="Y72632" s="378"/>
    </row>
    <row r="72633" spans="1:25">
      <c r="A72633" s="374"/>
      <c r="B72633" s="374"/>
      <c r="C72633" s="406"/>
      <c r="D72633" s="407"/>
      <c r="E72633" s="374"/>
      <c r="F72633" s="374"/>
      <c r="G72633" s="408"/>
      <c r="H72633" s="374"/>
      <c r="I72633" s="409"/>
      <c r="J72633" s="374"/>
      <c r="K72633" s="409"/>
      <c r="L72633" s="378"/>
      <c r="M72633" s="410"/>
      <c r="N72633" s="374"/>
      <c r="O72633" s="411"/>
      <c r="P72633" s="409"/>
      <c r="Q72633" s="409"/>
      <c r="R72633" s="378"/>
      <c r="S72633" s="378"/>
      <c r="T72633" s="378"/>
      <c r="U72633" s="378"/>
      <c r="V72633" s="378"/>
      <c r="W72633" s="378"/>
      <c r="X72633" s="378"/>
      <c r="Y72633" s="378"/>
    </row>
    <row r="72634" spans="1:25">
      <c r="A72634" s="374"/>
      <c r="B72634" s="374"/>
      <c r="C72634" s="406"/>
      <c r="D72634" s="407"/>
      <c r="E72634" s="374"/>
      <c r="F72634" s="374"/>
      <c r="G72634" s="408"/>
      <c r="H72634" s="374"/>
      <c r="I72634" s="409"/>
      <c r="J72634" s="374"/>
      <c r="K72634" s="409"/>
      <c r="L72634" s="378"/>
      <c r="M72634" s="410"/>
      <c r="N72634" s="374"/>
      <c r="O72634" s="411"/>
      <c r="P72634" s="409"/>
      <c r="Q72634" s="409"/>
      <c r="R72634" s="378"/>
      <c r="S72634" s="378"/>
      <c r="T72634" s="378"/>
      <c r="U72634" s="378"/>
      <c r="V72634" s="378"/>
      <c r="W72634" s="378"/>
      <c r="X72634" s="378"/>
      <c r="Y72634" s="378"/>
    </row>
    <row r="72635" spans="1:25">
      <c r="A72635" s="374"/>
      <c r="B72635" s="374"/>
      <c r="C72635" s="406"/>
      <c r="D72635" s="407"/>
      <c r="E72635" s="374"/>
      <c r="F72635" s="374"/>
      <c r="G72635" s="408"/>
      <c r="H72635" s="374"/>
      <c r="I72635" s="409"/>
      <c r="J72635" s="374"/>
      <c r="K72635" s="409"/>
      <c r="L72635" s="378"/>
      <c r="M72635" s="410"/>
      <c r="N72635" s="374"/>
      <c r="O72635" s="411"/>
      <c r="P72635" s="409"/>
      <c r="Q72635" s="409"/>
      <c r="R72635" s="378"/>
      <c r="S72635" s="378"/>
      <c r="T72635" s="378"/>
      <c r="U72635" s="378"/>
      <c r="V72635" s="378"/>
      <c r="W72635" s="378"/>
      <c r="X72635" s="378"/>
      <c r="Y72635" s="378"/>
    </row>
    <row r="72636" spans="1:25">
      <c r="A72636" s="374"/>
      <c r="B72636" s="374"/>
      <c r="C72636" s="406"/>
      <c r="D72636" s="407"/>
      <c r="E72636" s="374"/>
      <c r="F72636" s="374"/>
      <c r="G72636" s="408"/>
      <c r="H72636" s="374"/>
      <c r="I72636" s="409"/>
      <c r="J72636" s="374"/>
      <c r="K72636" s="409"/>
      <c r="L72636" s="378"/>
      <c r="M72636" s="410"/>
      <c r="N72636" s="374"/>
      <c r="O72636" s="411"/>
      <c r="P72636" s="409"/>
      <c r="Q72636" s="409"/>
      <c r="R72636" s="378"/>
      <c r="S72636" s="378"/>
      <c r="T72636" s="378"/>
      <c r="U72636" s="378"/>
      <c r="V72636" s="378"/>
      <c r="W72636" s="378"/>
      <c r="X72636" s="378"/>
      <c r="Y72636" s="378"/>
    </row>
    <row r="72637" spans="1:25">
      <c r="A72637" s="374"/>
      <c r="B72637" s="374"/>
      <c r="C72637" s="406"/>
      <c r="D72637" s="407"/>
      <c r="E72637" s="374"/>
      <c r="F72637" s="374"/>
      <c r="G72637" s="408"/>
      <c r="H72637" s="374"/>
      <c r="I72637" s="409"/>
      <c r="J72637" s="374"/>
      <c r="K72637" s="409"/>
      <c r="L72637" s="378"/>
      <c r="M72637" s="410"/>
      <c r="N72637" s="374"/>
      <c r="O72637" s="411"/>
      <c r="P72637" s="409"/>
      <c r="Q72637" s="409"/>
      <c r="R72637" s="378"/>
      <c r="S72637" s="378"/>
      <c r="T72637" s="378"/>
      <c r="U72637" s="378"/>
      <c r="V72637" s="378"/>
      <c r="W72637" s="378"/>
      <c r="X72637" s="378"/>
      <c r="Y72637" s="378"/>
    </row>
    <row r="72638" spans="1:25">
      <c r="A72638" s="374"/>
      <c r="B72638" s="374"/>
      <c r="C72638" s="406"/>
      <c r="D72638" s="407"/>
      <c r="E72638" s="374"/>
      <c r="F72638" s="374"/>
      <c r="G72638" s="408"/>
      <c r="H72638" s="374"/>
      <c r="I72638" s="409"/>
      <c r="J72638" s="374"/>
      <c r="K72638" s="409"/>
      <c r="L72638" s="378"/>
      <c r="M72638" s="410"/>
      <c r="N72638" s="374"/>
      <c r="O72638" s="411"/>
      <c r="P72638" s="409"/>
      <c r="Q72638" s="409"/>
      <c r="R72638" s="378"/>
      <c r="S72638" s="378"/>
      <c r="T72638" s="378"/>
      <c r="U72638" s="378"/>
      <c r="V72638" s="378"/>
      <c r="W72638" s="378"/>
      <c r="X72638" s="378"/>
      <c r="Y72638" s="378"/>
    </row>
    <row r="72639" spans="1:25">
      <c r="A72639" s="374"/>
      <c r="B72639" s="374"/>
      <c r="C72639" s="406"/>
      <c r="D72639" s="407"/>
      <c r="E72639" s="374"/>
      <c r="F72639" s="374"/>
      <c r="G72639" s="408"/>
      <c r="H72639" s="374"/>
      <c r="I72639" s="409"/>
      <c r="J72639" s="374"/>
      <c r="K72639" s="409"/>
      <c r="L72639" s="378"/>
      <c r="M72639" s="410"/>
      <c r="N72639" s="374"/>
      <c r="O72639" s="411"/>
      <c r="P72639" s="409"/>
      <c r="Q72639" s="409"/>
      <c r="R72639" s="378"/>
      <c r="S72639" s="378"/>
      <c r="T72639" s="378"/>
      <c r="U72639" s="378"/>
      <c r="V72639" s="378"/>
      <c r="W72639" s="378"/>
      <c r="X72639" s="378"/>
      <c r="Y72639" s="378"/>
    </row>
    <row r="72640" spans="1:25">
      <c r="A72640" s="374"/>
      <c r="B72640" s="374"/>
      <c r="C72640" s="406"/>
      <c r="D72640" s="407"/>
      <c r="E72640" s="374"/>
      <c r="F72640" s="374"/>
      <c r="G72640" s="408"/>
      <c r="H72640" s="374"/>
      <c r="I72640" s="409"/>
      <c r="J72640" s="374"/>
      <c r="K72640" s="409"/>
      <c r="L72640" s="378"/>
      <c r="M72640" s="410"/>
      <c r="N72640" s="374"/>
      <c r="O72640" s="411"/>
      <c r="P72640" s="409"/>
      <c r="Q72640" s="409"/>
      <c r="R72640" s="378"/>
      <c r="S72640" s="378"/>
      <c r="T72640" s="378"/>
      <c r="U72640" s="378"/>
      <c r="V72640" s="378"/>
      <c r="W72640" s="378"/>
      <c r="X72640" s="378"/>
      <c r="Y72640" s="378"/>
    </row>
    <row r="72641" spans="1:25">
      <c r="A72641" s="374"/>
      <c r="B72641" s="374"/>
      <c r="C72641" s="406"/>
      <c r="D72641" s="407"/>
      <c r="E72641" s="374"/>
      <c r="F72641" s="374"/>
      <c r="G72641" s="408"/>
      <c r="H72641" s="374"/>
      <c r="I72641" s="409"/>
      <c r="J72641" s="374"/>
      <c r="K72641" s="409"/>
      <c r="L72641" s="378"/>
      <c r="M72641" s="410"/>
      <c r="N72641" s="374"/>
      <c r="O72641" s="411"/>
      <c r="P72641" s="409"/>
      <c r="Q72641" s="409"/>
      <c r="R72641" s="378"/>
      <c r="S72641" s="378"/>
      <c r="T72641" s="378"/>
      <c r="U72641" s="378"/>
      <c r="V72641" s="378"/>
      <c r="W72641" s="378"/>
      <c r="X72641" s="378"/>
      <c r="Y72641" s="378"/>
    </row>
    <row r="72642" spans="1:25">
      <c r="A72642" s="374"/>
      <c r="B72642" s="374"/>
      <c r="C72642" s="406"/>
      <c r="D72642" s="407"/>
      <c r="E72642" s="374"/>
      <c r="F72642" s="374"/>
      <c r="G72642" s="408"/>
      <c r="H72642" s="374"/>
      <c r="I72642" s="409"/>
      <c r="J72642" s="374"/>
      <c r="K72642" s="409"/>
      <c r="L72642" s="378"/>
      <c r="M72642" s="410"/>
      <c r="N72642" s="374"/>
      <c r="O72642" s="411"/>
      <c r="P72642" s="409"/>
      <c r="Q72642" s="409"/>
      <c r="R72642" s="378"/>
      <c r="S72642" s="378"/>
      <c r="T72642" s="378"/>
      <c r="U72642" s="378"/>
      <c r="V72642" s="378"/>
      <c r="W72642" s="378"/>
      <c r="X72642" s="378"/>
      <c r="Y72642" s="378"/>
    </row>
    <row r="72643" spans="1:25">
      <c r="A72643" s="374"/>
      <c r="B72643" s="374"/>
      <c r="C72643" s="406"/>
      <c r="D72643" s="407"/>
      <c r="E72643" s="374"/>
      <c r="F72643" s="374"/>
      <c r="G72643" s="408"/>
      <c r="H72643" s="374"/>
      <c r="I72643" s="409"/>
      <c r="J72643" s="374"/>
      <c r="K72643" s="409"/>
      <c r="L72643" s="378"/>
      <c r="M72643" s="410"/>
      <c r="N72643" s="374"/>
      <c r="O72643" s="411"/>
      <c r="P72643" s="409"/>
      <c r="Q72643" s="409"/>
      <c r="R72643" s="378"/>
      <c r="S72643" s="378"/>
      <c r="T72643" s="378"/>
      <c r="U72643" s="378"/>
      <c r="V72643" s="378"/>
      <c r="W72643" s="378"/>
      <c r="X72643" s="378"/>
      <c r="Y72643" s="378"/>
    </row>
    <row r="72644" spans="1:25">
      <c r="A72644" s="374"/>
      <c r="B72644" s="374"/>
      <c r="C72644" s="406"/>
      <c r="D72644" s="407"/>
      <c r="E72644" s="374"/>
      <c r="F72644" s="374"/>
      <c r="G72644" s="408"/>
      <c r="H72644" s="374"/>
      <c r="I72644" s="409"/>
      <c r="J72644" s="374"/>
      <c r="K72644" s="409"/>
      <c r="L72644" s="378"/>
      <c r="M72644" s="410"/>
      <c r="N72644" s="374"/>
      <c r="O72644" s="411"/>
      <c r="P72644" s="409"/>
      <c r="Q72644" s="409"/>
      <c r="R72644" s="378"/>
      <c r="S72644" s="378"/>
      <c r="T72644" s="378"/>
      <c r="U72644" s="378"/>
      <c r="V72644" s="378"/>
      <c r="W72644" s="378"/>
      <c r="X72644" s="378"/>
      <c r="Y72644" s="378"/>
    </row>
    <row r="72645" spans="1:25">
      <c r="A72645" s="374"/>
      <c r="B72645" s="374"/>
      <c r="C72645" s="406"/>
      <c r="D72645" s="407"/>
      <c r="E72645" s="374"/>
      <c r="F72645" s="374"/>
      <c r="G72645" s="408"/>
      <c r="H72645" s="374"/>
      <c r="I72645" s="409"/>
      <c r="J72645" s="374"/>
      <c r="K72645" s="409"/>
      <c r="L72645" s="378"/>
      <c r="M72645" s="410"/>
      <c r="N72645" s="374"/>
      <c r="O72645" s="411"/>
      <c r="P72645" s="409"/>
      <c r="Q72645" s="409"/>
      <c r="R72645" s="378"/>
      <c r="S72645" s="378"/>
      <c r="T72645" s="378"/>
      <c r="U72645" s="378"/>
      <c r="V72645" s="378"/>
      <c r="W72645" s="378"/>
      <c r="X72645" s="378"/>
      <c r="Y72645" s="378"/>
    </row>
    <row r="72646" spans="1:25">
      <c r="A72646" s="374"/>
      <c r="B72646" s="374"/>
      <c r="C72646" s="406"/>
      <c r="D72646" s="407"/>
      <c r="E72646" s="374"/>
      <c r="F72646" s="374"/>
      <c r="G72646" s="408"/>
      <c r="H72646" s="374"/>
      <c r="I72646" s="409"/>
      <c r="J72646" s="374"/>
      <c r="K72646" s="409"/>
      <c r="L72646" s="378"/>
      <c r="M72646" s="410"/>
      <c r="N72646" s="374"/>
      <c r="O72646" s="411"/>
      <c r="P72646" s="409"/>
      <c r="Q72646" s="409"/>
      <c r="R72646" s="378"/>
      <c r="S72646" s="378"/>
      <c r="T72646" s="378"/>
      <c r="U72646" s="378"/>
      <c r="V72646" s="378"/>
      <c r="W72646" s="378"/>
      <c r="X72646" s="378"/>
      <c r="Y72646" s="378"/>
    </row>
    <row r="72647" spans="1:25">
      <c r="A72647" s="374"/>
      <c r="B72647" s="374"/>
      <c r="C72647" s="406"/>
      <c r="D72647" s="407"/>
      <c r="E72647" s="374"/>
      <c r="F72647" s="374"/>
      <c r="G72647" s="408"/>
      <c r="H72647" s="374"/>
      <c r="I72647" s="409"/>
      <c r="J72647" s="374"/>
      <c r="K72647" s="409"/>
      <c r="L72647" s="378"/>
      <c r="M72647" s="410"/>
      <c r="N72647" s="374"/>
      <c r="O72647" s="411"/>
      <c r="P72647" s="409"/>
      <c r="Q72647" s="409"/>
      <c r="R72647" s="378"/>
      <c r="S72647" s="378"/>
      <c r="T72647" s="378"/>
      <c r="U72647" s="378"/>
      <c r="V72647" s="378"/>
      <c r="W72647" s="378"/>
      <c r="X72647" s="378"/>
      <c r="Y72647" s="378"/>
    </row>
    <row r="72648" spans="1:25">
      <c r="A72648" s="374"/>
      <c r="B72648" s="374"/>
      <c r="C72648" s="406"/>
      <c r="D72648" s="407"/>
      <c r="E72648" s="374"/>
      <c r="F72648" s="374"/>
      <c r="G72648" s="408"/>
      <c r="H72648" s="374"/>
      <c r="I72648" s="409"/>
      <c r="J72648" s="374"/>
      <c r="K72648" s="409"/>
      <c r="L72648" s="378"/>
      <c r="M72648" s="410"/>
      <c r="N72648" s="374"/>
      <c r="O72648" s="411"/>
      <c r="P72648" s="409"/>
      <c r="Q72648" s="409"/>
      <c r="R72648" s="378"/>
      <c r="S72648" s="378"/>
      <c r="T72648" s="378"/>
      <c r="U72648" s="378"/>
      <c r="V72648" s="378"/>
      <c r="W72648" s="378"/>
      <c r="X72648" s="378"/>
      <c r="Y72648" s="378"/>
    </row>
    <row r="72649" spans="1:25">
      <c r="A72649" s="374"/>
      <c r="B72649" s="374"/>
      <c r="C72649" s="406"/>
      <c r="D72649" s="407"/>
      <c r="E72649" s="374"/>
      <c r="F72649" s="374"/>
      <c r="G72649" s="408"/>
      <c r="H72649" s="374"/>
      <c r="I72649" s="409"/>
      <c r="J72649" s="374"/>
      <c r="K72649" s="409"/>
      <c r="L72649" s="378"/>
      <c r="M72649" s="410"/>
      <c r="N72649" s="374"/>
      <c r="O72649" s="411"/>
      <c r="P72649" s="409"/>
      <c r="Q72649" s="409"/>
      <c r="R72649" s="378"/>
      <c r="S72649" s="378"/>
      <c r="T72649" s="378"/>
      <c r="U72649" s="378"/>
      <c r="V72649" s="378"/>
      <c r="W72649" s="378"/>
      <c r="X72649" s="378"/>
      <c r="Y72649" s="378"/>
    </row>
    <row r="72650" spans="1:25">
      <c r="A72650" s="374"/>
      <c r="B72650" s="374"/>
      <c r="C72650" s="406"/>
      <c r="D72650" s="407"/>
      <c r="E72650" s="374"/>
      <c r="F72650" s="374"/>
      <c r="G72650" s="408"/>
      <c r="H72650" s="374"/>
      <c r="I72650" s="409"/>
      <c r="J72650" s="374"/>
      <c r="K72650" s="409"/>
      <c r="L72650" s="378"/>
      <c r="M72650" s="410"/>
      <c r="N72650" s="374"/>
      <c r="O72650" s="411"/>
      <c r="P72650" s="409"/>
      <c r="Q72650" s="409"/>
      <c r="R72650" s="378"/>
      <c r="S72650" s="378"/>
      <c r="T72650" s="378"/>
      <c r="U72650" s="378"/>
      <c r="V72650" s="378"/>
      <c r="W72650" s="378"/>
      <c r="X72650" s="378"/>
      <c r="Y72650" s="378"/>
    </row>
    <row r="72651" spans="1:25">
      <c r="A72651" s="374"/>
      <c r="B72651" s="374"/>
      <c r="C72651" s="406"/>
      <c r="D72651" s="407"/>
      <c r="E72651" s="374"/>
      <c r="F72651" s="374"/>
      <c r="G72651" s="408"/>
      <c r="H72651" s="374"/>
      <c r="I72651" s="409"/>
      <c r="J72651" s="374"/>
      <c r="K72651" s="409"/>
      <c r="L72651" s="378"/>
      <c r="M72651" s="410"/>
      <c r="N72651" s="374"/>
      <c r="O72651" s="411"/>
      <c r="P72651" s="409"/>
      <c r="Q72651" s="409"/>
      <c r="R72651" s="378"/>
      <c r="S72651" s="378"/>
      <c r="T72651" s="378"/>
      <c r="U72651" s="378"/>
      <c r="V72651" s="378"/>
      <c r="W72651" s="378"/>
      <c r="X72651" s="378"/>
      <c r="Y72651" s="378"/>
    </row>
    <row r="72652" spans="1:25">
      <c r="A72652" s="374"/>
      <c r="B72652" s="374"/>
      <c r="C72652" s="406"/>
      <c r="D72652" s="407"/>
      <c r="E72652" s="374"/>
      <c r="F72652" s="374"/>
      <c r="G72652" s="408"/>
      <c r="H72652" s="374"/>
      <c r="I72652" s="409"/>
      <c r="J72652" s="374"/>
      <c r="K72652" s="409"/>
      <c r="L72652" s="378"/>
      <c r="M72652" s="410"/>
      <c r="N72652" s="374"/>
      <c r="O72652" s="411"/>
      <c r="P72652" s="409"/>
      <c r="Q72652" s="409"/>
      <c r="R72652" s="378"/>
      <c r="S72652" s="378"/>
      <c r="T72652" s="378"/>
      <c r="U72652" s="378"/>
      <c r="V72652" s="378"/>
      <c r="W72652" s="378"/>
      <c r="X72652" s="378"/>
      <c r="Y72652" s="378"/>
    </row>
    <row r="72653" spans="1:25">
      <c r="A72653" s="374"/>
      <c r="B72653" s="374"/>
      <c r="C72653" s="406"/>
      <c r="D72653" s="407"/>
      <c r="E72653" s="374"/>
      <c r="F72653" s="374"/>
      <c r="G72653" s="408"/>
      <c r="H72653" s="374"/>
      <c r="I72653" s="409"/>
      <c r="J72653" s="374"/>
      <c r="K72653" s="409"/>
      <c r="L72653" s="378"/>
      <c r="M72653" s="410"/>
      <c r="N72653" s="374"/>
      <c r="O72653" s="411"/>
      <c r="P72653" s="409"/>
      <c r="Q72653" s="409"/>
      <c r="R72653" s="378"/>
      <c r="S72653" s="378"/>
      <c r="T72653" s="378"/>
      <c r="U72653" s="378"/>
      <c r="V72653" s="378"/>
      <c r="W72653" s="378"/>
      <c r="X72653" s="378"/>
      <c r="Y72653" s="378"/>
    </row>
    <row r="72654" spans="1:25">
      <c r="A72654" s="374"/>
      <c r="B72654" s="374"/>
      <c r="C72654" s="406"/>
      <c r="D72654" s="407"/>
      <c r="E72654" s="374"/>
      <c r="F72654" s="374"/>
      <c r="G72654" s="408"/>
      <c r="H72654" s="374"/>
      <c r="I72654" s="409"/>
      <c r="J72654" s="374"/>
      <c r="K72654" s="409"/>
      <c r="L72654" s="378"/>
      <c r="M72654" s="410"/>
      <c r="N72654" s="374"/>
      <c r="O72654" s="411"/>
      <c r="P72654" s="409"/>
      <c r="Q72654" s="409"/>
      <c r="R72654" s="378"/>
      <c r="S72654" s="378"/>
      <c r="T72654" s="378"/>
      <c r="U72654" s="378"/>
      <c r="V72654" s="378"/>
      <c r="W72654" s="378"/>
      <c r="X72654" s="378"/>
      <c r="Y72654" s="378"/>
    </row>
    <row r="72655" spans="1:25">
      <c r="A72655" s="374"/>
      <c r="B72655" s="374"/>
      <c r="C72655" s="406"/>
      <c r="D72655" s="407"/>
      <c r="E72655" s="374"/>
      <c r="F72655" s="374"/>
      <c r="G72655" s="408"/>
      <c r="H72655" s="374"/>
      <c r="I72655" s="409"/>
      <c r="J72655" s="374"/>
      <c r="K72655" s="409"/>
      <c r="L72655" s="378"/>
      <c r="M72655" s="410"/>
      <c r="N72655" s="374"/>
      <c r="O72655" s="411"/>
      <c r="P72655" s="409"/>
      <c r="Q72655" s="409"/>
      <c r="R72655" s="378"/>
      <c r="S72655" s="378"/>
      <c r="T72655" s="378"/>
      <c r="U72655" s="378"/>
      <c r="V72655" s="378"/>
      <c r="W72655" s="378"/>
      <c r="X72655" s="378"/>
      <c r="Y72655" s="378"/>
    </row>
    <row r="72656" spans="1:25">
      <c r="A72656" s="374"/>
      <c r="B72656" s="374"/>
      <c r="C72656" s="406"/>
      <c r="D72656" s="407"/>
      <c r="E72656" s="374"/>
      <c r="F72656" s="374"/>
      <c r="G72656" s="408"/>
      <c r="H72656" s="374"/>
      <c r="I72656" s="409"/>
      <c r="J72656" s="374"/>
      <c r="K72656" s="409"/>
      <c r="L72656" s="378"/>
      <c r="M72656" s="410"/>
      <c r="N72656" s="374"/>
      <c r="O72656" s="411"/>
      <c r="P72656" s="409"/>
      <c r="Q72656" s="409"/>
      <c r="R72656" s="378"/>
      <c r="S72656" s="378"/>
      <c r="T72656" s="378"/>
      <c r="U72656" s="378"/>
      <c r="V72656" s="378"/>
      <c r="W72656" s="378"/>
      <c r="X72656" s="378"/>
      <c r="Y72656" s="378"/>
    </row>
    <row r="72657" spans="1:25">
      <c r="A72657" s="374"/>
      <c r="B72657" s="374"/>
      <c r="C72657" s="406"/>
      <c r="D72657" s="407"/>
      <c r="E72657" s="374"/>
      <c r="F72657" s="374"/>
      <c r="G72657" s="408"/>
      <c r="H72657" s="374"/>
      <c r="I72657" s="409"/>
      <c r="J72657" s="374"/>
      <c r="K72657" s="409"/>
      <c r="L72657" s="378"/>
      <c r="M72657" s="410"/>
      <c r="N72657" s="374"/>
      <c r="O72657" s="411"/>
      <c r="P72657" s="409"/>
      <c r="Q72657" s="409"/>
      <c r="R72657" s="378"/>
      <c r="S72657" s="378"/>
      <c r="T72657" s="378"/>
      <c r="U72657" s="378"/>
      <c r="V72657" s="378"/>
      <c r="W72657" s="378"/>
      <c r="X72657" s="378"/>
      <c r="Y72657" s="378"/>
    </row>
    <row r="72658" spans="1:25">
      <c r="A72658" s="374"/>
      <c r="B72658" s="374"/>
      <c r="C72658" s="406"/>
      <c r="D72658" s="407"/>
      <c r="E72658" s="374"/>
      <c r="F72658" s="374"/>
      <c r="G72658" s="408"/>
      <c r="H72658" s="374"/>
      <c r="I72658" s="409"/>
      <c r="J72658" s="374"/>
      <c r="K72658" s="409"/>
      <c r="L72658" s="378"/>
      <c r="M72658" s="410"/>
      <c r="N72658" s="374"/>
      <c r="O72658" s="411"/>
      <c r="P72658" s="409"/>
      <c r="Q72658" s="409"/>
      <c r="R72658" s="378"/>
      <c r="S72658" s="378"/>
      <c r="T72658" s="378"/>
      <c r="U72658" s="378"/>
      <c r="V72658" s="378"/>
      <c r="W72658" s="378"/>
      <c r="X72658" s="378"/>
      <c r="Y72658" s="378"/>
    </row>
    <row r="72659" spans="1:25">
      <c r="A72659" s="374"/>
      <c r="B72659" s="374"/>
      <c r="C72659" s="406"/>
      <c r="D72659" s="407"/>
      <c r="E72659" s="374"/>
      <c r="F72659" s="374"/>
      <c r="G72659" s="408"/>
      <c r="H72659" s="374"/>
      <c r="I72659" s="409"/>
      <c r="J72659" s="374"/>
      <c r="K72659" s="409"/>
      <c r="L72659" s="378"/>
      <c r="M72659" s="410"/>
      <c r="N72659" s="374"/>
      <c r="O72659" s="411"/>
      <c r="P72659" s="409"/>
      <c r="Q72659" s="409"/>
      <c r="R72659" s="378"/>
      <c r="S72659" s="378"/>
      <c r="T72659" s="378"/>
      <c r="U72659" s="378"/>
      <c r="V72659" s="378"/>
      <c r="W72659" s="378"/>
      <c r="X72659" s="378"/>
      <c r="Y72659" s="378"/>
    </row>
    <row r="72660" spans="1:25">
      <c r="A72660" s="374"/>
      <c r="B72660" s="374"/>
      <c r="C72660" s="406"/>
      <c r="D72660" s="407"/>
      <c r="E72660" s="374"/>
      <c r="F72660" s="374"/>
      <c r="G72660" s="408"/>
      <c r="H72660" s="374"/>
      <c r="I72660" s="409"/>
      <c r="J72660" s="374"/>
      <c r="K72660" s="409"/>
      <c r="L72660" s="378"/>
      <c r="M72660" s="410"/>
      <c r="N72660" s="374"/>
      <c r="O72660" s="411"/>
      <c r="P72660" s="409"/>
      <c r="Q72660" s="409"/>
      <c r="R72660" s="378"/>
      <c r="S72660" s="378"/>
      <c r="T72660" s="378"/>
      <c r="U72660" s="378"/>
      <c r="V72660" s="378"/>
      <c r="W72660" s="378"/>
      <c r="X72660" s="378"/>
      <c r="Y72660" s="378"/>
    </row>
    <row r="72661" spans="1:25">
      <c r="A72661" s="374"/>
      <c r="B72661" s="374"/>
      <c r="C72661" s="406"/>
      <c r="D72661" s="407"/>
      <c r="E72661" s="374"/>
      <c r="F72661" s="374"/>
      <c r="G72661" s="408"/>
      <c r="H72661" s="374"/>
      <c r="I72661" s="409"/>
      <c r="J72661" s="374"/>
      <c r="K72661" s="409"/>
      <c r="L72661" s="378"/>
      <c r="M72661" s="410"/>
      <c r="N72661" s="374"/>
      <c r="O72661" s="411"/>
      <c r="P72661" s="409"/>
      <c r="Q72661" s="409"/>
      <c r="R72661" s="378"/>
      <c r="S72661" s="378"/>
      <c r="T72661" s="378"/>
      <c r="U72661" s="378"/>
      <c r="V72661" s="378"/>
      <c r="W72661" s="378"/>
      <c r="X72661" s="378"/>
      <c r="Y72661" s="378"/>
    </row>
    <row r="72662" spans="1:25">
      <c r="A72662" s="374"/>
      <c r="B72662" s="374"/>
      <c r="C72662" s="406"/>
      <c r="D72662" s="407"/>
      <c r="E72662" s="374"/>
      <c r="F72662" s="374"/>
      <c r="G72662" s="408"/>
      <c r="H72662" s="374"/>
      <c r="I72662" s="409"/>
      <c r="J72662" s="374"/>
      <c r="K72662" s="409"/>
      <c r="L72662" s="378"/>
      <c r="M72662" s="410"/>
      <c r="N72662" s="374"/>
      <c r="O72662" s="411"/>
      <c r="P72662" s="409"/>
      <c r="Q72662" s="409"/>
      <c r="R72662" s="378"/>
      <c r="S72662" s="378"/>
      <c r="T72662" s="378"/>
      <c r="U72662" s="378"/>
      <c r="V72662" s="378"/>
      <c r="W72662" s="378"/>
      <c r="X72662" s="378"/>
      <c r="Y72662" s="378"/>
    </row>
    <row r="72663" spans="1:25">
      <c r="A72663" s="374"/>
      <c r="B72663" s="374"/>
      <c r="C72663" s="406"/>
      <c r="D72663" s="407"/>
      <c r="E72663" s="374"/>
      <c r="F72663" s="374"/>
      <c r="G72663" s="408"/>
      <c r="H72663" s="374"/>
      <c r="I72663" s="409"/>
      <c r="J72663" s="374"/>
      <c r="K72663" s="409"/>
      <c r="L72663" s="378"/>
      <c r="M72663" s="410"/>
      <c r="N72663" s="374"/>
      <c r="O72663" s="411"/>
      <c r="P72663" s="409"/>
      <c r="Q72663" s="409"/>
      <c r="R72663" s="378"/>
      <c r="S72663" s="378"/>
      <c r="T72663" s="378"/>
      <c r="U72663" s="378"/>
      <c r="V72663" s="378"/>
      <c r="W72663" s="378"/>
      <c r="X72663" s="378"/>
      <c r="Y72663" s="378"/>
    </row>
    <row r="72664" spans="1:25">
      <c r="A72664" s="374"/>
      <c r="B72664" s="374"/>
      <c r="C72664" s="406"/>
      <c r="D72664" s="407"/>
      <c r="E72664" s="374"/>
      <c r="F72664" s="374"/>
      <c r="G72664" s="408"/>
      <c r="H72664" s="374"/>
      <c r="I72664" s="409"/>
      <c r="J72664" s="374"/>
      <c r="K72664" s="409"/>
      <c r="L72664" s="378"/>
      <c r="M72664" s="410"/>
      <c r="N72664" s="374"/>
      <c r="O72664" s="411"/>
      <c r="P72664" s="409"/>
      <c r="Q72664" s="409"/>
      <c r="R72664" s="378"/>
      <c r="S72664" s="378"/>
      <c r="T72664" s="378"/>
      <c r="U72664" s="378"/>
      <c r="V72664" s="378"/>
      <c r="W72664" s="378"/>
      <c r="X72664" s="378"/>
      <c r="Y72664" s="378"/>
    </row>
    <row r="72665" spans="1:25">
      <c r="A72665" s="374"/>
      <c r="B72665" s="374"/>
      <c r="C72665" s="406"/>
      <c r="D72665" s="407"/>
      <c r="E72665" s="374"/>
      <c r="F72665" s="374"/>
      <c r="G72665" s="408"/>
      <c r="H72665" s="374"/>
      <c r="I72665" s="409"/>
      <c r="J72665" s="374"/>
      <c r="K72665" s="409"/>
      <c r="L72665" s="378"/>
      <c r="M72665" s="410"/>
      <c r="N72665" s="374"/>
      <c r="O72665" s="411"/>
      <c r="P72665" s="409"/>
      <c r="Q72665" s="409"/>
      <c r="R72665" s="378"/>
      <c r="S72665" s="378"/>
      <c r="T72665" s="378"/>
      <c r="U72665" s="378"/>
      <c r="V72665" s="378"/>
      <c r="W72665" s="378"/>
      <c r="X72665" s="378"/>
      <c r="Y72665" s="378"/>
    </row>
    <row r="72666" spans="1:25">
      <c r="A72666" s="374"/>
      <c r="B72666" s="374"/>
      <c r="C72666" s="406"/>
      <c r="D72666" s="407"/>
      <c r="E72666" s="374"/>
      <c r="F72666" s="374"/>
      <c r="G72666" s="408"/>
      <c r="H72666" s="374"/>
      <c r="I72666" s="409"/>
      <c r="J72666" s="374"/>
      <c r="K72666" s="409"/>
      <c r="L72666" s="378"/>
      <c r="M72666" s="410"/>
      <c r="N72666" s="374"/>
      <c r="O72666" s="411"/>
      <c r="P72666" s="409"/>
      <c r="Q72666" s="409"/>
      <c r="R72666" s="378"/>
      <c r="S72666" s="378"/>
      <c r="T72666" s="378"/>
      <c r="U72666" s="378"/>
      <c r="V72666" s="378"/>
      <c r="W72666" s="378"/>
      <c r="X72666" s="378"/>
      <c r="Y72666" s="378"/>
    </row>
    <row r="72667" spans="1:25">
      <c r="A72667" s="374"/>
      <c r="B72667" s="374"/>
      <c r="C72667" s="406"/>
      <c r="D72667" s="407"/>
      <c r="E72667" s="374"/>
      <c r="F72667" s="374"/>
      <c r="G72667" s="408"/>
      <c r="H72667" s="374"/>
      <c r="I72667" s="409"/>
      <c r="J72667" s="374"/>
      <c r="K72667" s="409"/>
      <c r="L72667" s="378"/>
      <c r="M72667" s="410"/>
      <c r="N72667" s="374"/>
      <c r="O72667" s="411"/>
      <c r="P72667" s="409"/>
      <c r="Q72667" s="409"/>
      <c r="R72667" s="378"/>
      <c r="S72667" s="378"/>
      <c r="T72667" s="378"/>
      <c r="U72667" s="378"/>
      <c r="V72667" s="378"/>
      <c r="W72667" s="378"/>
      <c r="X72667" s="378"/>
      <c r="Y72667" s="378"/>
    </row>
    <row r="72668" spans="1:25">
      <c r="A72668" s="374"/>
      <c r="B72668" s="374"/>
      <c r="C72668" s="406"/>
      <c r="D72668" s="407"/>
      <c r="E72668" s="374"/>
      <c r="F72668" s="374"/>
      <c r="G72668" s="408"/>
      <c r="H72668" s="374"/>
      <c r="I72668" s="409"/>
      <c r="J72668" s="374"/>
      <c r="K72668" s="409"/>
      <c r="L72668" s="378"/>
      <c r="M72668" s="410"/>
      <c r="N72668" s="374"/>
      <c r="O72668" s="411"/>
      <c r="P72668" s="409"/>
      <c r="Q72668" s="409"/>
      <c r="R72668" s="378"/>
      <c r="S72668" s="378"/>
      <c r="T72668" s="378"/>
      <c r="U72668" s="378"/>
      <c r="V72668" s="378"/>
      <c r="W72668" s="378"/>
      <c r="X72668" s="378"/>
      <c r="Y72668" s="378"/>
    </row>
    <row r="72669" spans="1:25">
      <c r="A72669" s="374"/>
      <c r="B72669" s="374"/>
      <c r="C72669" s="406"/>
      <c r="D72669" s="407"/>
      <c r="E72669" s="374"/>
      <c r="F72669" s="374"/>
      <c r="G72669" s="408"/>
      <c r="H72669" s="374"/>
      <c r="I72669" s="409"/>
      <c r="J72669" s="374"/>
      <c r="K72669" s="409"/>
      <c r="L72669" s="378"/>
      <c r="M72669" s="410"/>
      <c r="N72669" s="374"/>
      <c r="O72669" s="411"/>
      <c r="P72669" s="409"/>
      <c r="Q72669" s="409"/>
      <c r="R72669" s="378"/>
      <c r="S72669" s="378"/>
      <c r="T72669" s="378"/>
      <c r="U72669" s="378"/>
      <c r="V72669" s="378"/>
      <c r="W72669" s="378"/>
      <c r="X72669" s="378"/>
      <c r="Y72669" s="378"/>
    </row>
    <row r="72670" spans="1:25">
      <c r="A72670" s="374"/>
      <c r="B72670" s="374"/>
      <c r="C72670" s="406"/>
      <c r="D72670" s="407"/>
      <c r="E72670" s="374"/>
      <c r="F72670" s="374"/>
      <c r="G72670" s="408"/>
      <c r="H72670" s="374"/>
      <c r="I72670" s="409"/>
      <c r="J72670" s="374"/>
      <c r="K72670" s="409"/>
      <c r="L72670" s="378"/>
      <c r="M72670" s="410"/>
      <c r="N72670" s="374"/>
      <c r="O72670" s="411"/>
      <c r="P72670" s="409"/>
      <c r="Q72670" s="409"/>
      <c r="R72670" s="378"/>
      <c r="S72670" s="378"/>
      <c r="T72670" s="378"/>
      <c r="U72670" s="378"/>
      <c r="V72670" s="378"/>
      <c r="W72670" s="378"/>
      <c r="X72670" s="378"/>
      <c r="Y72670" s="378"/>
    </row>
    <row r="72671" spans="1:25">
      <c r="A72671" s="374"/>
      <c r="B72671" s="374"/>
      <c r="C72671" s="406"/>
      <c r="D72671" s="407"/>
      <c r="E72671" s="374"/>
      <c r="F72671" s="374"/>
      <c r="G72671" s="408"/>
      <c r="H72671" s="374"/>
      <c r="I72671" s="409"/>
      <c r="J72671" s="374"/>
      <c r="K72671" s="409"/>
      <c r="L72671" s="378"/>
      <c r="M72671" s="410"/>
      <c r="N72671" s="374"/>
      <c r="O72671" s="411"/>
      <c r="P72671" s="409"/>
      <c r="Q72671" s="409"/>
      <c r="R72671" s="378"/>
      <c r="S72671" s="378"/>
      <c r="T72671" s="378"/>
      <c r="U72671" s="378"/>
      <c r="V72671" s="378"/>
      <c r="W72671" s="378"/>
      <c r="X72671" s="378"/>
      <c r="Y72671" s="378"/>
    </row>
    <row r="72672" spans="1:25">
      <c r="A72672" s="374"/>
      <c r="B72672" s="374"/>
      <c r="C72672" s="406"/>
      <c r="D72672" s="407"/>
      <c r="E72672" s="374"/>
      <c r="F72672" s="374"/>
      <c r="G72672" s="408"/>
      <c r="H72672" s="374"/>
      <c r="I72672" s="409"/>
      <c r="J72672" s="374"/>
      <c r="K72672" s="409"/>
      <c r="L72672" s="378"/>
      <c r="M72672" s="410"/>
      <c r="N72672" s="374"/>
      <c r="O72672" s="411"/>
      <c r="P72672" s="409"/>
      <c r="Q72672" s="409"/>
      <c r="R72672" s="378"/>
      <c r="S72672" s="378"/>
      <c r="T72672" s="378"/>
      <c r="U72672" s="378"/>
      <c r="V72672" s="378"/>
      <c r="W72672" s="378"/>
      <c r="X72672" s="378"/>
      <c r="Y72672" s="378"/>
    </row>
    <row r="72673" spans="1:25">
      <c r="A72673" s="374"/>
      <c r="B72673" s="374"/>
      <c r="C72673" s="406"/>
      <c r="D72673" s="407"/>
      <c r="E72673" s="374"/>
      <c r="F72673" s="374"/>
      <c r="G72673" s="408"/>
      <c r="H72673" s="374"/>
      <c r="I72673" s="409"/>
      <c r="J72673" s="374"/>
      <c r="K72673" s="409"/>
      <c r="L72673" s="378"/>
      <c r="M72673" s="410"/>
      <c r="N72673" s="374"/>
      <c r="O72673" s="411"/>
      <c r="P72673" s="409"/>
      <c r="Q72673" s="409"/>
      <c r="R72673" s="378"/>
      <c r="S72673" s="378"/>
      <c r="T72673" s="378"/>
      <c r="U72673" s="378"/>
      <c r="V72673" s="378"/>
      <c r="W72673" s="378"/>
      <c r="X72673" s="378"/>
      <c r="Y72673" s="378"/>
    </row>
    <row r="72674" spans="1:25">
      <c r="A72674" s="374"/>
      <c r="B72674" s="374"/>
      <c r="C72674" s="406"/>
      <c r="D72674" s="407"/>
      <c r="E72674" s="374"/>
      <c r="F72674" s="374"/>
      <c r="G72674" s="408"/>
      <c r="H72674" s="374"/>
      <c r="I72674" s="409"/>
      <c r="J72674" s="374"/>
      <c r="K72674" s="409"/>
      <c r="L72674" s="378"/>
      <c r="M72674" s="410"/>
      <c r="N72674" s="374"/>
      <c r="O72674" s="411"/>
      <c r="P72674" s="409"/>
      <c r="Q72674" s="409"/>
      <c r="R72674" s="378"/>
      <c r="S72674" s="378"/>
      <c r="T72674" s="378"/>
      <c r="U72674" s="378"/>
      <c r="V72674" s="378"/>
      <c r="W72674" s="378"/>
      <c r="X72674" s="378"/>
      <c r="Y72674" s="378"/>
    </row>
    <row r="72675" spans="1:25">
      <c r="A72675" s="374"/>
      <c r="B72675" s="374"/>
      <c r="C72675" s="406"/>
      <c r="D72675" s="407"/>
      <c r="E72675" s="374"/>
      <c r="F72675" s="374"/>
      <c r="G72675" s="408"/>
      <c r="H72675" s="374"/>
      <c r="I72675" s="409"/>
      <c r="J72675" s="374"/>
      <c r="K72675" s="409"/>
      <c r="L72675" s="378"/>
      <c r="M72675" s="410"/>
      <c r="N72675" s="374"/>
      <c r="O72675" s="411"/>
      <c r="P72675" s="409"/>
      <c r="Q72675" s="409"/>
      <c r="R72675" s="378"/>
      <c r="S72675" s="378"/>
      <c r="T72675" s="378"/>
      <c r="U72675" s="378"/>
      <c r="V72675" s="378"/>
      <c r="W72675" s="378"/>
      <c r="X72675" s="378"/>
      <c r="Y72675" s="378"/>
    </row>
    <row r="72676" spans="1:25">
      <c r="A72676" s="374"/>
      <c r="B72676" s="374"/>
      <c r="C72676" s="406"/>
      <c r="D72676" s="407"/>
      <c r="E72676" s="374"/>
      <c r="F72676" s="374"/>
      <c r="G72676" s="408"/>
      <c r="H72676" s="374"/>
      <c r="I72676" s="409"/>
      <c r="J72676" s="374"/>
      <c r="K72676" s="409"/>
      <c r="L72676" s="378"/>
      <c r="M72676" s="410"/>
      <c r="N72676" s="374"/>
      <c r="O72676" s="411"/>
      <c r="P72676" s="409"/>
      <c r="Q72676" s="409"/>
      <c r="R72676" s="378"/>
      <c r="S72676" s="378"/>
      <c r="T72676" s="378"/>
      <c r="U72676" s="378"/>
      <c r="V72676" s="378"/>
      <c r="W72676" s="378"/>
      <c r="X72676" s="378"/>
      <c r="Y72676" s="378"/>
    </row>
    <row r="72677" spans="1:25">
      <c r="A72677" s="374"/>
      <c r="B72677" s="374"/>
      <c r="C72677" s="406"/>
      <c r="D72677" s="407"/>
      <c r="E72677" s="374"/>
      <c r="F72677" s="374"/>
      <c r="G72677" s="408"/>
      <c r="H72677" s="374"/>
      <c r="I72677" s="409"/>
      <c r="J72677" s="374"/>
      <c r="K72677" s="409"/>
      <c r="L72677" s="378"/>
      <c r="M72677" s="410"/>
      <c r="N72677" s="374"/>
      <c r="O72677" s="411"/>
      <c r="P72677" s="409"/>
      <c r="Q72677" s="409"/>
      <c r="R72677" s="378"/>
      <c r="S72677" s="378"/>
      <c r="T72677" s="378"/>
      <c r="U72677" s="378"/>
      <c r="V72677" s="378"/>
      <c r="W72677" s="378"/>
      <c r="X72677" s="378"/>
      <c r="Y72677" s="378"/>
    </row>
    <row r="72678" spans="1:25">
      <c r="A72678" s="374"/>
      <c r="B72678" s="374"/>
      <c r="C72678" s="406"/>
      <c r="D72678" s="407"/>
      <c r="E72678" s="374"/>
      <c r="F72678" s="374"/>
      <c r="G72678" s="408"/>
      <c r="H72678" s="374"/>
      <c r="I72678" s="409"/>
      <c r="J72678" s="374"/>
      <c r="K72678" s="409"/>
      <c r="L72678" s="378"/>
      <c r="M72678" s="410"/>
      <c r="N72678" s="374"/>
      <c r="O72678" s="411"/>
      <c r="P72678" s="409"/>
      <c r="Q72678" s="409"/>
      <c r="R72678" s="378"/>
      <c r="S72678" s="378"/>
      <c r="T72678" s="378"/>
      <c r="U72678" s="378"/>
      <c r="V72678" s="378"/>
      <c r="W72678" s="378"/>
      <c r="X72678" s="378"/>
      <c r="Y72678" s="378"/>
    </row>
    <row r="72679" spans="1:25">
      <c r="A72679" s="374"/>
      <c r="B72679" s="374"/>
      <c r="C72679" s="406"/>
      <c r="D72679" s="407"/>
      <c r="E72679" s="374"/>
      <c r="F72679" s="374"/>
      <c r="G72679" s="408"/>
      <c r="H72679" s="374"/>
      <c r="I72679" s="409"/>
      <c r="J72679" s="374"/>
      <c r="K72679" s="409"/>
      <c r="L72679" s="378"/>
      <c r="M72679" s="410"/>
      <c r="N72679" s="374"/>
      <c r="O72679" s="411"/>
      <c r="P72679" s="409"/>
      <c r="Q72679" s="409"/>
      <c r="R72679" s="378"/>
      <c r="S72679" s="378"/>
      <c r="T72679" s="378"/>
      <c r="U72679" s="378"/>
      <c r="V72679" s="378"/>
      <c r="W72679" s="378"/>
      <c r="X72679" s="378"/>
      <c r="Y72679" s="378"/>
    </row>
    <row r="72680" spans="1:25">
      <c r="A72680" s="374"/>
      <c r="B72680" s="374"/>
      <c r="C72680" s="406"/>
      <c r="D72680" s="407"/>
      <c r="E72680" s="374"/>
      <c r="F72680" s="374"/>
      <c r="G72680" s="408"/>
      <c r="H72680" s="374"/>
      <c r="I72680" s="409"/>
      <c r="J72680" s="374"/>
      <c r="K72680" s="409"/>
      <c r="L72680" s="378"/>
      <c r="M72680" s="410"/>
      <c r="N72680" s="374"/>
      <c r="O72680" s="411"/>
      <c r="P72680" s="409"/>
      <c r="Q72680" s="409"/>
      <c r="R72680" s="378"/>
      <c r="S72680" s="378"/>
      <c r="T72680" s="378"/>
      <c r="U72680" s="378"/>
      <c r="V72680" s="378"/>
      <c r="W72680" s="378"/>
      <c r="X72680" s="378"/>
      <c r="Y72680" s="378"/>
    </row>
    <row r="72681" spans="1:25">
      <c r="A72681" s="374"/>
      <c r="B72681" s="374"/>
      <c r="C72681" s="406"/>
      <c r="D72681" s="407"/>
      <c r="E72681" s="374"/>
      <c r="F72681" s="374"/>
      <c r="G72681" s="408"/>
      <c r="H72681" s="374"/>
      <c r="I72681" s="409"/>
      <c r="J72681" s="374"/>
      <c r="K72681" s="409"/>
      <c r="L72681" s="378"/>
      <c r="M72681" s="410"/>
      <c r="N72681" s="374"/>
      <c r="O72681" s="411"/>
      <c r="P72681" s="409"/>
      <c r="Q72681" s="409"/>
      <c r="R72681" s="378"/>
      <c r="S72681" s="378"/>
      <c r="T72681" s="378"/>
      <c r="U72681" s="378"/>
      <c r="V72681" s="378"/>
      <c r="W72681" s="378"/>
      <c r="X72681" s="378"/>
      <c r="Y72681" s="378"/>
    </row>
    <row r="72682" spans="1:25">
      <c r="A72682" s="374"/>
      <c r="B72682" s="374"/>
      <c r="C72682" s="406"/>
      <c r="D72682" s="407"/>
      <c r="E72682" s="374"/>
      <c r="F72682" s="374"/>
      <c r="G72682" s="408"/>
      <c r="H72682" s="374"/>
      <c r="I72682" s="409"/>
      <c r="J72682" s="374"/>
      <c r="K72682" s="409"/>
      <c r="L72682" s="378"/>
      <c r="M72682" s="410"/>
      <c r="N72682" s="374"/>
      <c r="O72682" s="411"/>
      <c r="P72682" s="409"/>
      <c r="Q72682" s="409"/>
      <c r="R72682" s="378"/>
      <c r="S72682" s="378"/>
      <c r="T72682" s="378"/>
      <c r="U72682" s="378"/>
      <c r="V72682" s="378"/>
      <c r="W72682" s="378"/>
      <c r="X72682" s="378"/>
      <c r="Y72682" s="378"/>
    </row>
    <row r="72683" spans="1:25">
      <c r="A72683" s="374"/>
      <c r="B72683" s="374"/>
      <c r="C72683" s="406"/>
      <c r="D72683" s="407"/>
      <c r="E72683" s="374"/>
      <c r="F72683" s="374"/>
      <c r="G72683" s="408"/>
      <c r="H72683" s="374"/>
      <c r="I72683" s="409"/>
      <c r="J72683" s="374"/>
      <c r="K72683" s="409"/>
      <c r="L72683" s="378"/>
      <c r="M72683" s="410"/>
      <c r="N72683" s="374"/>
      <c r="O72683" s="411"/>
      <c r="P72683" s="409"/>
      <c r="Q72683" s="409"/>
      <c r="R72683" s="378"/>
      <c r="S72683" s="378"/>
      <c r="T72683" s="378"/>
      <c r="U72683" s="378"/>
      <c r="V72683" s="378"/>
      <c r="W72683" s="378"/>
      <c r="X72683" s="378"/>
      <c r="Y72683" s="378"/>
    </row>
    <row r="72684" spans="1:25">
      <c r="A72684" s="374"/>
      <c r="B72684" s="374"/>
      <c r="C72684" s="406"/>
      <c r="D72684" s="407"/>
      <c r="E72684" s="374"/>
      <c r="F72684" s="374"/>
      <c r="G72684" s="408"/>
      <c r="H72684" s="374"/>
      <c r="I72684" s="409"/>
      <c r="J72684" s="374"/>
      <c r="K72684" s="409"/>
      <c r="L72684" s="378"/>
      <c r="M72684" s="410"/>
      <c r="N72684" s="374"/>
      <c r="O72684" s="411"/>
      <c r="P72684" s="409"/>
      <c r="Q72684" s="409"/>
      <c r="R72684" s="378"/>
      <c r="S72684" s="378"/>
      <c r="T72684" s="378"/>
      <c r="U72684" s="378"/>
      <c r="V72684" s="378"/>
      <c r="W72684" s="378"/>
      <c r="X72684" s="378"/>
      <c r="Y72684" s="378"/>
    </row>
    <row r="72685" spans="1:25">
      <c r="A72685" s="374"/>
      <c r="B72685" s="374"/>
      <c r="C72685" s="406"/>
      <c r="D72685" s="407"/>
      <c r="E72685" s="374"/>
      <c r="F72685" s="374"/>
      <c r="G72685" s="408"/>
      <c r="H72685" s="374"/>
      <c r="I72685" s="409"/>
      <c r="J72685" s="374"/>
      <c r="K72685" s="409"/>
      <c r="L72685" s="378"/>
      <c r="M72685" s="410"/>
      <c r="N72685" s="374"/>
      <c r="O72685" s="411"/>
      <c r="P72685" s="409"/>
      <c r="Q72685" s="409"/>
      <c r="R72685" s="378"/>
      <c r="S72685" s="378"/>
      <c r="T72685" s="378"/>
      <c r="U72685" s="378"/>
      <c r="V72685" s="378"/>
      <c r="W72685" s="378"/>
      <c r="X72685" s="378"/>
      <c r="Y72685" s="378"/>
    </row>
    <row r="72686" spans="1:25">
      <c r="A72686" s="374"/>
      <c r="B72686" s="374"/>
      <c r="C72686" s="406"/>
      <c r="D72686" s="407"/>
      <c r="E72686" s="374"/>
      <c r="F72686" s="374"/>
      <c r="G72686" s="408"/>
      <c r="H72686" s="374"/>
      <c r="I72686" s="409"/>
      <c r="J72686" s="374"/>
      <c r="K72686" s="409"/>
      <c r="L72686" s="378"/>
      <c r="M72686" s="410"/>
      <c r="N72686" s="374"/>
      <c r="O72686" s="411"/>
      <c r="P72686" s="409"/>
      <c r="Q72686" s="409"/>
      <c r="R72686" s="378"/>
      <c r="S72686" s="378"/>
      <c r="T72686" s="378"/>
      <c r="U72686" s="378"/>
      <c r="V72686" s="378"/>
      <c r="W72686" s="378"/>
      <c r="X72686" s="378"/>
      <c r="Y72686" s="378"/>
    </row>
    <row r="72687" spans="1:25">
      <c r="A72687" s="374"/>
      <c r="B72687" s="374"/>
      <c r="C72687" s="406"/>
      <c r="D72687" s="407"/>
      <c r="E72687" s="374"/>
      <c r="F72687" s="374"/>
      <c r="G72687" s="408"/>
      <c r="H72687" s="374"/>
      <c r="I72687" s="409"/>
      <c r="J72687" s="374"/>
      <c r="K72687" s="409"/>
      <c r="L72687" s="378"/>
      <c r="M72687" s="410"/>
      <c r="N72687" s="374"/>
      <c r="O72687" s="411"/>
      <c r="P72687" s="409"/>
      <c r="Q72687" s="409"/>
      <c r="R72687" s="378"/>
      <c r="S72687" s="378"/>
      <c r="T72687" s="378"/>
      <c r="U72687" s="378"/>
      <c r="V72687" s="378"/>
      <c r="W72687" s="378"/>
      <c r="X72687" s="378"/>
      <c r="Y72687" s="378"/>
    </row>
    <row r="72688" spans="1:25">
      <c r="A72688" s="374"/>
      <c r="B72688" s="374"/>
      <c r="C72688" s="406"/>
      <c r="D72688" s="407"/>
      <c r="E72688" s="374"/>
      <c r="F72688" s="374"/>
      <c r="G72688" s="408"/>
      <c r="H72688" s="374"/>
      <c r="I72688" s="409"/>
      <c r="J72688" s="374"/>
      <c r="K72688" s="409"/>
      <c r="L72688" s="378"/>
      <c r="M72688" s="410"/>
      <c r="N72688" s="374"/>
      <c r="O72688" s="411"/>
      <c r="P72688" s="409"/>
      <c r="Q72688" s="409"/>
      <c r="R72688" s="378"/>
      <c r="S72688" s="378"/>
      <c r="T72688" s="378"/>
      <c r="U72688" s="378"/>
      <c r="V72688" s="378"/>
      <c r="W72688" s="378"/>
      <c r="X72688" s="378"/>
      <c r="Y72688" s="378"/>
    </row>
    <row r="72689" spans="1:25">
      <c r="A72689" s="374"/>
      <c r="B72689" s="374"/>
      <c r="C72689" s="406"/>
      <c r="D72689" s="407"/>
      <c r="E72689" s="374"/>
      <c r="F72689" s="374"/>
      <c r="G72689" s="408"/>
      <c r="H72689" s="374"/>
      <c r="I72689" s="409"/>
      <c r="J72689" s="374"/>
      <c r="K72689" s="409"/>
      <c r="L72689" s="378"/>
      <c r="M72689" s="410"/>
      <c r="N72689" s="374"/>
      <c r="O72689" s="411"/>
      <c r="P72689" s="409"/>
      <c r="Q72689" s="409"/>
      <c r="R72689" s="378"/>
      <c r="S72689" s="378"/>
      <c r="T72689" s="378"/>
      <c r="U72689" s="378"/>
      <c r="V72689" s="378"/>
      <c r="W72689" s="378"/>
      <c r="X72689" s="378"/>
      <c r="Y72689" s="378"/>
    </row>
    <row r="72690" spans="1:25">
      <c r="A72690" s="374"/>
      <c r="B72690" s="374"/>
      <c r="C72690" s="406"/>
      <c r="D72690" s="407"/>
      <c r="E72690" s="374"/>
      <c r="F72690" s="374"/>
      <c r="G72690" s="408"/>
      <c r="H72690" s="374"/>
      <c r="I72690" s="409"/>
      <c r="J72690" s="374"/>
      <c r="K72690" s="409"/>
      <c r="L72690" s="378"/>
      <c r="M72690" s="410"/>
      <c r="N72690" s="374"/>
      <c r="O72690" s="411"/>
      <c r="P72690" s="409"/>
      <c r="Q72690" s="409"/>
      <c r="R72690" s="378"/>
      <c r="S72690" s="378"/>
      <c r="T72690" s="378"/>
      <c r="U72690" s="378"/>
      <c r="V72690" s="378"/>
      <c r="W72690" s="378"/>
      <c r="X72690" s="378"/>
      <c r="Y72690" s="378"/>
    </row>
    <row r="72691" spans="1:25">
      <c r="A72691" s="374"/>
      <c r="B72691" s="374"/>
      <c r="C72691" s="406"/>
      <c r="D72691" s="407"/>
      <c r="E72691" s="374"/>
      <c r="F72691" s="374"/>
      <c r="G72691" s="408"/>
      <c r="H72691" s="374"/>
      <c r="I72691" s="409"/>
      <c r="J72691" s="374"/>
      <c r="K72691" s="409"/>
      <c r="L72691" s="378"/>
      <c r="M72691" s="410"/>
      <c r="N72691" s="374"/>
      <c r="O72691" s="411"/>
      <c r="P72691" s="409"/>
      <c r="Q72691" s="409"/>
      <c r="R72691" s="378"/>
      <c r="S72691" s="378"/>
      <c r="T72691" s="378"/>
      <c r="U72691" s="378"/>
      <c r="V72691" s="378"/>
      <c r="W72691" s="378"/>
      <c r="X72691" s="378"/>
      <c r="Y72691" s="378"/>
    </row>
    <row r="72692" spans="1:25">
      <c r="A72692" s="374"/>
      <c r="B72692" s="374"/>
      <c r="C72692" s="406"/>
      <c r="D72692" s="407"/>
      <c r="E72692" s="374"/>
      <c r="F72692" s="374"/>
      <c r="G72692" s="408"/>
      <c r="H72692" s="374"/>
      <c r="I72692" s="409"/>
      <c r="J72692" s="374"/>
      <c r="K72692" s="409"/>
      <c r="L72692" s="378"/>
      <c r="M72692" s="410"/>
      <c r="N72692" s="374"/>
      <c r="O72692" s="411"/>
      <c r="P72692" s="409"/>
      <c r="Q72692" s="409"/>
      <c r="R72692" s="378"/>
      <c r="S72692" s="378"/>
      <c r="T72692" s="378"/>
      <c r="U72692" s="378"/>
      <c r="V72692" s="378"/>
      <c r="W72692" s="378"/>
      <c r="X72692" s="378"/>
      <c r="Y72692" s="378"/>
    </row>
    <row r="72693" spans="1:25">
      <c r="A72693" s="374"/>
      <c r="B72693" s="374"/>
      <c r="C72693" s="406"/>
      <c r="D72693" s="407"/>
      <c r="E72693" s="374"/>
      <c r="F72693" s="374"/>
      <c r="G72693" s="408"/>
      <c r="H72693" s="374"/>
      <c r="I72693" s="409"/>
      <c r="J72693" s="374"/>
      <c r="K72693" s="409"/>
      <c r="L72693" s="378"/>
      <c r="M72693" s="410"/>
      <c r="N72693" s="374"/>
      <c r="O72693" s="411"/>
      <c r="P72693" s="409"/>
      <c r="Q72693" s="409"/>
      <c r="R72693" s="378"/>
      <c r="S72693" s="378"/>
      <c r="T72693" s="378"/>
      <c r="U72693" s="378"/>
      <c r="V72693" s="378"/>
      <c r="W72693" s="378"/>
      <c r="X72693" s="378"/>
      <c r="Y72693" s="378"/>
    </row>
    <row r="72694" spans="1:25">
      <c r="A72694" s="374"/>
      <c r="B72694" s="374"/>
      <c r="C72694" s="406"/>
      <c r="D72694" s="407"/>
      <c r="E72694" s="374"/>
      <c r="F72694" s="374"/>
      <c r="G72694" s="408"/>
      <c r="H72694" s="374"/>
      <c r="I72694" s="409"/>
      <c r="J72694" s="374"/>
      <c r="K72694" s="409"/>
      <c r="L72694" s="378"/>
      <c r="M72694" s="410"/>
      <c r="N72694" s="374"/>
      <c r="O72694" s="411"/>
      <c r="P72694" s="409"/>
      <c r="Q72694" s="409"/>
      <c r="R72694" s="378"/>
      <c r="S72694" s="378"/>
      <c r="T72694" s="378"/>
      <c r="U72694" s="378"/>
      <c r="V72694" s="378"/>
      <c r="W72694" s="378"/>
      <c r="X72694" s="378"/>
      <c r="Y72694" s="378"/>
    </row>
    <row r="72695" spans="1:25">
      <c r="A72695" s="374"/>
      <c r="B72695" s="374"/>
      <c r="C72695" s="406"/>
      <c r="D72695" s="407"/>
      <c r="E72695" s="374"/>
      <c r="F72695" s="374"/>
      <c r="G72695" s="408"/>
      <c r="H72695" s="374"/>
      <c r="I72695" s="409"/>
      <c r="J72695" s="374"/>
      <c r="K72695" s="409"/>
      <c r="L72695" s="378"/>
      <c r="M72695" s="410"/>
      <c r="N72695" s="374"/>
      <c r="O72695" s="411"/>
      <c r="P72695" s="409"/>
      <c r="Q72695" s="409"/>
      <c r="R72695" s="378"/>
      <c r="S72695" s="378"/>
      <c r="T72695" s="378"/>
      <c r="U72695" s="378"/>
      <c r="V72695" s="378"/>
      <c r="W72695" s="378"/>
      <c r="X72695" s="378"/>
      <c r="Y72695" s="378"/>
    </row>
    <row r="72696" spans="1:25">
      <c r="A72696" s="374"/>
      <c r="B72696" s="374"/>
      <c r="C72696" s="406"/>
      <c r="D72696" s="407"/>
      <c r="E72696" s="374"/>
      <c r="F72696" s="374"/>
      <c r="G72696" s="408"/>
      <c r="H72696" s="374"/>
      <c r="I72696" s="409"/>
      <c r="J72696" s="374"/>
      <c r="K72696" s="409"/>
      <c r="L72696" s="378"/>
      <c r="M72696" s="410"/>
      <c r="N72696" s="374"/>
      <c r="O72696" s="411"/>
      <c r="P72696" s="409"/>
      <c r="Q72696" s="409"/>
      <c r="R72696" s="378"/>
      <c r="S72696" s="378"/>
      <c r="T72696" s="378"/>
      <c r="U72696" s="378"/>
      <c r="V72696" s="378"/>
      <c r="W72696" s="378"/>
      <c r="X72696" s="378"/>
      <c r="Y72696" s="378"/>
    </row>
    <row r="72697" spans="1:25">
      <c r="A72697" s="374"/>
      <c r="B72697" s="374"/>
      <c r="C72697" s="406"/>
      <c r="D72697" s="407"/>
      <c r="E72697" s="374"/>
      <c r="F72697" s="374"/>
      <c r="G72697" s="408"/>
      <c r="H72697" s="374"/>
      <c r="I72697" s="409"/>
      <c r="J72697" s="374"/>
      <c r="K72697" s="409"/>
      <c r="L72697" s="378"/>
      <c r="M72697" s="410"/>
      <c r="N72697" s="374"/>
      <c r="O72697" s="411"/>
      <c r="P72697" s="409"/>
      <c r="Q72697" s="409"/>
      <c r="R72697" s="378"/>
      <c r="S72697" s="378"/>
      <c r="T72697" s="378"/>
      <c r="U72697" s="378"/>
      <c r="V72697" s="378"/>
      <c r="W72697" s="378"/>
      <c r="X72697" s="378"/>
      <c r="Y72697" s="378"/>
    </row>
    <row r="72698" spans="1:25">
      <c r="A72698" s="374"/>
      <c r="B72698" s="374"/>
      <c r="C72698" s="406"/>
      <c r="D72698" s="407"/>
      <c r="E72698" s="374"/>
      <c r="F72698" s="374"/>
      <c r="G72698" s="408"/>
      <c r="H72698" s="374"/>
      <c r="I72698" s="409"/>
      <c r="J72698" s="374"/>
      <c r="K72698" s="409"/>
      <c r="L72698" s="378"/>
      <c r="M72698" s="410"/>
      <c r="N72698" s="374"/>
      <c r="O72698" s="411"/>
      <c r="P72698" s="409"/>
      <c r="Q72698" s="409"/>
      <c r="R72698" s="378"/>
      <c r="S72698" s="378"/>
      <c r="T72698" s="378"/>
      <c r="U72698" s="378"/>
      <c r="V72698" s="378"/>
      <c r="W72698" s="378"/>
      <c r="X72698" s="378"/>
      <c r="Y72698" s="378"/>
    </row>
    <row r="72699" spans="1:25">
      <c r="A72699" s="374"/>
      <c r="B72699" s="374"/>
      <c r="C72699" s="406"/>
      <c r="D72699" s="407"/>
      <c r="E72699" s="374"/>
      <c r="F72699" s="374"/>
      <c r="G72699" s="408"/>
      <c r="H72699" s="374"/>
      <c r="I72699" s="409"/>
      <c r="J72699" s="374"/>
      <c r="K72699" s="409"/>
      <c r="L72699" s="378"/>
      <c r="M72699" s="410"/>
      <c r="N72699" s="374"/>
      <c r="O72699" s="411"/>
      <c r="P72699" s="409"/>
      <c r="Q72699" s="409"/>
      <c r="R72699" s="378"/>
      <c r="S72699" s="378"/>
      <c r="T72699" s="378"/>
      <c r="U72699" s="378"/>
      <c r="V72699" s="378"/>
      <c r="W72699" s="378"/>
      <c r="X72699" s="378"/>
      <c r="Y72699" s="378"/>
    </row>
    <row r="72700" spans="1:25">
      <c r="A72700" s="374"/>
      <c r="B72700" s="374"/>
      <c r="C72700" s="406"/>
      <c r="D72700" s="407"/>
      <c r="E72700" s="374"/>
      <c r="F72700" s="374"/>
      <c r="G72700" s="408"/>
      <c r="H72700" s="374"/>
      <c r="I72700" s="409"/>
      <c r="J72700" s="374"/>
      <c r="K72700" s="409"/>
      <c r="L72700" s="378"/>
      <c r="M72700" s="410"/>
      <c r="N72700" s="374"/>
      <c r="O72700" s="411"/>
      <c r="P72700" s="409"/>
      <c r="Q72700" s="409"/>
      <c r="R72700" s="378"/>
      <c r="S72700" s="378"/>
      <c r="T72700" s="378"/>
      <c r="U72700" s="378"/>
      <c r="V72700" s="378"/>
      <c r="W72700" s="378"/>
      <c r="X72700" s="378"/>
      <c r="Y72700" s="378"/>
    </row>
    <row r="72701" spans="1:25">
      <c r="A72701" s="374"/>
      <c r="B72701" s="374"/>
      <c r="C72701" s="406"/>
      <c r="D72701" s="407"/>
      <c r="E72701" s="374"/>
      <c r="F72701" s="374"/>
      <c r="G72701" s="408"/>
      <c r="H72701" s="374"/>
      <c r="I72701" s="409"/>
      <c r="J72701" s="374"/>
      <c r="K72701" s="409"/>
      <c r="L72701" s="378"/>
      <c r="M72701" s="410"/>
      <c r="N72701" s="374"/>
      <c r="O72701" s="411"/>
      <c r="P72701" s="409"/>
      <c r="Q72701" s="409"/>
      <c r="R72701" s="378"/>
      <c r="S72701" s="378"/>
      <c r="T72701" s="378"/>
      <c r="U72701" s="378"/>
      <c r="V72701" s="378"/>
      <c r="W72701" s="378"/>
      <c r="X72701" s="378"/>
      <c r="Y72701" s="378"/>
    </row>
    <row r="72702" spans="1:25">
      <c r="A72702" s="374"/>
      <c r="B72702" s="374"/>
      <c r="C72702" s="406"/>
      <c r="D72702" s="407"/>
      <c r="E72702" s="374"/>
      <c r="F72702" s="374"/>
      <c r="G72702" s="408"/>
      <c r="H72702" s="374"/>
      <c r="I72702" s="409"/>
      <c r="J72702" s="374"/>
      <c r="K72702" s="409"/>
      <c r="L72702" s="378"/>
      <c r="M72702" s="410"/>
      <c r="N72702" s="374"/>
      <c r="O72702" s="411"/>
      <c r="P72702" s="409"/>
      <c r="Q72702" s="409"/>
      <c r="R72702" s="378"/>
      <c r="S72702" s="378"/>
      <c r="T72702" s="378"/>
      <c r="U72702" s="378"/>
      <c r="V72702" s="378"/>
      <c r="W72702" s="378"/>
      <c r="X72702" s="378"/>
      <c r="Y72702" s="378"/>
    </row>
    <row r="72703" spans="1:25">
      <c r="A72703" s="374"/>
      <c r="B72703" s="374"/>
      <c r="C72703" s="406"/>
      <c r="D72703" s="407"/>
      <c r="E72703" s="374"/>
      <c r="F72703" s="374"/>
      <c r="G72703" s="408"/>
      <c r="H72703" s="374"/>
      <c r="I72703" s="409"/>
      <c r="J72703" s="374"/>
      <c r="K72703" s="409"/>
      <c r="L72703" s="378"/>
      <c r="M72703" s="410"/>
      <c r="N72703" s="374"/>
      <c r="O72703" s="411"/>
      <c r="P72703" s="409"/>
      <c r="Q72703" s="409"/>
      <c r="R72703" s="378"/>
      <c r="S72703" s="378"/>
      <c r="T72703" s="378"/>
      <c r="U72703" s="378"/>
      <c r="V72703" s="378"/>
      <c r="W72703" s="378"/>
      <c r="X72703" s="378"/>
      <c r="Y72703" s="378"/>
    </row>
    <row r="72704" spans="1:25">
      <c r="A72704" s="374"/>
      <c r="B72704" s="374"/>
      <c r="C72704" s="406"/>
      <c r="D72704" s="407"/>
      <c r="E72704" s="374"/>
      <c r="F72704" s="374"/>
      <c r="G72704" s="408"/>
      <c r="H72704" s="374"/>
      <c r="I72704" s="409"/>
      <c r="J72704" s="374"/>
      <c r="K72704" s="409"/>
      <c r="L72704" s="378"/>
      <c r="M72704" s="410"/>
      <c r="N72704" s="374"/>
      <c r="O72704" s="411"/>
      <c r="P72704" s="409"/>
      <c r="Q72704" s="409"/>
      <c r="R72704" s="378"/>
      <c r="S72704" s="378"/>
      <c r="T72704" s="378"/>
      <c r="U72704" s="378"/>
      <c r="V72704" s="378"/>
      <c r="W72704" s="378"/>
      <c r="X72704" s="378"/>
      <c r="Y72704" s="378"/>
    </row>
    <row r="72705" spans="1:25">
      <c r="A72705" s="374"/>
      <c r="B72705" s="374"/>
      <c r="C72705" s="406"/>
      <c r="D72705" s="407"/>
      <c r="E72705" s="374"/>
      <c r="F72705" s="374"/>
      <c r="G72705" s="408"/>
      <c r="H72705" s="374"/>
      <c r="I72705" s="409"/>
      <c r="J72705" s="374"/>
      <c r="K72705" s="409"/>
      <c r="L72705" s="378"/>
      <c r="M72705" s="410"/>
      <c r="N72705" s="374"/>
      <c r="O72705" s="411"/>
      <c r="P72705" s="409"/>
      <c r="Q72705" s="409"/>
      <c r="R72705" s="378"/>
      <c r="S72705" s="378"/>
      <c r="T72705" s="378"/>
      <c r="U72705" s="378"/>
      <c r="V72705" s="378"/>
      <c r="W72705" s="378"/>
      <c r="X72705" s="378"/>
      <c r="Y72705" s="378"/>
    </row>
    <row r="72706" spans="1:25">
      <c r="A72706" s="374"/>
      <c r="B72706" s="374"/>
      <c r="C72706" s="406"/>
      <c r="D72706" s="407"/>
      <c r="E72706" s="374"/>
      <c r="F72706" s="374"/>
      <c r="G72706" s="408"/>
      <c r="H72706" s="374"/>
      <c r="I72706" s="409"/>
      <c r="J72706" s="374"/>
      <c r="K72706" s="409"/>
      <c r="L72706" s="378"/>
      <c r="M72706" s="410"/>
      <c r="N72706" s="374"/>
      <c r="O72706" s="411"/>
      <c r="P72706" s="409"/>
      <c r="Q72706" s="409"/>
      <c r="R72706" s="378"/>
      <c r="S72706" s="378"/>
      <c r="T72706" s="378"/>
      <c r="U72706" s="378"/>
      <c r="V72706" s="378"/>
      <c r="W72706" s="378"/>
      <c r="X72706" s="378"/>
      <c r="Y72706" s="378"/>
    </row>
    <row r="72707" spans="1:25">
      <c r="A72707" s="374"/>
      <c r="B72707" s="374"/>
      <c r="C72707" s="406"/>
      <c r="D72707" s="407"/>
      <c r="E72707" s="374"/>
      <c r="F72707" s="374"/>
      <c r="G72707" s="408"/>
      <c r="H72707" s="374"/>
      <c r="I72707" s="409"/>
      <c r="J72707" s="374"/>
      <c r="K72707" s="409"/>
      <c r="L72707" s="378"/>
      <c r="M72707" s="410"/>
      <c r="N72707" s="374"/>
      <c r="O72707" s="411"/>
      <c r="P72707" s="409"/>
      <c r="Q72707" s="409"/>
      <c r="R72707" s="378"/>
      <c r="S72707" s="378"/>
      <c r="T72707" s="378"/>
      <c r="U72707" s="378"/>
      <c r="V72707" s="378"/>
      <c r="W72707" s="378"/>
      <c r="X72707" s="378"/>
      <c r="Y72707" s="378"/>
    </row>
    <row r="72708" spans="1:25">
      <c r="A72708" s="374"/>
      <c r="B72708" s="374"/>
      <c r="C72708" s="406"/>
      <c r="D72708" s="407"/>
      <c r="E72708" s="374"/>
      <c r="F72708" s="374"/>
      <c r="G72708" s="408"/>
      <c r="H72708" s="374"/>
      <c r="I72708" s="409"/>
      <c r="J72708" s="374"/>
      <c r="K72708" s="409"/>
      <c r="L72708" s="378"/>
      <c r="M72708" s="410"/>
      <c r="N72708" s="374"/>
      <c r="O72708" s="411"/>
      <c r="P72708" s="409"/>
      <c r="Q72708" s="409"/>
      <c r="R72708" s="378"/>
      <c r="S72708" s="378"/>
      <c r="T72708" s="378"/>
      <c r="U72708" s="378"/>
      <c r="V72708" s="378"/>
      <c r="W72708" s="378"/>
      <c r="X72708" s="378"/>
      <c r="Y72708" s="378"/>
    </row>
    <row r="72709" spans="1:25">
      <c r="A72709" s="374"/>
      <c r="B72709" s="374"/>
      <c r="C72709" s="406"/>
      <c r="D72709" s="407"/>
      <c r="E72709" s="374"/>
      <c r="F72709" s="374"/>
      <c r="G72709" s="408"/>
      <c r="H72709" s="374"/>
      <c r="I72709" s="409"/>
      <c r="J72709" s="374"/>
      <c r="K72709" s="409"/>
      <c r="L72709" s="378"/>
      <c r="M72709" s="410"/>
      <c r="N72709" s="374"/>
      <c r="O72709" s="411"/>
      <c r="P72709" s="409"/>
      <c r="Q72709" s="409"/>
      <c r="R72709" s="378"/>
      <c r="S72709" s="378"/>
      <c r="T72709" s="378"/>
      <c r="U72709" s="378"/>
      <c r="V72709" s="378"/>
      <c r="W72709" s="378"/>
      <c r="X72709" s="378"/>
      <c r="Y72709" s="378"/>
    </row>
    <row r="72710" spans="1:25">
      <c r="A72710" s="374"/>
      <c r="B72710" s="374"/>
      <c r="C72710" s="406"/>
      <c r="D72710" s="407"/>
      <c r="E72710" s="374"/>
      <c r="F72710" s="374"/>
      <c r="G72710" s="408"/>
      <c r="H72710" s="374"/>
      <c r="I72710" s="409"/>
      <c r="J72710" s="374"/>
      <c r="K72710" s="409"/>
      <c r="L72710" s="378"/>
      <c r="M72710" s="410"/>
      <c r="N72710" s="374"/>
      <c r="O72710" s="411"/>
      <c r="P72710" s="409"/>
      <c r="Q72710" s="409"/>
      <c r="R72710" s="378"/>
      <c r="S72710" s="378"/>
      <c r="T72710" s="378"/>
      <c r="U72710" s="378"/>
      <c r="V72710" s="378"/>
      <c r="W72710" s="378"/>
      <c r="X72710" s="378"/>
      <c r="Y72710" s="378"/>
    </row>
    <row r="72711" spans="1:25">
      <c r="A72711" s="374"/>
      <c r="B72711" s="374"/>
      <c r="C72711" s="406"/>
      <c r="D72711" s="407"/>
      <c r="E72711" s="374"/>
      <c r="F72711" s="374"/>
      <c r="G72711" s="408"/>
      <c r="H72711" s="374"/>
      <c r="I72711" s="409"/>
      <c r="J72711" s="374"/>
      <c r="K72711" s="409"/>
      <c r="L72711" s="378"/>
      <c r="M72711" s="410"/>
      <c r="N72711" s="374"/>
      <c r="O72711" s="411"/>
      <c r="P72711" s="409"/>
      <c r="Q72711" s="409"/>
      <c r="R72711" s="378"/>
      <c r="S72711" s="378"/>
      <c r="T72711" s="378"/>
      <c r="U72711" s="378"/>
      <c r="V72711" s="378"/>
      <c r="W72711" s="378"/>
      <c r="X72711" s="378"/>
      <c r="Y72711" s="378"/>
    </row>
    <row r="72712" spans="1:25">
      <c r="A72712" s="374"/>
      <c r="B72712" s="374"/>
      <c r="C72712" s="406"/>
      <c r="D72712" s="407"/>
      <c r="E72712" s="374"/>
      <c r="F72712" s="374"/>
      <c r="G72712" s="408"/>
      <c r="H72712" s="374"/>
      <c r="I72712" s="409"/>
      <c r="J72712" s="374"/>
      <c r="K72712" s="409"/>
      <c r="L72712" s="378"/>
      <c r="M72712" s="410"/>
      <c r="N72712" s="374"/>
      <c r="O72712" s="411"/>
      <c r="P72712" s="409"/>
      <c r="Q72712" s="409"/>
      <c r="R72712" s="378"/>
      <c r="S72712" s="378"/>
      <c r="T72712" s="378"/>
      <c r="U72712" s="378"/>
      <c r="V72712" s="378"/>
      <c r="W72712" s="378"/>
      <c r="X72712" s="378"/>
      <c r="Y72712" s="378"/>
    </row>
    <row r="72713" spans="1:25">
      <c r="A72713" s="374"/>
      <c r="B72713" s="374"/>
      <c r="C72713" s="406"/>
      <c r="D72713" s="407"/>
      <c r="E72713" s="374"/>
      <c r="F72713" s="374"/>
      <c r="G72713" s="408"/>
      <c r="H72713" s="374"/>
      <c r="I72713" s="409"/>
      <c r="J72713" s="374"/>
      <c r="K72713" s="409"/>
      <c r="L72713" s="378"/>
      <c r="M72713" s="410"/>
      <c r="N72713" s="374"/>
      <c r="O72713" s="411"/>
      <c r="P72713" s="409"/>
      <c r="Q72713" s="409"/>
      <c r="R72713" s="378"/>
      <c r="S72713" s="378"/>
      <c r="T72713" s="378"/>
      <c r="U72713" s="378"/>
      <c r="V72713" s="378"/>
      <c r="W72713" s="378"/>
      <c r="X72713" s="378"/>
      <c r="Y72713" s="378"/>
    </row>
    <row r="72714" spans="1:25">
      <c r="A72714" s="374"/>
      <c r="B72714" s="374"/>
      <c r="C72714" s="406"/>
      <c r="D72714" s="407"/>
      <c r="E72714" s="374"/>
      <c r="F72714" s="374"/>
      <c r="G72714" s="408"/>
      <c r="H72714" s="374"/>
      <c r="I72714" s="409"/>
      <c r="J72714" s="374"/>
      <c r="K72714" s="409"/>
      <c r="L72714" s="378"/>
      <c r="M72714" s="410"/>
      <c r="N72714" s="374"/>
      <c r="O72714" s="411"/>
      <c r="P72714" s="409"/>
      <c r="Q72714" s="409"/>
      <c r="R72714" s="378"/>
      <c r="S72714" s="378"/>
      <c r="T72714" s="378"/>
      <c r="U72714" s="378"/>
      <c r="V72714" s="378"/>
      <c r="W72714" s="378"/>
      <c r="X72714" s="378"/>
      <c r="Y72714" s="378"/>
    </row>
    <row r="72715" spans="1:25">
      <c r="A72715" s="374"/>
      <c r="B72715" s="374"/>
      <c r="C72715" s="406"/>
      <c r="D72715" s="407"/>
      <c r="E72715" s="374"/>
      <c r="F72715" s="374"/>
      <c r="G72715" s="408"/>
      <c r="H72715" s="374"/>
      <c r="I72715" s="409"/>
      <c r="J72715" s="374"/>
      <c r="K72715" s="409"/>
      <c r="L72715" s="378"/>
      <c r="M72715" s="410"/>
      <c r="N72715" s="374"/>
      <c r="O72715" s="411"/>
      <c r="P72715" s="409"/>
      <c r="Q72715" s="409"/>
      <c r="R72715" s="378"/>
      <c r="S72715" s="378"/>
      <c r="T72715" s="378"/>
      <c r="U72715" s="378"/>
      <c r="V72715" s="378"/>
      <c r="W72715" s="378"/>
      <c r="X72715" s="378"/>
      <c r="Y72715" s="378"/>
    </row>
    <row r="72716" spans="1:25">
      <c r="A72716" s="374"/>
      <c r="B72716" s="374"/>
      <c r="C72716" s="406"/>
      <c r="D72716" s="407"/>
      <c r="E72716" s="374"/>
      <c r="F72716" s="374"/>
      <c r="G72716" s="408"/>
      <c r="H72716" s="374"/>
      <c r="I72716" s="409"/>
      <c r="J72716" s="374"/>
      <c r="K72716" s="409"/>
      <c r="L72716" s="378"/>
      <c r="M72716" s="410"/>
      <c r="N72716" s="374"/>
      <c r="O72716" s="411"/>
      <c r="P72716" s="409"/>
      <c r="Q72716" s="409"/>
      <c r="R72716" s="378"/>
      <c r="S72716" s="378"/>
      <c r="T72716" s="378"/>
      <c r="U72716" s="378"/>
      <c r="V72716" s="378"/>
      <c r="W72716" s="378"/>
      <c r="X72716" s="378"/>
      <c r="Y72716" s="378"/>
    </row>
    <row r="72717" spans="1:25">
      <c r="A72717" s="374"/>
      <c r="B72717" s="374"/>
      <c r="C72717" s="406"/>
      <c r="D72717" s="407"/>
      <c r="E72717" s="374"/>
      <c r="F72717" s="374"/>
      <c r="G72717" s="408"/>
      <c r="H72717" s="374"/>
      <c r="I72717" s="409"/>
      <c r="J72717" s="374"/>
      <c r="K72717" s="409"/>
      <c r="L72717" s="378"/>
      <c r="M72717" s="410"/>
      <c r="N72717" s="374"/>
      <c r="O72717" s="411"/>
      <c r="P72717" s="409"/>
      <c r="Q72717" s="409"/>
      <c r="R72717" s="378"/>
      <c r="S72717" s="378"/>
      <c r="T72717" s="378"/>
      <c r="U72717" s="378"/>
      <c r="V72717" s="378"/>
      <c r="W72717" s="378"/>
      <c r="X72717" s="378"/>
      <c r="Y72717" s="378"/>
    </row>
    <row r="72718" spans="1:25">
      <c r="A72718" s="374"/>
      <c r="B72718" s="374"/>
      <c r="C72718" s="406"/>
      <c r="D72718" s="407"/>
      <c r="E72718" s="374"/>
      <c r="F72718" s="374"/>
      <c r="G72718" s="408"/>
      <c r="H72718" s="374"/>
      <c r="I72718" s="409"/>
      <c r="J72718" s="374"/>
      <c r="K72718" s="409"/>
      <c r="L72718" s="378"/>
      <c r="M72718" s="410"/>
      <c r="N72718" s="374"/>
      <c r="O72718" s="411"/>
      <c r="P72718" s="409"/>
      <c r="Q72718" s="409"/>
      <c r="R72718" s="378"/>
      <c r="S72718" s="378"/>
      <c r="T72718" s="378"/>
      <c r="U72718" s="378"/>
      <c r="V72718" s="378"/>
      <c r="W72718" s="378"/>
      <c r="X72718" s="378"/>
      <c r="Y72718" s="378"/>
    </row>
    <row r="72719" spans="1:25">
      <c r="A72719" s="374"/>
      <c r="B72719" s="374"/>
      <c r="C72719" s="406"/>
      <c r="D72719" s="407"/>
      <c r="E72719" s="374"/>
      <c r="F72719" s="374"/>
      <c r="G72719" s="408"/>
      <c r="H72719" s="374"/>
      <c r="I72719" s="409"/>
      <c r="J72719" s="374"/>
      <c r="K72719" s="409"/>
      <c r="L72719" s="378"/>
      <c r="M72719" s="410"/>
      <c r="N72719" s="374"/>
      <c r="O72719" s="411"/>
      <c r="P72719" s="409"/>
      <c r="Q72719" s="409"/>
      <c r="R72719" s="378"/>
      <c r="S72719" s="378"/>
      <c r="T72719" s="378"/>
      <c r="U72719" s="378"/>
      <c r="V72719" s="378"/>
      <c r="W72719" s="378"/>
      <c r="X72719" s="378"/>
      <c r="Y72719" s="378"/>
    </row>
    <row r="72720" spans="1:25">
      <c r="A72720" s="374"/>
      <c r="B72720" s="374"/>
      <c r="C72720" s="406"/>
      <c r="D72720" s="407"/>
      <c r="E72720" s="374"/>
      <c r="F72720" s="374"/>
      <c r="G72720" s="408"/>
      <c r="H72720" s="374"/>
      <c r="I72720" s="409"/>
      <c r="J72720" s="374"/>
      <c r="K72720" s="409"/>
      <c r="L72720" s="378"/>
      <c r="M72720" s="410"/>
      <c r="N72720" s="374"/>
      <c r="O72720" s="411"/>
      <c r="P72720" s="409"/>
      <c r="Q72720" s="409"/>
      <c r="R72720" s="378"/>
      <c r="S72720" s="378"/>
      <c r="T72720" s="378"/>
      <c r="U72720" s="378"/>
      <c r="V72720" s="378"/>
      <c r="W72720" s="378"/>
      <c r="X72720" s="378"/>
      <c r="Y72720" s="378"/>
    </row>
    <row r="72721" spans="1:25">
      <c r="A72721" s="374"/>
      <c r="B72721" s="374"/>
      <c r="C72721" s="406"/>
      <c r="D72721" s="407"/>
      <c r="E72721" s="374"/>
      <c r="F72721" s="374"/>
      <c r="G72721" s="408"/>
      <c r="H72721" s="374"/>
      <c r="I72721" s="409"/>
      <c r="J72721" s="374"/>
      <c r="K72721" s="409"/>
      <c r="L72721" s="378"/>
      <c r="M72721" s="410"/>
      <c r="N72721" s="374"/>
      <c r="O72721" s="411"/>
      <c r="P72721" s="409"/>
      <c r="Q72721" s="409"/>
      <c r="R72721" s="378"/>
      <c r="S72721" s="378"/>
      <c r="T72721" s="378"/>
      <c r="U72721" s="378"/>
      <c r="V72721" s="378"/>
      <c r="W72721" s="378"/>
      <c r="X72721" s="378"/>
      <c r="Y72721" s="378"/>
    </row>
    <row r="72722" spans="1:25">
      <c r="A72722" s="374"/>
      <c r="B72722" s="374"/>
      <c r="C72722" s="406"/>
      <c r="D72722" s="407"/>
      <c r="E72722" s="374"/>
      <c r="F72722" s="374"/>
      <c r="G72722" s="408"/>
      <c r="H72722" s="374"/>
      <c r="I72722" s="409"/>
      <c r="J72722" s="374"/>
      <c r="K72722" s="409"/>
      <c r="L72722" s="378"/>
      <c r="M72722" s="410"/>
      <c r="N72722" s="374"/>
      <c r="O72722" s="411"/>
      <c r="P72722" s="409"/>
      <c r="Q72722" s="409"/>
      <c r="R72722" s="378"/>
      <c r="S72722" s="378"/>
      <c r="T72722" s="378"/>
      <c r="U72722" s="378"/>
      <c r="V72722" s="378"/>
      <c r="W72722" s="378"/>
      <c r="X72722" s="378"/>
      <c r="Y72722" s="378"/>
    </row>
    <row r="72723" spans="1:25">
      <c r="A72723" s="374"/>
      <c r="B72723" s="374"/>
      <c r="C72723" s="406"/>
      <c r="D72723" s="407"/>
      <c r="E72723" s="374"/>
      <c r="F72723" s="374"/>
      <c r="G72723" s="408"/>
      <c r="H72723" s="374"/>
      <c r="I72723" s="409"/>
      <c r="J72723" s="374"/>
      <c r="K72723" s="409"/>
      <c r="L72723" s="378"/>
      <c r="M72723" s="410"/>
      <c r="N72723" s="374"/>
      <c r="O72723" s="411"/>
      <c r="P72723" s="409"/>
      <c r="Q72723" s="409"/>
      <c r="R72723" s="378"/>
      <c r="S72723" s="378"/>
      <c r="T72723" s="378"/>
      <c r="U72723" s="378"/>
      <c r="V72723" s="378"/>
      <c r="W72723" s="378"/>
      <c r="X72723" s="378"/>
      <c r="Y72723" s="378"/>
    </row>
    <row r="72724" spans="1:25">
      <c r="A72724" s="374"/>
      <c r="B72724" s="374"/>
      <c r="C72724" s="406"/>
      <c r="D72724" s="407"/>
      <c r="E72724" s="374"/>
      <c r="F72724" s="374"/>
      <c r="G72724" s="408"/>
      <c r="H72724" s="374"/>
      <c r="I72724" s="409"/>
      <c r="J72724" s="374"/>
      <c r="K72724" s="409"/>
      <c r="L72724" s="378"/>
      <c r="M72724" s="410"/>
      <c r="N72724" s="374"/>
      <c r="O72724" s="411"/>
      <c r="P72724" s="409"/>
      <c r="Q72724" s="409"/>
      <c r="R72724" s="378"/>
      <c r="S72724" s="378"/>
      <c r="T72724" s="378"/>
      <c r="U72724" s="378"/>
      <c r="V72724" s="378"/>
      <c r="W72724" s="378"/>
      <c r="X72724" s="378"/>
      <c r="Y72724" s="378"/>
    </row>
    <row r="72725" spans="1:25">
      <c r="A72725" s="374"/>
      <c r="B72725" s="374"/>
      <c r="C72725" s="406"/>
      <c r="D72725" s="407"/>
      <c r="E72725" s="374"/>
      <c r="F72725" s="374"/>
      <c r="G72725" s="408"/>
      <c r="H72725" s="374"/>
      <c r="I72725" s="409"/>
      <c r="J72725" s="374"/>
      <c r="K72725" s="409"/>
      <c r="L72725" s="378"/>
      <c r="M72725" s="410"/>
      <c r="N72725" s="374"/>
      <c r="O72725" s="411"/>
      <c r="P72725" s="409"/>
      <c r="Q72725" s="409"/>
      <c r="R72725" s="378"/>
      <c r="S72725" s="378"/>
      <c r="T72725" s="378"/>
      <c r="U72725" s="378"/>
      <c r="V72725" s="378"/>
      <c r="W72725" s="378"/>
      <c r="X72725" s="378"/>
      <c r="Y72725" s="378"/>
    </row>
    <row r="72726" spans="1:25">
      <c r="A72726" s="374"/>
      <c r="B72726" s="374"/>
      <c r="C72726" s="406"/>
      <c r="D72726" s="407"/>
      <c r="E72726" s="374"/>
      <c r="F72726" s="374"/>
      <c r="G72726" s="408"/>
      <c r="H72726" s="374"/>
      <c r="I72726" s="409"/>
      <c r="J72726" s="374"/>
      <c r="K72726" s="409"/>
      <c r="L72726" s="378"/>
      <c r="M72726" s="410"/>
      <c r="N72726" s="374"/>
      <c r="O72726" s="411"/>
      <c r="P72726" s="409"/>
      <c r="Q72726" s="409"/>
      <c r="R72726" s="378"/>
      <c r="S72726" s="378"/>
      <c r="T72726" s="378"/>
      <c r="U72726" s="378"/>
      <c r="V72726" s="378"/>
      <c r="W72726" s="378"/>
      <c r="X72726" s="378"/>
      <c r="Y72726" s="378"/>
    </row>
    <row r="72727" spans="1:25">
      <c r="A72727" s="374"/>
      <c r="B72727" s="374"/>
      <c r="C72727" s="406"/>
      <c r="D72727" s="407"/>
      <c r="E72727" s="374"/>
      <c r="F72727" s="374"/>
      <c r="G72727" s="408"/>
      <c r="H72727" s="374"/>
      <c r="I72727" s="409"/>
      <c r="J72727" s="374"/>
      <c r="K72727" s="409"/>
      <c r="L72727" s="378"/>
      <c r="M72727" s="410"/>
      <c r="N72727" s="374"/>
      <c r="O72727" s="411"/>
      <c r="P72727" s="409"/>
      <c r="Q72727" s="409"/>
      <c r="R72727" s="378"/>
      <c r="S72727" s="378"/>
      <c r="T72727" s="378"/>
      <c r="U72727" s="378"/>
      <c r="V72727" s="378"/>
      <c r="W72727" s="378"/>
      <c r="X72727" s="378"/>
      <c r="Y72727" s="378"/>
    </row>
    <row r="72728" spans="1:25">
      <c r="A72728" s="374"/>
      <c r="B72728" s="374"/>
      <c r="C72728" s="406"/>
      <c r="D72728" s="407"/>
      <c r="E72728" s="374"/>
      <c r="F72728" s="374"/>
      <c r="G72728" s="408"/>
      <c r="H72728" s="374"/>
      <c r="I72728" s="409"/>
      <c r="J72728" s="374"/>
      <c r="K72728" s="409"/>
      <c r="L72728" s="378"/>
      <c r="M72728" s="410"/>
      <c r="N72728" s="374"/>
      <c r="O72728" s="411"/>
      <c r="P72728" s="409"/>
      <c r="Q72728" s="409"/>
      <c r="R72728" s="378"/>
      <c r="S72728" s="378"/>
      <c r="T72728" s="378"/>
      <c r="U72728" s="378"/>
      <c r="V72728" s="378"/>
      <c r="W72728" s="378"/>
      <c r="X72728" s="378"/>
      <c r="Y72728" s="378"/>
    </row>
    <row r="72729" spans="1:25">
      <c r="A72729" s="374"/>
      <c r="B72729" s="374"/>
      <c r="C72729" s="406"/>
      <c r="D72729" s="407"/>
      <c r="E72729" s="374"/>
      <c r="F72729" s="374"/>
      <c r="G72729" s="408"/>
      <c r="H72729" s="374"/>
      <c r="I72729" s="409"/>
      <c r="J72729" s="374"/>
      <c r="K72729" s="409"/>
      <c r="L72729" s="378"/>
      <c r="M72729" s="410"/>
      <c r="N72729" s="374"/>
      <c r="O72729" s="411"/>
      <c r="P72729" s="409"/>
      <c r="Q72729" s="409"/>
      <c r="R72729" s="378"/>
      <c r="S72729" s="378"/>
      <c r="T72729" s="378"/>
      <c r="U72729" s="378"/>
      <c r="V72729" s="378"/>
      <c r="W72729" s="378"/>
      <c r="X72729" s="378"/>
      <c r="Y72729" s="378"/>
    </row>
    <row r="72730" spans="1:25">
      <c r="A72730" s="374"/>
      <c r="B72730" s="374"/>
      <c r="C72730" s="406"/>
      <c r="D72730" s="407"/>
      <c r="E72730" s="374"/>
      <c r="F72730" s="374"/>
      <c r="G72730" s="408"/>
      <c r="H72730" s="374"/>
      <c r="I72730" s="409"/>
      <c r="J72730" s="374"/>
      <c r="K72730" s="409"/>
      <c r="L72730" s="378"/>
      <c r="M72730" s="410"/>
      <c r="N72730" s="374"/>
      <c r="O72730" s="411"/>
      <c r="P72730" s="409"/>
      <c r="Q72730" s="409"/>
      <c r="R72730" s="378"/>
      <c r="S72730" s="378"/>
      <c r="T72730" s="378"/>
      <c r="U72730" s="378"/>
      <c r="V72730" s="378"/>
      <c r="W72730" s="378"/>
      <c r="X72730" s="378"/>
      <c r="Y72730" s="378"/>
    </row>
    <row r="72731" spans="1:25">
      <c r="A72731" s="374"/>
      <c r="B72731" s="374"/>
      <c r="C72731" s="406"/>
      <c r="D72731" s="407"/>
      <c r="E72731" s="374"/>
      <c r="F72731" s="374"/>
      <c r="G72731" s="408"/>
      <c r="H72731" s="374"/>
      <c r="I72731" s="409"/>
      <c r="J72731" s="374"/>
      <c r="K72731" s="409"/>
      <c r="L72731" s="378"/>
      <c r="M72731" s="410"/>
      <c r="N72731" s="374"/>
      <c r="O72731" s="411"/>
      <c r="P72731" s="409"/>
      <c r="Q72731" s="409"/>
      <c r="R72731" s="378"/>
      <c r="S72731" s="378"/>
      <c r="T72731" s="378"/>
      <c r="U72731" s="378"/>
      <c r="V72731" s="378"/>
      <c r="W72731" s="378"/>
      <c r="X72731" s="378"/>
      <c r="Y72731" s="378"/>
    </row>
    <row r="72732" spans="1:25">
      <c r="A72732" s="374"/>
      <c r="B72732" s="374"/>
      <c r="C72732" s="406"/>
      <c r="D72732" s="407"/>
      <c r="E72732" s="374"/>
      <c r="F72732" s="374"/>
      <c r="G72732" s="408"/>
      <c r="H72732" s="374"/>
      <c r="I72732" s="409"/>
      <c r="J72732" s="374"/>
      <c r="K72732" s="409"/>
      <c r="L72732" s="378"/>
      <c r="M72732" s="410"/>
      <c r="N72732" s="374"/>
      <c r="O72732" s="411"/>
      <c r="P72732" s="409"/>
      <c r="Q72732" s="409"/>
      <c r="R72732" s="378"/>
      <c r="S72732" s="378"/>
      <c r="T72732" s="378"/>
      <c r="U72732" s="378"/>
      <c r="V72732" s="378"/>
      <c r="W72732" s="378"/>
      <c r="X72732" s="378"/>
      <c r="Y72732" s="378"/>
    </row>
    <row r="72733" spans="1:25">
      <c r="A72733" s="374"/>
      <c r="B72733" s="374"/>
      <c r="C72733" s="406"/>
      <c r="D72733" s="407"/>
      <c r="E72733" s="374"/>
      <c r="F72733" s="374"/>
      <c r="G72733" s="408"/>
      <c r="H72733" s="374"/>
      <c r="I72733" s="409"/>
      <c r="J72733" s="374"/>
      <c r="K72733" s="409"/>
      <c r="L72733" s="378"/>
      <c r="M72733" s="410"/>
      <c r="N72733" s="374"/>
      <c r="O72733" s="411"/>
      <c r="P72733" s="409"/>
      <c r="Q72733" s="409"/>
      <c r="R72733" s="378"/>
      <c r="S72733" s="378"/>
      <c r="T72733" s="378"/>
      <c r="U72733" s="378"/>
      <c r="V72733" s="378"/>
      <c r="W72733" s="378"/>
      <c r="X72733" s="378"/>
      <c r="Y72733" s="378"/>
    </row>
    <row r="72734" spans="1:25">
      <c r="A72734" s="374"/>
      <c r="B72734" s="374"/>
      <c r="C72734" s="406"/>
      <c r="D72734" s="407"/>
      <c r="E72734" s="374"/>
      <c r="F72734" s="374"/>
      <c r="G72734" s="408"/>
      <c r="H72734" s="374"/>
      <c r="I72734" s="409"/>
      <c r="J72734" s="374"/>
      <c r="K72734" s="409"/>
      <c r="L72734" s="378"/>
      <c r="M72734" s="410"/>
      <c r="N72734" s="374"/>
      <c r="O72734" s="411"/>
      <c r="P72734" s="409"/>
      <c r="Q72734" s="409"/>
      <c r="R72734" s="378"/>
      <c r="S72734" s="378"/>
      <c r="T72734" s="378"/>
      <c r="U72734" s="378"/>
      <c r="V72734" s="378"/>
      <c r="W72734" s="378"/>
      <c r="X72734" s="378"/>
      <c r="Y72734" s="378"/>
    </row>
    <row r="72735" spans="1:25">
      <c r="A72735" s="374"/>
      <c r="B72735" s="374"/>
      <c r="C72735" s="406"/>
      <c r="D72735" s="407"/>
      <c r="E72735" s="374"/>
      <c r="F72735" s="374"/>
      <c r="G72735" s="408"/>
      <c r="H72735" s="374"/>
      <c r="I72735" s="409"/>
      <c r="J72735" s="374"/>
      <c r="K72735" s="409"/>
      <c r="L72735" s="378"/>
      <c r="M72735" s="410"/>
      <c r="N72735" s="374"/>
      <c r="O72735" s="411"/>
      <c r="P72735" s="409"/>
      <c r="Q72735" s="409"/>
      <c r="R72735" s="378"/>
      <c r="S72735" s="378"/>
      <c r="T72735" s="378"/>
      <c r="U72735" s="378"/>
      <c r="V72735" s="378"/>
      <c r="W72735" s="378"/>
      <c r="X72735" s="378"/>
      <c r="Y72735" s="378"/>
    </row>
    <row r="72736" spans="1:25">
      <c r="A72736" s="374"/>
      <c r="B72736" s="374"/>
      <c r="C72736" s="406"/>
      <c r="D72736" s="407"/>
      <c r="E72736" s="374"/>
      <c r="F72736" s="374"/>
      <c r="G72736" s="408"/>
      <c r="H72736" s="374"/>
      <c r="I72736" s="409"/>
      <c r="J72736" s="374"/>
      <c r="K72736" s="409"/>
      <c r="L72736" s="378"/>
      <c r="M72736" s="410"/>
      <c r="N72736" s="374"/>
      <c r="O72736" s="411"/>
      <c r="P72736" s="409"/>
      <c r="Q72736" s="409"/>
      <c r="R72736" s="378"/>
      <c r="S72736" s="378"/>
      <c r="T72736" s="378"/>
      <c r="U72736" s="378"/>
      <c r="V72736" s="378"/>
      <c r="W72736" s="378"/>
      <c r="X72736" s="378"/>
      <c r="Y72736" s="378"/>
    </row>
    <row r="72737" spans="1:25">
      <c r="A72737" s="374"/>
      <c r="B72737" s="374"/>
      <c r="C72737" s="406"/>
      <c r="D72737" s="407"/>
      <c r="E72737" s="374"/>
      <c r="F72737" s="374"/>
      <c r="G72737" s="408"/>
      <c r="H72737" s="374"/>
      <c r="I72737" s="409"/>
      <c r="J72737" s="374"/>
      <c r="K72737" s="409"/>
      <c r="L72737" s="378"/>
      <c r="M72737" s="410"/>
      <c r="N72737" s="374"/>
      <c r="O72737" s="411"/>
      <c r="P72737" s="409"/>
      <c r="Q72737" s="409"/>
      <c r="R72737" s="378"/>
      <c r="S72737" s="378"/>
      <c r="T72737" s="378"/>
      <c r="U72737" s="378"/>
      <c r="V72737" s="378"/>
      <c r="W72737" s="378"/>
      <c r="X72737" s="378"/>
      <c r="Y72737" s="378"/>
    </row>
    <row r="72738" spans="1:25">
      <c r="A72738" s="374"/>
      <c r="B72738" s="374"/>
      <c r="C72738" s="406"/>
      <c r="D72738" s="407"/>
      <c r="E72738" s="374"/>
      <c r="F72738" s="374"/>
      <c r="G72738" s="408"/>
      <c r="H72738" s="374"/>
      <c r="I72738" s="409"/>
      <c r="J72738" s="374"/>
      <c r="K72738" s="409"/>
      <c r="L72738" s="378"/>
      <c r="M72738" s="410"/>
      <c r="N72738" s="374"/>
      <c r="O72738" s="411"/>
      <c r="P72738" s="409"/>
      <c r="Q72738" s="409"/>
      <c r="R72738" s="378"/>
      <c r="S72738" s="378"/>
      <c r="T72738" s="378"/>
      <c r="U72738" s="378"/>
      <c r="V72738" s="378"/>
      <c r="W72738" s="378"/>
      <c r="X72738" s="378"/>
      <c r="Y72738" s="378"/>
    </row>
    <row r="72739" spans="1:25">
      <c r="A72739" s="374"/>
      <c r="B72739" s="374"/>
      <c r="C72739" s="406"/>
      <c r="D72739" s="407"/>
      <c r="E72739" s="374"/>
      <c r="F72739" s="374"/>
      <c r="G72739" s="408"/>
      <c r="H72739" s="374"/>
      <c r="I72739" s="409"/>
      <c r="J72739" s="374"/>
      <c r="K72739" s="409"/>
      <c r="L72739" s="378"/>
      <c r="M72739" s="410"/>
      <c r="N72739" s="374"/>
      <c r="O72739" s="411"/>
      <c r="P72739" s="409"/>
      <c r="Q72739" s="409"/>
      <c r="R72739" s="378"/>
      <c r="S72739" s="378"/>
      <c r="T72739" s="378"/>
      <c r="U72739" s="378"/>
      <c r="V72739" s="378"/>
      <c r="W72739" s="378"/>
      <c r="X72739" s="378"/>
      <c r="Y72739" s="378"/>
    </row>
    <row r="72740" spans="1:25">
      <c r="A72740" s="374"/>
      <c r="B72740" s="374"/>
      <c r="C72740" s="406"/>
      <c r="D72740" s="407"/>
      <c r="E72740" s="374"/>
      <c r="F72740" s="374"/>
      <c r="G72740" s="408"/>
      <c r="H72740" s="374"/>
      <c r="I72740" s="409"/>
      <c r="J72740" s="374"/>
      <c r="K72740" s="409"/>
      <c r="L72740" s="378"/>
      <c r="M72740" s="410"/>
      <c r="N72740" s="374"/>
      <c r="O72740" s="411"/>
      <c r="P72740" s="409"/>
      <c r="Q72740" s="409"/>
      <c r="R72740" s="378"/>
      <c r="S72740" s="378"/>
      <c r="T72740" s="378"/>
      <c r="U72740" s="378"/>
      <c r="V72740" s="378"/>
      <c r="W72740" s="378"/>
      <c r="X72740" s="378"/>
      <c r="Y72740" s="378"/>
    </row>
    <row r="72741" spans="1:25">
      <c r="A72741" s="374"/>
      <c r="B72741" s="374"/>
      <c r="C72741" s="406"/>
      <c r="D72741" s="407"/>
      <c r="E72741" s="374"/>
      <c r="F72741" s="374"/>
      <c r="G72741" s="408"/>
      <c r="H72741" s="374"/>
      <c r="I72741" s="409"/>
      <c r="J72741" s="374"/>
      <c r="K72741" s="409"/>
      <c r="L72741" s="378"/>
      <c r="M72741" s="410"/>
      <c r="N72741" s="374"/>
      <c r="O72741" s="411"/>
      <c r="P72741" s="409"/>
      <c r="Q72741" s="409"/>
      <c r="R72741" s="378"/>
      <c r="S72741" s="378"/>
      <c r="T72741" s="378"/>
      <c r="U72741" s="378"/>
      <c r="V72741" s="378"/>
      <c r="W72741" s="378"/>
      <c r="X72741" s="378"/>
      <c r="Y72741" s="378"/>
    </row>
    <row r="72742" spans="1:25">
      <c r="A72742" s="374"/>
      <c r="B72742" s="374"/>
      <c r="C72742" s="406"/>
      <c r="D72742" s="407"/>
      <c r="E72742" s="374"/>
      <c r="F72742" s="374"/>
      <c r="G72742" s="408"/>
      <c r="H72742" s="374"/>
      <c r="I72742" s="409"/>
      <c r="J72742" s="374"/>
      <c r="K72742" s="409"/>
      <c r="L72742" s="378"/>
      <c r="M72742" s="410"/>
      <c r="N72742" s="374"/>
      <c r="O72742" s="411"/>
      <c r="P72742" s="409"/>
      <c r="Q72742" s="409"/>
      <c r="R72742" s="378"/>
      <c r="S72742" s="378"/>
      <c r="T72742" s="378"/>
      <c r="U72742" s="378"/>
      <c r="V72742" s="378"/>
      <c r="W72742" s="378"/>
      <c r="X72742" s="378"/>
      <c r="Y72742" s="378"/>
    </row>
    <row r="72743" spans="1:25">
      <c r="A72743" s="374"/>
      <c r="B72743" s="374"/>
      <c r="C72743" s="406"/>
      <c r="D72743" s="407"/>
      <c r="E72743" s="374"/>
      <c r="F72743" s="374"/>
      <c r="G72743" s="408"/>
      <c r="H72743" s="374"/>
      <c r="I72743" s="409"/>
      <c r="J72743" s="374"/>
      <c r="K72743" s="409"/>
      <c r="L72743" s="378"/>
      <c r="M72743" s="410"/>
      <c r="N72743" s="374"/>
      <c r="O72743" s="411"/>
      <c r="P72743" s="409"/>
      <c r="Q72743" s="409"/>
      <c r="R72743" s="378"/>
      <c r="S72743" s="378"/>
      <c r="T72743" s="378"/>
      <c r="U72743" s="378"/>
      <c r="V72743" s="378"/>
      <c r="W72743" s="378"/>
      <c r="X72743" s="378"/>
      <c r="Y72743" s="378"/>
    </row>
    <row r="72744" spans="1:25">
      <c r="A72744" s="374"/>
      <c r="B72744" s="374"/>
      <c r="C72744" s="406"/>
      <c r="D72744" s="407"/>
      <c r="E72744" s="374"/>
      <c r="F72744" s="374"/>
      <c r="G72744" s="408"/>
      <c r="H72744" s="374"/>
      <c r="I72744" s="409"/>
      <c r="J72744" s="374"/>
      <c r="K72744" s="409"/>
      <c r="L72744" s="378"/>
      <c r="M72744" s="410"/>
      <c r="N72744" s="374"/>
      <c r="O72744" s="411"/>
      <c r="P72744" s="409"/>
      <c r="Q72744" s="409"/>
      <c r="R72744" s="378"/>
      <c r="S72744" s="378"/>
      <c r="T72744" s="378"/>
      <c r="U72744" s="378"/>
      <c r="V72744" s="378"/>
      <c r="W72744" s="378"/>
      <c r="X72744" s="378"/>
      <c r="Y72744" s="378"/>
    </row>
    <row r="72745" spans="1:25">
      <c r="A72745" s="374"/>
      <c r="B72745" s="374"/>
      <c r="C72745" s="406"/>
      <c r="D72745" s="407"/>
      <c r="E72745" s="374"/>
      <c r="F72745" s="374"/>
      <c r="G72745" s="408"/>
      <c r="H72745" s="374"/>
      <c r="I72745" s="409"/>
      <c r="J72745" s="374"/>
      <c r="K72745" s="409"/>
      <c r="L72745" s="378"/>
      <c r="M72745" s="410"/>
      <c r="N72745" s="374"/>
      <c r="O72745" s="411"/>
      <c r="P72745" s="409"/>
      <c r="Q72745" s="409"/>
      <c r="R72745" s="378"/>
      <c r="S72745" s="378"/>
      <c r="T72745" s="378"/>
      <c r="U72745" s="378"/>
      <c r="V72745" s="378"/>
      <c r="W72745" s="378"/>
      <c r="X72745" s="378"/>
      <c r="Y72745" s="378"/>
    </row>
    <row r="72746" spans="1:25">
      <c r="A72746" s="374"/>
      <c r="B72746" s="374"/>
      <c r="C72746" s="406"/>
      <c r="D72746" s="407"/>
      <c r="E72746" s="374"/>
      <c r="F72746" s="374"/>
      <c r="G72746" s="408"/>
      <c r="H72746" s="374"/>
      <c r="I72746" s="409"/>
      <c r="J72746" s="374"/>
      <c r="K72746" s="409"/>
      <c r="L72746" s="378"/>
      <c r="M72746" s="410"/>
      <c r="N72746" s="374"/>
      <c r="O72746" s="411"/>
      <c r="P72746" s="409"/>
      <c r="Q72746" s="409"/>
      <c r="R72746" s="378"/>
      <c r="S72746" s="378"/>
      <c r="T72746" s="378"/>
      <c r="U72746" s="378"/>
      <c r="V72746" s="378"/>
      <c r="W72746" s="378"/>
      <c r="X72746" s="378"/>
      <c r="Y72746" s="378"/>
    </row>
    <row r="72747" spans="1:25">
      <c r="A72747" s="374"/>
      <c r="B72747" s="374"/>
      <c r="C72747" s="406"/>
      <c r="D72747" s="407"/>
      <c r="E72747" s="374"/>
      <c r="F72747" s="374"/>
      <c r="G72747" s="408"/>
      <c r="H72747" s="374"/>
      <c r="I72747" s="409"/>
      <c r="J72747" s="374"/>
      <c r="K72747" s="409"/>
      <c r="L72747" s="378"/>
      <c r="M72747" s="410"/>
      <c r="N72747" s="374"/>
      <c r="O72747" s="411"/>
      <c r="P72747" s="409"/>
      <c r="Q72747" s="409"/>
      <c r="R72747" s="378"/>
      <c r="S72747" s="378"/>
      <c r="T72747" s="378"/>
      <c r="U72747" s="378"/>
      <c r="V72747" s="378"/>
      <c r="W72747" s="378"/>
      <c r="X72747" s="378"/>
      <c r="Y72747" s="378"/>
    </row>
    <row r="72748" spans="1:25">
      <c r="A72748" s="374"/>
      <c r="B72748" s="374"/>
      <c r="C72748" s="406"/>
      <c r="D72748" s="407"/>
      <c r="E72748" s="374"/>
      <c r="F72748" s="374"/>
      <c r="G72748" s="408"/>
      <c r="H72748" s="374"/>
      <c r="I72748" s="409"/>
      <c r="J72748" s="374"/>
      <c r="K72748" s="409"/>
      <c r="L72748" s="378"/>
      <c r="M72748" s="410"/>
      <c r="N72748" s="374"/>
      <c r="O72748" s="411"/>
      <c r="P72748" s="409"/>
      <c r="Q72748" s="409"/>
      <c r="R72748" s="378"/>
      <c r="S72748" s="378"/>
      <c r="T72748" s="378"/>
      <c r="U72748" s="378"/>
      <c r="V72748" s="378"/>
      <c r="W72748" s="378"/>
      <c r="X72748" s="378"/>
      <c r="Y72748" s="378"/>
    </row>
    <row r="72749" spans="1:25">
      <c r="A72749" s="374"/>
      <c r="B72749" s="374"/>
      <c r="C72749" s="406"/>
      <c r="D72749" s="407"/>
      <c r="E72749" s="374"/>
      <c r="F72749" s="374"/>
      <c r="G72749" s="408"/>
      <c r="H72749" s="374"/>
      <c r="I72749" s="409"/>
      <c r="J72749" s="374"/>
      <c r="K72749" s="409"/>
      <c r="L72749" s="378"/>
      <c r="M72749" s="410"/>
      <c r="N72749" s="374"/>
      <c r="O72749" s="411"/>
      <c r="P72749" s="409"/>
      <c r="Q72749" s="409"/>
      <c r="R72749" s="378"/>
      <c r="S72749" s="378"/>
      <c r="T72749" s="378"/>
      <c r="U72749" s="378"/>
      <c r="V72749" s="378"/>
      <c r="W72749" s="378"/>
      <c r="X72749" s="378"/>
      <c r="Y72749" s="378"/>
    </row>
    <row r="72750" spans="1:25">
      <c r="A72750" s="374"/>
      <c r="B72750" s="374"/>
      <c r="C72750" s="406"/>
      <c r="D72750" s="407"/>
      <c r="E72750" s="374"/>
      <c r="F72750" s="374"/>
      <c r="G72750" s="408"/>
      <c r="H72750" s="374"/>
      <c r="I72750" s="409"/>
      <c r="J72750" s="374"/>
      <c r="K72750" s="409"/>
      <c r="L72750" s="378"/>
      <c r="M72750" s="410"/>
      <c r="N72750" s="374"/>
      <c r="O72750" s="411"/>
      <c r="P72750" s="409"/>
      <c r="Q72750" s="409"/>
      <c r="R72750" s="378"/>
      <c r="S72750" s="378"/>
      <c r="T72750" s="378"/>
      <c r="U72750" s="378"/>
      <c r="V72750" s="378"/>
      <c r="W72750" s="378"/>
      <c r="X72750" s="378"/>
      <c r="Y72750" s="378"/>
    </row>
    <row r="72751" spans="1:25">
      <c r="A72751" s="374"/>
      <c r="B72751" s="374"/>
      <c r="C72751" s="406"/>
      <c r="D72751" s="407"/>
      <c r="E72751" s="374"/>
      <c r="F72751" s="374"/>
      <c r="G72751" s="408"/>
      <c r="H72751" s="374"/>
      <c r="I72751" s="409"/>
      <c r="J72751" s="374"/>
      <c r="K72751" s="409"/>
      <c r="L72751" s="378"/>
      <c r="M72751" s="410"/>
      <c r="N72751" s="374"/>
      <c r="O72751" s="411"/>
      <c r="P72751" s="409"/>
      <c r="Q72751" s="409"/>
      <c r="R72751" s="378"/>
      <c r="S72751" s="378"/>
      <c r="T72751" s="378"/>
      <c r="U72751" s="378"/>
      <c r="V72751" s="378"/>
      <c r="W72751" s="378"/>
      <c r="X72751" s="378"/>
      <c r="Y72751" s="378"/>
    </row>
    <row r="72752" spans="1:25">
      <c r="A72752" s="374"/>
      <c r="B72752" s="374"/>
      <c r="C72752" s="406"/>
      <c r="D72752" s="407"/>
      <c r="E72752" s="374"/>
      <c r="F72752" s="374"/>
      <c r="G72752" s="408"/>
      <c r="H72752" s="374"/>
      <c r="I72752" s="409"/>
      <c r="J72752" s="374"/>
      <c r="K72752" s="409"/>
      <c r="L72752" s="378"/>
      <c r="M72752" s="410"/>
      <c r="N72752" s="374"/>
      <c r="O72752" s="411"/>
      <c r="P72752" s="409"/>
      <c r="Q72752" s="409"/>
      <c r="R72752" s="378"/>
      <c r="S72752" s="378"/>
      <c r="T72752" s="378"/>
      <c r="U72752" s="378"/>
      <c r="V72752" s="378"/>
      <c r="W72752" s="378"/>
      <c r="X72752" s="378"/>
      <c r="Y72752" s="378"/>
    </row>
    <row r="72753" spans="1:25">
      <c r="A72753" s="374"/>
      <c r="B72753" s="374"/>
      <c r="C72753" s="406"/>
      <c r="D72753" s="407"/>
      <c r="E72753" s="374"/>
      <c r="F72753" s="374"/>
      <c r="G72753" s="408"/>
      <c r="H72753" s="374"/>
      <c r="I72753" s="409"/>
      <c r="J72753" s="374"/>
      <c r="K72753" s="409"/>
      <c r="L72753" s="378"/>
      <c r="M72753" s="410"/>
      <c r="N72753" s="374"/>
      <c r="O72753" s="411"/>
      <c r="P72753" s="409"/>
      <c r="Q72753" s="409"/>
      <c r="R72753" s="378"/>
      <c r="S72753" s="378"/>
      <c r="T72753" s="378"/>
      <c r="U72753" s="378"/>
      <c r="V72753" s="378"/>
      <c r="W72753" s="378"/>
      <c r="X72753" s="378"/>
      <c r="Y72753" s="378"/>
    </row>
    <row r="72754" spans="1:25">
      <c r="A72754" s="374"/>
      <c r="B72754" s="374"/>
      <c r="C72754" s="406"/>
      <c r="D72754" s="407"/>
      <c r="E72754" s="374"/>
      <c r="F72754" s="374"/>
      <c r="G72754" s="408"/>
      <c r="H72754" s="374"/>
      <c r="I72754" s="409"/>
      <c r="J72754" s="374"/>
      <c r="K72754" s="409"/>
      <c r="L72754" s="378"/>
      <c r="M72754" s="410"/>
      <c r="N72754" s="374"/>
      <c r="O72754" s="411"/>
      <c r="P72754" s="409"/>
      <c r="Q72754" s="409"/>
      <c r="R72754" s="378"/>
      <c r="S72754" s="378"/>
      <c r="T72754" s="378"/>
      <c r="U72754" s="378"/>
      <c r="V72754" s="378"/>
      <c r="W72754" s="378"/>
      <c r="X72754" s="378"/>
      <c r="Y72754" s="378"/>
    </row>
    <row r="72755" spans="1:25">
      <c r="A72755" s="374"/>
      <c r="B72755" s="374"/>
      <c r="C72755" s="406"/>
      <c r="D72755" s="407"/>
      <c r="E72755" s="374"/>
      <c r="F72755" s="374"/>
      <c r="G72755" s="408"/>
      <c r="H72755" s="374"/>
      <c r="I72755" s="409"/>
      <c r="J72755" s="374"/>
      <c r="K72755" s="409"/>
      <c r="L72755" s="378"/>
      <c r="M72755" s="410"/>
      <c r="N72755" s="374"/>
      <c r="O72755" s="411"/>
      <c r="P72755" s="409"/>
      <c r="Q72755" s="409"/>
      <c r="R72755" s="378"/>
      <c r="S72755" s="378"/>
      <c r="T72755" s="378"/>
      <c r="U72755" s="378"/>
      <c r="V72755" s="378"/>
      <c r="W72755" s="378"/>
      <c r="X72755" s="378"/>
      <c r="Y72755" s="378"/>
    </row>
    <row r="72756" spans="1:25">
      <c r="A72756" s="374"/>
      <c r="B72756" s="374"/>
      <c r="C72756" s="406"/>
      <c r="D72756" s="407"/>
      <c r="E72756" s="374"/>
      <c r="F72756" s="374"/>
      <c r="G72756" s="408"/>
      <c r="H72756" s="374"/>
      <c r="I72756" s="409"/>
      <c r="J72756" s="374"/>
      <c r="K72756" s="409"/>
      <c r="L72756" s="378"/>
      <c r="M72756" s="410"/>
      <c r="N72756" s="374"/>
      <c r="O72756" s="411"/>
      <c r="P72756" s="409"/>
      <c r="Q72756" s="409"/>
      <c r="R72756" s="378"/>
      <c r="S72756" s="378"/>
      <c r="T72756" s="378"/>
      <c r="U72756" s="378"/>
      <c r="V72756" s="378"/>
      <c r="W72756" s="378"/>
      <c r="X72756" s="378"/>
      <c r="Y72756" s="378"/>
    </row>
    <row r="72757" spans="1:25">
      <c r="A72757" s="374"/>
      <c r="B72757" s="374"/>
      <c r="C72757" s="406"/>
      <c r="D72757" s="407"/>
      <c r="E72757" s="374"/>
      <c r="F72757" s="374"/>
      <c r="G72757" s="408"/>
      <c r="H72757" s="374"/>
      <c r="I72757" s="409"/>
      <c r="J72757" s="374"/>
      <c r="K72757" s="409"/>
      <c r="L72757" s="378"/>
      <c r="M72757" s="410"/>
      <c r="N72757" s="374"/>
      <c r="O72757" s="411"/>
      <c r="P72757" s="409"/>
      <c r="Q72757" s="409"/>
      <c r="R72757" s="378"/>
      <c r="S72757" s="378"/>
      <c r="T72757" s="378"/>
      <c r="U72757" s="378"/>
      <c r="V72757" s="378"/>
      <c r="W72757" s="378"/>
      <c r="X72757" s="378"/>
      <c r="Y72757" s="378"/>
    </row>
    <row r="72758" spans="1:25">
      <c r="A72758" s="374"/>
      <c r="B72758" s="374"/>
      <c r="C72758" s="406"/>
      <c r="D72758" s="407"/>
      <c r="E72758" s="374"/>
      <c r="F72758" s="374"/>
      <c r="G72758" s="408"/>
      <c r="H72758" s="374"/>
      <c r="I72758" s="409"/>
      <c r="J72758" s="374"/>
      <c r="K72758" s="409"/>
      <c r="L72758" s="378"/>
      <c r="M72758" s="410"/>
      <c r="N72758" s="374"/>
      <c r="O72758" s="411"/>
      <c r="P72758" s="409"/>
      <c r="Q72758" s="409"/>
      <c r="R72758" s="378"/>
      <c r="S72758" s="378"/>
      <c r="T72758" s="378"/>
      <c r="U72758" s="378"/>
      <c r="V72758" s="378"/>
      <c r="W72758" s="378"/>
      <c r="X72758" s="378"/>
      <c r="Y72758" s="378"/>
    </row>
    <row r="72759" spans="1:25">
      <c r="A72759" s="374"/>
      <c r="B72759" s="374"/>
      <c r="C72759" s="406"/>
      <c r="D72759" s="407"/>
      <c r="E72759" s="374"/>
      <c r="F72759" s="374"/>
      <c r="G72759" s="408"/>
      <c r="H72759" s="374"/>
      <c r="I72759" s="409"/>
      <c r="J72759" s="374"/>
      <c r="K72759" s="409"/>
      <c r="L72759" s="378"/>
      <c r="M72759" s="410"/>
      <c r="N72759" s="374"/>
      <c r="O72759" s="411"/>
      <c r="P72759" s="409"/>
      <c r="Q72759" s="409"/>
      <c r="R72759" s="378"/>
      <c r="S72759" s="378"/>
      <c r="T72759" s="378"/>
      <c r="U72759" s="378"/>
      <c r="V72759" s="378"/>
      <c r="W72759" s="378"/>
      <c r="X72759" s="378"/>
      <c r="Y72759" s="378"/>
    </row>
    <row r="72760" spans="1:25">
      <c r="A72760" s="374"/>
      <c r="B72760" s="374"/>
      <c r="C72760" s="406"/>
      <c r="D72760" s="407"/>
      <c r="E72760" s="374"/>
      <c r="F72760" s="374"/>
      <c r="G72760" s="408"/>
      <c r="H72760" s="374"/>
      <c r="I72760" s="409"/>
      <c r="J72760" s="374"/>
      <c r="K72760" s="409"/>
      <c r="L72760" s="378"/>
      <c r="M72760" s="410"/>
      <c r="N72760" s="374"/>
      <c r="O72760" s="411"/>
      <c r="P72760" s="409"/>
      <c r="Q72760" s="409"/>
      <c r="R72760" s="378"/>
      <c r="S72760" s="378"/>
      <c r="T72760" s="378"/>
      <c r="U72760" s="378"/>
      <c r="V72760" s="378"/>
      <c r="W72760" s="378"/>
      <c r="X72760" s="378"/>
      <c r="Y72760" s="378"/>
    </row>
    <row r="72761" spans="1:25">
      <c r="A72761" s="374"/>
      <c r="B72761" s="374"/>
      <c r="C72761" s="406"/>
      <c r="D72761" s="407"/>
      <c r="E72761" s="374"/>
      <c r="F72761" s="374"/>
      <c r="G72761" s="408"/>
      <c r="H72761" s="374"/>
      <c r="I72761" s="409"/>
      <c r="J72761" s="374"/>
      <c r="K72761" s="409"/>
      <c r="L72761" s="378"/>
      <c r="M72761" s="410"/>
      <c r="N72761" s="374"/>
      <c r="O72761" s="411"/>
      <c r="P72761" s="409"/>
      <c r="Q72761" s="409"/>
      <c r="R72761" s="378"/>
      <c r="S72761" s="378"/>
      <c r="T72761" s="378"/>
      <c r="U72761" s="378"/>
      <c r="V72761" s="378"/>
      <c r="W72761" s="378"/>
      <c r="X72761" s="378"/>
      <c r="Y72761" s="378"/>
    </row>
    <row r="72762" spans="1:25">
      <c r="A72762" s="374"/>
      <c r="B72762" s="374"/>
      <c r="C72762" s="406"/>
      <c r="D72762" s="407"/>
      <c r="E72762" s="374"/>
      <c r="F72762" s="374"/>
      <c r="G72762" s="408"/>
      <c r="H72762" s="374"/>
      <c r="I72762" s="409"/>
      <c r="J72762" s="374"/>
      <c r="K72762" s="409"/>
      <c r="L72762" s="378"/>
      <c r="M72762" s="410"/>
      <c r="N72762" s="374"/>
      <c r="O72762" s="411"/>
      <c r="P72762" s="409"/>
      <c r="Q72762" s="409"/>
      <c r="R72762" s="378"/>
      <c r="S72762" s="378"/>
      <c r="T72762" s="378"/>
      <c r="U72762" s="378"/>
      <c r="V72762" s="378"/>
      <c r="W72762" s="378"/>
      <c r="X72762" s="378"/>
      <c r="Y72762" s="378"/>
    </row>
    <row r="72763" spans="1:25">
      <c r="A72763" s="374"/>
      <c r="B72763" s="374"/>
      <c r="C72763" s="406"/>
      <c r="D72763" s="407"/>
      <c r="E72763" s="374"/>
      <c r="F72763" s="374"/>
      <c r="G72763" s="408"/>
      <c r="H72763" s="374"/>
      <c r="I72763" s="409"/>
      <c r="J72763" s="374"/>
      <c r="K72763" s="409"/>
      <c r="L72763" s="378"/>
      <c r="M72763" s="410"/>
      <c r="N72763" s="374"/>
      <c r="O72763" s="411"/>
      <c r="P72763" s="409"/>
      <c r="Q72763" s="409"/>
      <c r="R72763" s="378"/>
      <c r="S72763" s="378"/>
      <c r="T72763" s="378"/>
      <c r="U72763" s="378"/>
      <c r="V72763" s="378"/>
      <c r="W72763" s="378"/>
      <c r="X72763" s="378"/>
      <c r="Y72763" s="378"/>
    </row>
    <row r="72764" spans="1:25">
      <c r="A72764" s="374"/>
      <c r="B72764" s="374"/>
      <c r="C72764" s="406"/>
      <c r="D72764" s="407"/>
      <c r="E72764" s="374"/>
      <c r="F72764" s="374"/>
      <c r="G72764" s="408"/>
      <c r="H72764" s="374"/>
      <c r="I72764" s="409"/>
      <c r="J72764" s="374"/>
      <c r="K72764" s="409"/>
      <c r="L72764" s="378"/>
      <c r="M72764" s="410"/>
      <c r="N72764" s="374"/>
      <c r="O72764" s="411"/>
      <c r="P72764" s="409"/>
      <c r="Q72764" s="409"/>
      <c r="R72764" s="378"/>
      <c r="S72764" s="378"/>
      <c r="T72764" s="378"/>
      <c r="U72764" s="378"/>
      <c r="V72764" s="378"/>
      <c r="W72764" s="378"/>
      <c r="X72764" s="378"/>
      <c r="Y72764" s="378"/>
    </row>
    <row r="72765" spans="1:25">
      <c r="A72765" s="374"/>
      <c r="B72765" s="374"/>
      <c r="C72765" s="406"/>
      <c r="D72765" s="407"/>
      <c r="E72765" s="374"/>
      <c r="F72765" s="374"/>
      <c r="G72765" s="408"/>
      <c r="H72765" s="374"/>
      <c r="I72765" s="409"/>
      <c r="J72765" s="374"/>
      <c r="K72765" s="409"/>
      <c r="L72765" s="378"/>
      <c r="M72765" s="410"/>
      <c r="N72765" s="374"/>
      <c r="O72765" s="411"/>
      <c r="P72765" s="409"/>
      <c r="Q72765" s="409"/>
      <c r="R72765" s="378"/>
      <c r="S72765" s="378"/>
      <c r="T72765" s="378"/>
      <c r="U72765" s="378"/>
      <c r="V72765" s="378"/>
      <c r="W72765" s="378"/>
      <c r="X72765" s="378"/>
      <c r="Y72765" s="378"/>
    </row>
    <row r="72766" spans="1:25">
      <c r="A72766" s="374"/>
      <c r="B72766" s="374"/>
      <c r="C72766" s="406"/>
      <c r="D72766" s="407"/>
      <c r="E72766" s="374"/>
      <c r="F72766" s="374"/>
      <c r="G72766" s="408"/>
      <c r="H72766" s="374"/>
      <c r="I72766" s="409"/>
      <c r="J72766" s="374"/>
      <c r="K72766" s="409"/>
      <c r="L72766" s="378"/>
      <c r="M72766" s="410"/>
      <c r="N72766" s="374"/>
      <c r="O72766" s="411"/>
      <c r="P72766" s="409"/>
      <c r="Q72766" s="409"/>
      <c r="R72766" s="378"/>
      <c r="S72766" s="378"/>
      <c r="T72766" s="378"/>
      <c r="U72766" s="378"/>
      <c r="V72766" s="378"/>
      <c r="W72766" s="378"/>
      <c r="X72766" s="378"/>
      <c r="Y72766" s="378"/>
    </row>
    <row r="72767" spans="1:25">
      <c r="A72767" s="374"/>
      <c r="B72767" s="374"/>
      <c r="C72767" s="406"/>
      <c r="D72767" s="407"/>
      <c r="E72767" s="374"/>
      <c r="F72767" s="374"/>
      <c r="G72767" s="408"/>
      <c r="H72767" s="374"/>
      <c r="I72767" s="409"/>
      <c r="J72767" s="374"/>
      <c r="K72767" s="409"/>
      <c r="L72767" s="378"/>
      <c r="M72767" s="410"/>
      <c r="N72767" s="374"/>
      <c r="O72767" s="411"/>
      <c r="P72767" s="409"/>
      <c r="Q72767" s="409"/>
      <c r="R72767" s="378"/>
      <c r="S72767" s="378"/>
      <c r="T72767" s="378"/>
      <c r="U72767" s="378"/>
      <c r="V72767" s="378"/>
      <c r="W72767" s="378"/>
      <c r="X72767" s="378"/>
      <c r="Y72767" s="378"/>
    </row>
    <row r="72768" spans="1:25">
      <c r="A72768" s="374"/>
      <c r="B72768" s="374"/>
      <c r="C72768" s="406"/>
      <c r="D72768" s="407"/>
      <c r="E72768" s="374"/>
      <c r="F72768" s="374"/>
      <c r="G72768" s="408"/>
      <c r="H72768" s="374"/>
      <c r="I72768" s="409"/>
      <c r="J72768" s="374"/>
      <c r="K72768" s="409"/>
      <c r="L72768" s="378"/>
      <c r="M72768" s="410"/>
      <c r="N72768" s="374"/>
      <c r="O72768" s="411"/>
      <c r="P72768" s="409"/>
      <c r="Q72768" s="409"/>
      <c r="R72768" s="378"/>
      <c r="S72768" s="378"/>
      <c r="T72768" s="378"/>
      <c r="U72768" s="378"/>
      <c r="V72768" s="378"/>
      <c r="W72768" s="378"/>
      <c r="X72768" s="378"/>
      <c r="Y72768" s="378"/>
    </row>
    <row r="72769" spans="1:25">
      <c r="A72769" s="374"/>
      <c r="B72769" s="374"/>
      <c r="C72769" s="406"/>
      <c r="D72769" s="407"/>
      <c r="E72769" s="374"/>
      <c r="F72769" s="374"/>
      <c r="G72769" s="408"/>
      <c r="H72769" s="374"/>
      <c r="I72769" s="409"/>
      <c r="J72769" s="374"/>
      <c r="K72769" s="409"/>
      <c r="L72769" s="378"/>
      <c r="M72769" s="410"/>
      <c r="N72769" s="374"/>
      <c r="O72769" s="411"/>
      <c r="P72769" s="409"/>
      <c r="Q72769" s="409"/>
      <c r="R72769" s="378"/>
      <c r="S72769" s="378"/>
      <c r="T72769" s="378"/>
      <c r="U72769" s="378"/>
      <c r="V72769" s="378"/>
      <c r="W72769" s="378"/>
      <c r="X72769" s="378"/>
      <c r="Y72769" s="378"/>
    </row>
    <row r="72770" spans="1:25">
      <c r="A72770" s="374"/>
      <c r="B72770" s="374"/>
      <c r="C72770" s="406"/>
      <c r="D72770" s="407"/>
      <c r="E72770" s="374"/>
      <c r="F72770" s="374"/>
      <c r="G72770" s="408"/>
      <c r="H72770" s="374"/>
      <c r="I72770" s="409"/>
      <c r="J72770" s="374"/>
      <c r="K72770" s="409"/>
      <c r="L72770" s="378"/>
      <c r="M72770" s="410"/>
      <c r="N72770" s="374"/>
      <c r="O72770" s="411"/>
      <c r="P72770" s="409"/>
      <c r="Q72770" s="409"/>
      <c r="R72770" s="378"/>
      <c r="S72770" s="378"/>
      <c r="T72770" s="378"/>
      <c r="U72770" s="378"/>
      <c r="V72770" s="378"/>
      <c r="W72770" s="378"/>
      <c r="X72770" s="378"/>
      <c r="Y72770" s="378"/>
    </row>
    <row r="72771" spans="1:25">
      <c r="A72771" s="374"/>
      <c r="B72771" s="374"/>
      <c r="C72771" s="406"/>
      <c r="D72771" s="407"/>
      <c r="E72771" s="374"/>
      <c r="F72771" s="374"/>
      <c r="G72771" s="408"/>
      <c r="H72771" s="374"/>
      <c r="I72771" s="409"/>
      <c r="J72771" s="374"/>
      <c r="K72771" s="409"/>
      <c r="L72771" s="378"/>
      <c r="M72771" s="410"/>
      <c r="N72771" s="374"/>
      <c r="O72771" s="411"/>
      <c r="P72771" s="409"/>
      <c r="Q72771" s="409"/>
      <c r="R72771" s="378"/>
      <c r="S72771" s="378"/>
      <c r="T72771" s="378"/>
      <c r="U72771" s="378"/>
      <c r="V72771" s="378"/>
      <c r="W72771" s="378"/>
      <c r="X72771" s="378"/>
      <c r="Y72771" s="378"/>
    </row>
    <row r="72772" spans="1:25">
      <c r="A72772" s="374"/>
      <c r="B72772" s="374"/>
      <c r="C72772" s="406"/>
      <c r="D72772" s="407"/>
      <c r="E72772" s="374"/>
      <c r="F72772" s="374"/>
      <c r="G72772" s="408"/>
      <c r="H72772" s="374"/>
      <c r="I72772" s="409"/>
      <c r="J72772" s="374"/>
      <c r="K72772" s="409"/>
      <c r="L72772" s="378"/>
      <c r="M72772" s="410"/>
      <c r="N72772" s="374"/>
      <c r="O72772" s="411"/>
      <c r="P72772" s="409"/>
      <c r="Q72772" s="409"/>
      <c r="R72772" s="378"/>
      <c r="S72772" s="378"/>
      <c r="T72772" s="378"/>
      <c r="U72772" s="378"/>
      <c r="V72772" s="378"/>
      <c r="W72772" s="378"/>
      <c r="X72772" s="378"/>
      <c r="Y72772" s="378"/>
    </row>
    <row r="72773" spans="1:25">
      <c r="A72773" s="374"/>
      <c r="B72773" s="374"/>
      <c r="C72773" s="406"/>
      <c r="D72773" s="407"/>
      <c r="E72773" s="374"/>
      <c r="F72773" s="374"/>
      <c r="G72773" s="408"/>
      <c r="H72773" s="374"/>
      <c r="I72773" s="409"/>
      <c r="J72773" s="374"/>
      <c r="K72773" s="409"/>
      <c r="L72773" s="378"/>
      <c r="M72773" s="410"/>
      <c r="N72773" s="374"/>
      <c r="O72773" s="411"/>
      <c r="P72773" s="409"/>
      <c r="Q72773" s="409"/>
      <c r="R72773" s="378"/>
      <c r="S72773" s="378"/>
      <c r="T72773" s="378"/>
      <c r="U72773" s="378"/>
      <c r="V72773" s="378"/>
      <c r="W72773" s="378"/>
      <c r="X72773" s="378"/>
      <c r="Y72773" s="378"/>
    </row>
    <row r="72774" spans="1:25">
      <c r="A72774" s="374"/>
      <c r="B72774" s="374"/>
      <c r="C72774" s="406"/>
      <c r="D72774" s="407"/>
      <c r="E72774" s="374"/>
      <c r="F72774" s="374"/>
      <c r="G72774" s="408"/>
      <c r="H72774" s="374"/>
      <c r="I72774" s="409"/>
      <c r="J72774" s="374"/>
      <c r="K72774" s="409"/>
      <c r="L72774" s="378"/>
      <c r="M72774" s="410"/>
      <c r="N72774" s="374"/>
      <c r="O72774" s="411"/>
      <c r="P72774" s="409"/>
      <c r="Q72774" s="409"/>
      <c r="R72774" s="378"/>
      <c r="S72774" s="378"/>
      <c r="T72774" s="378"/>
      <c r="U72774" s="378"/>
      <c r="V72774" s="378"/>
      <c r="W72774" s="378"/>
      <c r="X72774" s="378"/>
      <c r="Y72774" s="378"/>
    </row>
    <row r="72775" spans="1:25">
      <c r="A72775" s="374"/>
      <c r="B72775" s="374"/>
      <c r="C72775" s="406"/>
      <c r="D72775" s="407"/>
      <c r="E72775" s="374"/>
      <c r="F72775" s="374"/>
      <c r="G72775" s="408"/>
      <c r="H72775" s="374"/>
      <c r="I72775" s="409"/>
      <c r="J72775" s="374"/>
      <c r="K72775" s="409"/>
      <c r="L72775" s="378"/>
      <c r="M72775" s="410"/>
      <c r="N72775" s="374"/>
      <c r="O72775" s="411"/>
      <c r="P72775" s="409"/>
      <c r="Q72775" s="409"/>
      <c r="R72775" s="378"/>
      <c r="S72775" s="378"/>
      <c r="T72775" s="378"/>
      <c r="U72775" s="378"/>
      <c r="V72775" s="378"/>
      <c r="W72775" s="378"/>
      <c r="X72775" s="378"/>
      <c r="Y72775" s="378"/>
    </row>
    <row r="72776" spans="1:25">
      <c r="A72776" s="374"/>
      <c r="B72776" s="374"/>
      <c r="C72776" s="406"/>
      <c r="D72776" s="407"/>
      <c r="E72776" s="374"/>
      <c r="F72776" s="374"/>
      <c r="G72776" s="408"/>
      <c r="H72776" s="374"/>
      <c r="I72776" s="409"/>
      <c r="J72776" s="374"/>
      <c r="K72776" s="409"/>
      <c r="L72776" s="378"/>
      <c r="M72776" s="410"/>
      <c r="N72776" s="374"/>
      <c r="O72776" s="411"/>
      <c r="P72776" s="409"/>
      <c r="Q72776" s="409"/>
      <c r="R72776" s="378"/>
      <c r="S72776" s="378"/>
      <c r="T72776" s="378"/>
      <c r="U72776" s="378"/>
      <c r="V72776" s="378"/>
      <c r="W72776" s="378"/>
      <c r="X72776" s="378"/>
      <c r="Y72776" s="378"/>
    </row>
    <row r="72777" spans="1:25">
      <c r="A72777" s="374"/>
      <c r="B72777" s="374"/>
      <c r="C72777" s="406"/>
      <c r="D72777" s="407"/>
      <c r="E72777" s="374"/>
      <c r="F72777" s="374"/>
      <c r="G72777" s="408"/>
      <c r="H72777" s="374"/>
      <c r="I72777" s="409"/>
      <c r="J72777" s="374"/>
      <c r="K72777" s="409"/>
      <c r="L72777" s="378"/>
      <c r="M72777" s="410"/>
      <c r="N72777" s="374"/>
      <c r="O72777" s="411"/>
      <c r="P72777" s="409"/>
      <c r="Q72777" s="409"/>
      <c r="R72777" s="378"/>
      <c r="S72777" s="378"/>
      <c r="T72777" s="378"/>
      <c r="U72777" s="378"/>
      <c r="V72777" s="378"/>
      <c r="W72777" s="378"/>
      <c r="X72777" s="378"/>
      <c r="Y72777" s="378"/>
    </row>
    <row r="72778" spans="1:25">
      <c r="A72778" s="374"/>
      <c r="B72778" s="374"/>
      <c r="C72778" s="406"/>
      <c r="D72778" s="407"/>
      <c r="E72778" s="374"/>
      <c r="F72778" s="374"/>
      <c r="G72778" s="408"/>
      <c r="H72778" s="374"/>
      <c r="I72778" s="409"/>
      <c r="J72778" s="374"/>
      <c r="K72778" s="409"/>
      <c r="L72778" s="378"/>
      <c r="M72778" s="410"/>
      <c r="N72778" s="374"/>
      <c r="O72778" s="411"/>
      <c r="P72778" s="409"/>
      <c r="Q72778" s="409"/>
      <c r="R72778" s="378"/>
      <c r="S72778" s="378"/>
      <c r="T72778" s="378"/>
      <c r="U72778" s="378"/>
      <c r="V72778" s="378"/>
      <c r="W72778" s="378"/>
      <c r="X72778" s="378"/>
      <c r="Y72778" s="378"/>
    </row>
    <row r="72779" spans="1:25">
      <c r="A72779" s="374"/>
      <c r="B72779" s="374"/>
      <c r="C72779" s="406"/>
      <c r="D72779" s="407"/>
      <c r="E72779" s="374"/>
      <c r="F72779" s="374"/>
      <c r="G72779" s="408"/>
      <c r="H72779" s="374"/>
      <c r="I72779" s="409"/>
      <c r="J72779" s="374"/>
      <c r="K72779" s="409"/>
      <c r="L72779" s="378"/>
      <c r="M72779" s="410"/>
      <c r="N72779" s="374"/>
      <c r="O72779" s="411"/>
      <c r="P72779" s="409"/>
      <c r="Q72779" s="409"/>
      <c r="R72779" s="378"/>
      <c r="S72779" s="378"/>
      <c r="T72779" s="378"/>
      <c r="U72779" s="378"/>
      <c r="V72779" s="378"/>
      <c r="W72779" s="378"/>
      <c r="X72779" s="378"/>
      <c r="Y72779" s="378"/>
    </row>
    <row r="72780" spans="1:25">
      <c r="A72780" s="374"/>
      <c r="B72780" s="374"/>
      <c r="C72780" s="406"/>
      <c r="D72780" s="407"/>
      <c r="E72780" s="374"/>
      <c r="F72780" s="374"/>
      <c r="G72780" s="408"/>
      <c r="H72780" s="374"/>
      <c r="I72780" s="409"/>
      <c r="J72780" s="374"/>
      <c r="K72780" s="409"/>
      <c r="L72780" s="378"/>
      <c r="M72780" s="410"/>
      <c r="N72780" s="374"/>
      <c r="O72780" s="411"/>
      <c r="P72780" s="409"/>
      <c r="Q72780" s="409"/>
      <c r="R72780" s="378"/>
      <c r="S72780" s="378"/>
      <c r="T72780" s="378"/>
      <c r="U72780" s="378"/>
      <c r="V72780" s="378"/>
      <c r="W72780" s="378"/>
      <c r="X72780" s="378"/>
      <c r="Y72780" s="378"/>
    </row>
    <row r="72781" spans="1:25">
      <c r="A72781" s="374"/>
      <c r="B72781" s="374"/>
      <c r="C72781" s="406"/>
      <c r="D72781" s="407"/>
      <c r="E72781" s="374"/>
      <c r="F72781" s="374"/>
      <c r="G72781" s="408"/>
      <c r="H72781" s="374"/>
      <c r="I72781" s="409"/>
      <c r="J72781" s="374"/>
      <c r="K72781" s="409"/>
      <c r="L72781" s="378"/>
      <c r="M72781" s="410"/>
      <c r="N72781" s="374"/>
      <c r="O72781" s="411"/>
      <c r="P72781" s="409"/>
      <c r="Q72781" s="409"/>
      <c r="R72781" s="378"/>
      <c r="S72781" s="378"/>
      <c r="T72781" s="378"/>
      <c r="U72781" s="378"/>
      <c r="V72781" s="378"/>
      <c r="W72781" s="378"/>
      <c r="X72781" s="378"/>
      <c r="Y72781" s="378"/>
    </row>
    <row r="72782" spans="1:25">
      <c r="A72782" s="374"/>
      <c r="B72782" s="374"/>
      <c r="C72782" s="406"/>
      <c r="D72782" s="407"/>
      <c r="E72782" s="374"/>
      <c r="F72782" s="374"/>
      <c r="G72782" s="408"/>
      <c r="H72782" s="374"/>
      <c r="I72782" s="409"/>
      <c r="J72782" s="374"/>
      <c r="K72782" s="409"/>
      <c r="L72782" s="378"/>
      <c r="M72782" s="410"/>
      <c r="N72782" s="374"/>
      <c r="O72782" s="411"/>
      <c r="P72782" s="409"/>
      <c r="Q72782" s="409"/>
      <c r="R72782" s="378"/>
      <c r="S72782" s="378"/>
      <c r="T72782" s="378"/>
      <c r="U72782" s="378"/>
      <c r="V72782" s="378"/>
      <c r="W72782" s="378"/>
      <c r="X72782" s="378"/>
      <c r="Y72782" s="378"/>
    </row>
    <row r="72783" spans="1:25">
      <c r="A72783" s="374"/>
      <c r="B72783" s="374"/>
      <c r="C72783" s="406"/>
      <c r="D72783" s="407"/>
      <c r="E72783" s="374"/>
      <c r="F72783" s="374"/>
      <c r="G72783" s="408"/>
      <c r="H72783" s="374"/>
      <c r="I72783" s="409"/>
      <c r="J72783" s="374"/>
      <c r="K72783" s="409"/>
      <c r="L72783" s="378"/>
      <c r="M72783" s="410"/>
      <c r="N72783" s="374"/>
      <c r="O72783" s="411"/>
      <c r="P72783" s="409"/>
      <c r="Q72783" s="409"/>
      <c r="R72783" s="378"/>
      <c r="S72783" s="378"/>
      <c r="T72783" s="378"/>
      <c r="U72783" s="378"/>
      <c r="V72783" s="378"/>
      <c r="W72783" s="378"/>
      <c r="X72783" s="378"/>
      <c r="Y72783" s="378"/>
    </row>
    <row r="72784" spans="1:25">
      <c r="A72784" s="374"/>
      <c r="B72784" s="374"/>
      <c r="C72784" s="406"/>
      <c r="D72784" s="407"/>
      <c r="E72784" s="374"/>
      <c r="F72784" s="374"/>
      <c r="G72784" s="408"/>
      <c r="H72784" s="374"/>
      <c r="I72784" s="409"/>
      <c r="J72784" s="374"/>
      <c r="K72784" s="409"/>
      <c r="L72784" s="378"/>
      <c r="M72784" s="410"/>
      <c r="N72784" s="374"/>
      <c r="O72784" s="411"/>
      <c r="P72784" s="409"/>
      <c r="Q72784" s="409"/>
      <c r="R72784" s="378"/>
      <c r="S72784" s="378"/>
      <c r="T72784" s="378"/>
      <c r="U72784" s="378"/>
      <c r="V72784" s="378"/>
      <c r="W72784" s="378"/>
      <c r="X72784" s="378"/>
      <c r="Y72784" s="378"/>
    </row>
    <row r="72785" spans="1:25">
      <c r="A72785" s="374"/>
      <c r="B72785" s="374"/>
      <c r="C72785" s="406"/>
      <c r="D72785" s="407"/>
      <c r="E72785" s="374"/>
      <c r="F72785" s="374"/>
      <c r="G72785" s="408"/>
      <c r="H72785" s="374"/>
      <c r="I72785" s="409"/>
      <c r="J72785" s="374"/>
      <c r="K72785" s="409"/>
      <c r="L72785" s="378"/>
      <c r="M72785" s="410"/>
      <c r="N72785" s="374"/>
      <c r="O72785" s="411"/>
      <c r="P72785" s="409"/>
      <c r="Q72785" s="409"/>
      <c r="R72785" s="378"/>
      <c r="S72785" s="378"/>
      <c r="T72785" s="378"/>
      <c r="U72785" s="378"/>
      <c r="V72785" s="378"/>
      <c r="W72785" s="378"/>
      <c r="X72785" s="378"/>
      <c r="Y72785" s="378"/>
    </row>
    <row r="72786" spans="1:25">
      <c r="A72786" s="374"/>
      <c r="B72786" s="374"/>
      <c r="C72786" s="406"/>
      <c r="D72786" s="407"/>
      <c r="E72786" s="374"/>
      <c r="F72786" s="374"/>
      <c r="G72786" s="408"/>
      <c r="H72786" s="374"/>
      <c r="I72786" s="409"/>
      <c r="J72786" s="374"/>
      <c r="K72786" s="409"/>
      <c r="L72786" s="378"/>
      <c r="M72786" s="410"/>
      <c r="N72786" s="374"/>
      <c r="O72786" s="411"/>
      <c r="P72786" s="409"/>
      <c r="Q72786" s="409"/>
      <c r="R72786" s="378"/>
      <c r="S72786" s="378"/>
      <c r="T72786" s="378"/>
      <c r="U72786" s="378"/>
      <c r="V72786" s="378"/>
      <c r="W72786" s="378"/>
      <c r="X72786" s="378"/>
      <c r="Y72786" s="378"/>
    </row>
    <row r="72787" spans="1:25">
      <c r="A72787" s="374"/>
      <c r="B72787" s="374"/>
      <c r="C72787" s="406"/>
      <c r="D72787" s="407"/>
      <c r="E72787" s="374"/>
      <c r="F72787" s="374"/>
      <c r="G72787" s="408"/>
      <c r="H72787" s="374"/>
      <c r="I72787" s="409"/>
      <c r="J72787" s="374"/>
      <c r="K72787" s="409"/>
      <c r="L72787" s="378"/>
      <c r="M72787" s="410"/>
      <c r="N72787" s="374"/>
      <c r="O72787" s="411"/>
      <c r="P72787" s="409"/>
      <c r="Q72787" s="409"/>
      <c r="R72787" s="378"/>
      <c r="S72787" s="378"/>
      <c r="T72787" s="378"/>
      <c r="U72787" s="378"/>
      <c r="V72787" s="378"/>
      <c r="W72787" s="378"/>
      <c r="X72787" s="378"/>
      <c r="Y72787" s="378"/>
    </row>
    <row r="72788" spans="1:25">
      <c r="A72788" s="374"/>
      <c r="B72788" s="374"/>
      <c r="C72788" s="406"/>
      <c r="D72788" s="407"/>
      <c r="E72788" s="374"/>
      <c r="F72788" s="374"/>
      <c r="G72788" s="408"/>
      <c r="H72788" s="374"/>
      <c r="I72788" s="409"/>
      <c r="J72788" s="374"/>
      <c r="K72788" s="409"/>
      <c r="L72788" s="378"/>
      <c r="M72788" s="410"/>
      <c r="N72788" s="374"/>
      <c r="O72788" s="411"/>
      <c r="P72788" s="409"/>
      <c r="Q72788" s="409"/>
      <c r="R72788" s="378"/>
      <c r="S72788" s="378"/>
      <c r="T72788" s="378"/>
      <c r="U72788" s="378"/>
      <c r="V72788" s="378"/>
      <c r="W72788" s="378"/>
      <c r="X72788" s="378"/>
      <c r="Y72788" s="378"/>
    </row>
    <row r="72789" spans="1:25">
      <c r="A72789" s="374"/>
      <c r="B72789" s="374"/>
      <c r="C72789" s="406"/>
      <c r="D72789" s="407"/>
      <c r="E72789" s="374"/>
      <c r="F72789" s="374"/>
      <c r="G72789" s="408"/>
      <c r="H72789" s="374"/>
      <c r="I72789" s="409"/>
      <c r="J72789" s="374"/>
      <c r="K72789" s="409"/>
      <c r="L72789" s="378"/>
      <c r="M72789" s="410"/>
      <c r="N72789" s="374"/>
      <c r="O72789" s="411"/>
      <c r="P72789" s="409"/>
      <c r="Q72789" s="409"/>
      <c r="R72789" s="378"/>
      <c r="S72789" s="378"/>
      <c r="T72789" s="378"/>
      <c r="U72789" s="378"/>
      <c r="V72789" s="378"/>
      <c r="W72789" s="378"/>
      <c r="X72789" s="378"/>
      <c r="Y72789" s="378"/>
    </row>
    <row r="72790" spans="1:25">
      <c r="A72790" s="374"/>
      <c r="B72790" s="374"/>
      <c r="C72790" s="406"/>
      <c r="D72790" s="407"/>
      <c r="E72790" s="374"/>
      <c r="F72790" s="374"/>
      <c r="G72790" s="408"/>
      <c r="H72790" s="374"/>
      <c r="I72790" s="409"/>
      <c r="J72790" s="374"/>
      <c r="K72790" s="409"/>
      <c r="L72790" s="378"/>
      <c r="M72790" s="410"/>
      <c r="N72790" s="374"/>
      <c r="O72790" s="411"/>
      <c r="P72790" s="409"/>
      <c r="Q72790" s="409"/>
      <c r="R72790" s="378"/>
      <c r="S72790" s="378"/>
      <c r="T72790" s="378"/>
      <c r="U72790" s="378"/>
      <c r="V72790" s="378"/>
      <c r="W72790" s="378"/>
      <c r="X72790" s="378"/>
      <c r="Y72790" s="378"/>
    </row>
    <row r="72791" spans="1:25">
      <c r="A72791" s="374"/>
      <c r="B72791" s="374"/>
      <c r="C72791" s="406"/>
      <c r="D72791" s="407"/>
      <c r="E72791" s="374"/>
      <c r="F72791" s="374"/>
      <c r="G72791" s="408"/>
      <c r="H72791" s="374"/>
      <c r="I72791" s="409"/>
      <c r="J72791" s="374"/>
      <c r="K72791" s="409"/>
      <c r="L72791" s="378"/>
      <c r="M72791" s="410"/>
      <c r="N72791" s="374"/>
      <c r="O72791" s="411"/>
      <c r="P72791" s="409"/>
      <c r="Q72791" s="409"/>
      <c r="R72791" s="378"/>
      <c r="S72791" s="378"/>
      <c r="T72791" s="378"/>
      <c r="U72791" s="378"/>
      <c r="V72791" s="378"/>
      <c r="W72791" s="378"/>
      <c r="X72791" s="378"/>
      <c r="Y72791" s="378"/>
    </row>
    <row r="72792" spans="1:25">
      <c r="A72792" s="374"/>
      <c r="B72792" s="374"/>
      <c r="C72792" s="406"/>
      <c r="D72792" s="407"/>
      <c r="E72792" s="374"/>
      <c r="F72792" s="374"/>
      <c r="G72792" s="408"/>
      <c r="H72792" s="374"/>
      <c r="I72792" s="409"/>
      <c r="J72792" s="374"/>
      <c r="K72792" s="409"/>
      <c r="L72792" s="378"/>
      <c r="M72792" s="410"/>
      <c r="N72792" s="374"/>
      <c r="O72792" s="411"/>
      <c r="P72792" s="409"/>
      <c r="Q72792" s="409"/>
      <c r="R72792" s="378"/>
      <c r="S72792" s="378"/>
      <c r="T72792" s="378"/>
      <c r="U72792" s="378"/>
      <c r="V72792" s="378"/>
      <c r="W72792" s="378"/>
      <c r="X72792" s="378"/>
      <c r="Y72792" s="378"/>
    </row>
    <row r="72793" spans="1:25">
      <c r="A72793" s="374"/>
      <c r="B72793" s="374"/>
      <c r="C72793" s="406"/>
      <c r="D72793" s="407"/>
      <c r="E72793" s="374"/>
      <c r="F72793" s="374"/>
      <c r="G72793" s="408"/>
      <c r="H72793" s="374"/>
      <c r="I72793" s="409"/>
      <c r="J72793" s="374"/>
      <c r="K72793" s="409"/>
      <c r="L72793" s="378"/>
      <c r="M72793" s="410"/>
      <c r="N72793" s="374"/>
      <c r="O72793" s="411"/>
      <c r="P72793" s="409"/>
      <c r="Q72793" s="409"/>
      <c r="R72793" s="378"/>
      <c r="S72793" s="378"/>
      <c r="T72793" s="378"/>
      <c r="U72793" s="378"/>
      <c r="V72793" s="378"/>
      <c r="W72793" s="378"/>
      <c r="X72793" s="378"/>
      <c r="Y72793" s="378"/>
    </row>
    <row r="72794" spans="1:25">
      <c r="A72794" s="374"/>
      <c r="B72794" s="374"/>
      <c r="C72794" s="406"/>
      <c r="D72794" s="407"/>
      <c r="E72794" s="374"/>
      <c r="F72794" s="374"/>
      <c r="G72794" s="408"/>
      <c r="H72794" s="374"/>
      <c r="I72794" s="409"/>
      <c r="J72794" s="374"/>
      <c r="K72794" s="409"/>
      <c r="L72794" s="378"/>
      <c r="M72794" s="410"/>
      <c r="N72794" s="374"/>
      <c r="O72794" s="411"/>
      <c r="P72794" s="409"/>
      <c r="Q72794" s="409"/>
      <c r="R72794" s="378"/>
      <c r="S72794" s="378"/>
      <c r="T72794" s="378"/>
      <c r="U72794" s="378"/>
      <c r="V72794" s="378"/>
      <c r="W72794" s="378"/>
      <c r="X72794" s="378"/>
      <c r="Y72794" s="378"/>
    </row>
    <row r="72795" spans="1:25">
      <c r="A72795" s="374"/>
      <c r="B72795" s="374"/>
      <c r="C72795" s="406"/>
      <c r="D72795" s="407"/>
      <c r="E72795" s="374"/>
      <c r="F72795" s="374"/>
      <c r="G72795" s="408"/>
      <c r="H72795" s="374"/>
      <c r="I72795" s="409"/>
      <c r="J72795" s="374"/>
      <c r="K72795" s="409"/>
      <c r="L72795" s="378"/>
      <c r="M72795" s="410"/>
      <c r="N72795" s="374"/>
      <c r="O72795" s="411"/>
      <c r="P72795" s="409"/>
      <c r="Q72795" s="409"/>
      <c r="R72795" s="378"/>
      <c r="S72795" s="378"/>
      <c r="T72795" s="378"/>
      <c r="U72795" s="378"/>
      <c r="V72795" s="378"/>
      <c r="W72795" s="378"/>
      <c r="X72795" s="378"/>
      <c r="Y72795" s="378"/>
    </row>
    <row r="72796" spans="1:25">
      <c r="A72796" s="374"/>
      <c r="B72796" s="374"/>
      <c r="C72796" s="406"/>
      <c r="D72796" s="407"/>
      <c r="E72796" s="374"/>
      <c r="F72796" s="374"/>
      <c r="G72796" s="408"/>
      <c r="H72796" s="374"/>
      <c r="I72796" s="409"/>
      <c r="J72796" s="374"/>
      <c r="K72796" s="409"/>
      <c r="L72796" s="378"/>
      <c r="M72796" s="410"/>
      <c r="N72796" s="374"/>
      <c r="O72796" s="411"/>
      <c r="P72796" s="409"/>
      <c r="Q72796" s="409"/>
      <c r="R72796" s="378"/>
      <c r="S72796" s="378"/>
      <c r="T72796" s="378"/>
      <c r="U72796" s="378"/>
      <c r="V72796" s="378"/>
      <c r="W72796" s="378"/>
      <c r="X72796" s="378"/>
      <c r="Y72796" s="378"/>
    </row>
    <row r="72797" spans="1:25">
      <c r="A72797" s="374"/>
      <c r="B72797" s="374"/>
      <c r="C72797" s="406"/>
      <c r="D72797" s="407"/>
      <c r="E72797" s="374"/>
      <c r="F72797" s="374"/>
      <c r="G72797" s="408"/>
      <c r="H72797" s="374"/>
      <c r="I72797" s="409"/>
      <c r="J72797" s="374"/>
      <c r="K72797" s="409"/>
      <c r="L72797" s="378"/>
      <c r="M72797" s="410"/>
      <c r="N72797" s="374"/>
      <c r="O72797" s="411"/>
      <c r="P72797" s="409"/>
      <c r="Q72797" s="409"/>
      <c r="R72797" s="378"/>
      <c r="S72797" s="378"/>
      <c r="T72797" s="378"/>
      <c r="U72797" s="378"/>
      <c r="V72797" s="378"/>
      <c r="W72797" s="378"/>
      <c r="X72797" s="378"/>
      <c r="Y72797" s="378"/>
    </row>
    <row r="72798" spans="1:25">
      <c r="A72798" s="374"/>
      <c r="B72798" s="374"/>
      <c r="C72798" s="406"/>
      <c r="D72798" s="407"/>
      <c r="E72798" s="374"/>
      <c r="F72798" s="374"/>
      <c r="G72798" s="408"/>
      <c r="H72798" s="374"/>
      <c r="I72798" s="409"/>
      <c r="J72798" s="374"/>
      <c r="K72798" s="409"/>
      <c r="L72798" s="378"/>
      <c r="M72798" s="410"/>
      <c r="N72798" s="374"/>
      <c r="O72798" s="411"/>
      <c r="P72798" s="409"/>
      <c r="Q72798" s="409"/>
      <c r="R72798" s="378"/>
      <c r="S72798" s="378"/>
      <c r="T72798" s="378"/>
      <c r="U72798" s="378"/>
      <c r="V72798" s="378"/>
      <c r="W72798" s="378"/>
      <c r="X72798" s="378"/>
      <c r="Y72798" s="378"/>
    </row>
    <row r="72799" spans="1:25">
      <c r="A72799" s="374"/>
      <c r="B72799" s="374"/>
      <c r="C72799" s="406"/>
      <c r="D72799" s="407"/>
      <c r="E72799" s="374"/>
      <c r="F72799" s="374"/>
      <c r="G72799" s="408"/>
      <c r="H72799" s="374"/>
      <c r="I72799" s="409"/>
      <c r="J72799" s="374"/>
      <c r="K72799" s="409"/>
      <c r="L72799" s="378"/>
      <c r="M72799" s="410"/>
      <c r="N72799" s="374"/>
      <c r="O72799" s="411"/>
      <c r="P72799" s="409"/>
      <c r="Q72799" s="409"/>
      <c r="R72799" s="378"/>
      <c r="S72799" s="378"/>
      <c r="T72799" s="378"/>
      <c r="U72799" s="378"/>
      <c r="V72799" s="378"/>
      <c r="W72799" s="378"/>
      <c r="X72799" s="378"/>
      <c r="Y72799" s="378"/>
    </row>
    <row r="72800" spans="1:25">
      <c r="A72800" s="374"/>
      <c r="B72800" s="374"/>
      <c r="C72800" s="406"/>
      <c r="D72800" s="407"/>
      <c r="E72800" s="374"/>
      <c r="F72800" s="374"/>
      <c r="G72800" s="408"/>
      <c r="H72800" s="374"/>
      <c r="I72800" s="409"/>
      <c r="J72800" s="374"/>
      <c r="K72800" s="409"/>
      <c r="L72800" s="378"/>
      <c r="M72800" s="410"/>
      <c r="N72800" s="374"/>
      <c r="O72800" s="411"/>
      <c r="P72800" s="409"/>
      <c r="Q72800" s="409"/>
      <c r="R72800" s="378"/>
      <c r="S72800" s="378"/>
      <c r="T72800" s="378"/>
      <c r="U72800" s="378"/>
      <c r="V72800" s="378"/>
      <c r="W72800" s="378"/>
      <c r="X72800" s="378"/>
      <c r="Y72800" s="378"/>
    </row>
    <row r="72801" spans="1:25">
      <c r="A72801" s="374"/>
      <c r="B72801" s="374"/>
      <c r="C72801" s="406"/>
      <c r="D72801" s="407"/>
      <c r="E72801" s="374"/>
      <c r="F72801" s="374"/>
      <c r="G72801" s="408"/>
      <c r="H72801" s="374"/>
      <c r="I72801" s="409"/>
      <c r="J72801" s="374"/>
      <c r="K72801" s="409"/>
      <c r="L72801" s="378"/>
      <c r="M72801" s="410"/>
      <c r="N72801" s="374"/>
      <c r="O72801" s="411"/>
      <c r="P72801" s="409"/>
      <c r="Q72801" s="409"/>
      <c r="R72801" s="378"/>
      <c r="S72801" s="378"/>
      <c r="T72801" s="378"/>
      <c r="U72801" s="378"/>
      <c r="V72801" s="378"/>
      <c r="W72801" s="378"/>
      <c r="X72801" s="378"/>
      <c r="Y72801" s="378"/>
    </row>
    <row r="72802" spans="1:25">
      <c r="A72802" s="374"/>
      <c r="B72802" s="374"/>
      <c r="C72802" s="406"/>
      <c r="D72802" s="407"/>
      <c r="E72802" s="374"/>
      <c r="F72802" s="374"/>
      <c r="G72802" s="408"/>
      <c r="H72802" s="374"/>
      <c r="I72802" s="409"/>
      <c r="J72802" s="374"/>
      <c r="K72802" s="409"/>
      <c r="L72802" s="378"/>
      <c r="M72802" s="410"/>
      <c r="N72802" s="374"/>
      <c r="O72802" s="411"/>
      <c r="P72802" s="409"/>
      <c r="Q72802" s="409"/>
      <c r="R72802" s="378"/>
      <c r="S72802" s="378"/>
      <c r="T72802" s="378"/>
      <c r="U72802" s="378"/>
      <c r="V72802" s="378"/>
      <c r="W72802" s="378"/>
      <c r="X72802" s="378"/>
      <c r="Y72802" s="378"/>
    </row>
    <row r="72803" spans="1:25">
      <c r="A72803" s="374"/>
      <c r="B72803" s="374"/>
      <c r="C72803" s="406"/>
      <c r="D72803" s="407"/>
      <c r="E72803" s="374"/>
      <c r="F72803" s="374"/>
      <c r="G72803" s="408"/>
      <c r="H72803" s="374"/>
      <c r="I72803" s="409"/>
      <c r="J72803" s="374"/>
      <c r="K72803" s="409"/>
      <c r="L72803" s="378"/>
      <c r="M72803" s="410"/>
      <c r="N72803" s="374"/>
      <c r="O72803" s="411"/>
      <c r="P72803" s="409"/>
      <c r="Q72803" s="409"/>
      <c r="R72803" s="378"/>
      <c r="S72803" s="378"/>
      <c r="T72803" s="378"/>
      <c r="U72803" s="378"/>
      <c r="V72803" s="378"/>
      <c r="W72803" s="378"/>
      <c r="X72803" s="378"/>
      <c r="Y72803" s="378"/>
    </row>
    <row r="72804" spans="1:25">
      <c r="A72804" s="374"/>
      <c r="B72804" s="374"/>
      <c r="C72804" s="406"/>
      <c r="D72804" s="407"/>
      <c r="E72804" s="374"/>
      <c r="F72804" s="374"/>
      <c r="G72804" s="408"/>
      <c r="H72804" s="374"/>
      <c r="I72804" s="409"/>
      <c r="J72804" s="374"/>
      <c r="K72804" s="409"/>
      <c r="L72804" s="378"/>
      <c r="M72804" s="410"/>
      <c r="N72804" s="374"/>
      <c r="O72804" s="411"/>
      <c r="P72804" s="409"/>
      <c r="Q72804" s="409"/>
      <c r="R72804" s="378"/>
      <c r="S72804" s="378"/>
      <c r="T72804" s="378"/>
      <c r="U72804" s="378"/>
      <c r="V72804" s="378"/>
      <c r="W72804" s="378"/>
      <c r="X72804" s="378"/>
      <c r="Y72804" s="378"/>
    </row>
    <row r="72805" spans="1:25">
      <c r="A72805" s="374"/>
      <c r="B72805" s="374"/>
      <c r="C72805" s="406"/>
      <c r="D72805" s="407"/>
      <c r="E72805" s="374"/>
      <c r="F72805" s="374"/>
      <c r="G72805" s="408"/>
      <c r="H72805" s="374"/>
      <c r="I72805" s="409"/>
      <c r="J72805" s="374"/>
      <c r="K72805" s="409"/>
      <c r="L72805" s="378"/>
      <c r="M72805" s="410"/>
      <c r="N72805" s="374"/>
      <c r="O72805" s="411"/>
      <c r="P72805" s="409"/>
      <c r="Q72805" s="409"/>
      <c r="R72805" s="378"/>
      <c r="S72805" s="378"/>
      <c r="T72805" s="378"/>
      <c r="U72805" s="378"/>
      <c r="V72805" s="378"/>
      <c r="W72805" s="378"/>
      <c r="X72805" s="378"/>
      <c r="Y72805" s="378"/>
    </row>
    <row r="72806" spans="1:25">
      <c r="A72806" s="374"/>
      <c r="B72806" s="374"/>
      <c r="C72806" s="406"/>
      <c r="D72806" s="407"/>
      <c r="E72806" s="374"/>
      <c r="F72806" s="374"/>
      <c r="G72806" s="408"/>
      <c r="H72806" s="374"/>
      <c r="I72806" s="409"/>
      <c r="J72806" s="374"/>
      <c r="K72806" s="409"/>
      <c r="L72806" s="378"/>
      <c r="M72806" s="410"/>
      <c r="N72806" s="374"/>
      <c r="O72806" s="411"/>
      <c r="P72806" s="409"/>
      <c r="Q72806" s="409"/>
      <c r="R72806" s="378"/>
      <c r="S72806" s="378"/>
      <c r="T72806" s="378"/>
      <c r="U72806" s="378"/>
      <c r="V72806" s="378"/>
      <c r="W72806" s="378"/>
      <c r="X72806" s="378"/>
      <c r="Y72806" s="378"/>
    </row>
    <row r="72807" spans="1:25">
      <c r="A72807" s="374"/>
      <c r="B72807" s="374"/>
      <c r="C72807" s="406"/>
      <c r="D72807" s="407"/>
      <c r="E72807" s="374"/>
      <c r="F72807" s="374"/>
      <c r="G72807" s="408"/>
      <c r="H72807" s="374"/>
      <c r="I72807" s="409"/>
      <c r="J72807" s="374"/>
      <c r="K72807" s="409"/>
      <c r="L72807" s="378"/>
      <c r="M72807" s="410"/>
      <c r="N72807" s="374"/>
      <c r="O72807" s="411"/>
      <c r="P72807" s="409"/>
      <c r="Q72807" s="409"/>
      <c r="R72807" s="378"/>
      <c r="S72807" s="378"/>
      <c r="T72807" s="378"/>
      <c r="U72807" s="378"/>
      <c r="V72807" s="378"/>
      <c r="W72807" s="378"/>
      <c r="X72807" s="378"/>
      <c r="Y72807" s="378"/>
    </row>
    <row r="72808" spans="1:25">
      <c r="A72808" s="374"/>
      <c r="B72808" s="374"/>
      <c r="C72808" s="406"/>
      <c r="D72808" s="407"/>
      <c r="E72808" s="374"/>
      <c r="F72808" s="374"/>
      <c r="G72808" s="408"/>
      <c r="H72808" s="374"/>
      <c r="I72808" s="409"/>
      <c r="J72808" s="374"/>
      <c r="K72808" s="409"/>
      <c r="L72808" s="378"/>
      <c r="M72808" s="410"/>
      <c r="N72808" s="374"/>
      <c r="O72808" s="411"/>
      <c r="P72808" s="409"/>
      <c r="Q72808" s="409"/>
      <c r="R72808" s="378"/>
      <c r="S72808" s="378"/>
      <c r="T72808" s="378"/>
      <c r="U72808" s="378"/>
      <c r="V72808" s="378"/>
      <c r="W72808" s="378"/>
      <c r="X72808" s="378"/>
      <c r="Y72808" s="378"/>
    </row>
    <row r="72809" spans="1:25">
      <c r="A72809" s="374"/>
      <c r="B72809" s="374"/>
      <c r="C72809" s="406"/>
      <c r="D72809" s="407"/>
      <c r="E72809" s="374"/>
      <c r="F72809" s="374"/>
      <c r="G72809" s="408"/>
      <c r="H72809" s="374"/>
      <c r="I72809" s="409"/>
      <c r="J72809" s="374"/>
      <c r="K72809" s="409"/>
      <c r="L72809" s="378"/>
      <c r="M72809" s="410"/>
      <c r="N72809" s="374"/>
      <c r="O72809" s="411"/>
      <c r="P72809" s="409"/>
      <c r="Q72809" s="409"/>
      <c r="R72809" s="378"/>
      <c r="S72809" s="378"/>
      <c r="T72809" s="378"/>
      <c r="U72809" s="378"/>
      <c r="V72809" s="378"/>
      <c r="W72809" s="378"/>
      <c r="X72809" s="378"/>
      <c r="Y72809" s="378"/>
    </row>
    <row r="72810" spans="1:25">
      <c r="A72810" s="374"/>
      <c r="B72810" s="374"/>
      <c r="C72810" s="406"/>
      <c r="D72810" s="407"/>
      <c r="E72810" s="374"/>
      <c r="F72810" s="374"/>
      <c r="G72810" s="408"/>
      <c r="H72810" s="374"/>
      <c r="I72810" s="409"/>
      <c r="J72810" s="374"/>
      <c r="K72810" s="409"/>
      <c r="L72810" s="378"/>
      <c r="M72810" s="410"/>
      <c r="N72810" s="374"/>
      <c r="O72810" s="411"/>
      <c r="P72810" s="409"/>
      <c r="Q72810" s="409"/>
      <c r="R72810" s="378"/>
      <c r="S72810" s="378"/>
      <c r="T72810" s="378"/>
      <c r="U72810" s="378"/>
      <c r="V72810" s="378"/>
      <c r="W72810" s="378"/>
      <c r="X72810" s="378"/>
      <c r="Y72810" s="378"/>
    </row>
    <row r="72811" spans="1:25">
      <c r="A72811" s="374"/>
      <c r="B72811" s="374"/>
      <c r="C72811" s="406"/>
      <c r="D72811" s="407"/>
      <c r="E72811" s="374"/>
      <c r="F72811" s="374"/>
      <c r="G72811" s="408"/>
      <c r="H72811" s="374"/>
      <c r="I72811" s="409"/>
      <c r="J72811" s="374"/>
      <c r="K72811" s="409"/>
      <c r="L72811" s="378"/>
      <c r="M72811" s="410"/>
      <c r="N72811" s="374"/>
      <c r="O72811" s="411"/>
      <c r="P72811" s="409"/>
      <c r="Q72811" s="409"/>
      <c r="R72811" s="378"/>
      <c r="S72811" s="378"/>
      <c r="T72811" s="378"/>
      <c r="U72811" s="378"/>
      <c r="V72811" s="378"/>
      <c r="W72811" s="378"/>
      <c r="X72811" s="378"/>
      <c r="Y72811" s="378"/>
    </row>
    <row r="72812" spans="1:25">
      <c r="A72812" s="374"/>
      <c r="B72812" s="374"/>
      <c r="C72812" s="406"/>
      <c r="D72812" s="407"/>
      <c r="E72812" s="374"/>
      <c r="F72812" s="374"/>
      <c r="G72812" s="408"/>
      <c r="H72812" s="374"/>
      <c r="I72812" s="409"/>
      <c r="J72812" s="374"/>
      <c r="K72812" s="409"/>
      <c r="L72812" s="378"/>
      <c r="M72812" s="410"/>
      <c r="N72812" s="374"/>
      <c r="O72812" s="411"/>
      <c r="P72812" s="409"/>
      <c r="Q72812" s="409"/>
      <c r="R72812" s="378"/>
      <c r="S72812" s="378"/>
      <c r="T72812" s="378"/>
      <c r="U72812" s="378"/>
      <c r="V72812" s="378"/>
      <c r="W72812" s="378"/>
      <c r="X72812" s="378"/>
      <c r="Y72812" s="378"/>
    </row>
    <row r="72813" spans="1:25">
      <c r="A72813" s="374"/>
      <c r="B72813" s="374"/>
      <c r="C72813" s="406"/>
      <c r="D72813" s="407"/>
      <c r="E72813" s="374"/>
      <c r="F72813" s="374"/>
      <c r="G72813" s="408"/>
      <c r="H72813" s="374"/>
      <c r="I72813" s="409"/>
      <c r="J72813" s="374"/>
      <c r="K72813" s="409"/>
      <c r="L72813" s="378"/>
      <c r="M72813" s="410"/>
      <c r="N72813" s="374"/>
      <c r="O72813" s="411"/>
      <c r="P72813" s="409"/>
      <c r="Q72813" s="409"/>
      <c r="R72813" s="378"/>
      <c r="S72813" s="378"/>
      <c r="T72813" s="378"/>
      <c r="U72813" s="378"/>
      <c r="V72813" s="378"/>
      <c r="W72813" s="378"/>
      <c r="X72813" s="378"/>
      <c r="Y72813" s="378"/>
    </row>
    <row r="72814" spans="1:25">
      <c r="A72814" s="374"/>
      <c r="B72814" s="374"/>
      <c r="C72814" s="406"/>
      <c r="D72814" s="407"/>
      <c r="E72814" s="374"/>
      <c r="F72814" s="374"/>
      <c r="G72814" s="408"/>
      <c r="H72814" s="374"/>
      <c r="I72814" s="409"/>
      <c r="J72814" s="374"/>
      <c r="K72814" s="409"/>
      <c r="L72814" s="378"/>
      <c r="M72814" s="410"/>
      <c r="N72814" s="374"/>
      <c r="O72814" s="411"/>
      <c r="P72814" s="409"/>
      <c r="Q72814" s="409"/>
      <c r="R72814" s="378"/>
      <c r="S72814" s="378"/>
      <c r="T72814" s="378"/>
      <c r="U72814" s="378"/>
      <c r="V72814" s="378"/>
      <c r="W72814" s="378"/>
      <c r="X72814" s="378"/>
      <c r="Y72814" s="378"/>
    </row>
    <row r="72815" spans="1:25">
      <c r="A72815" s="374"/>
      <c r="B72815" s="374"/>
      <c r="C72815" s="406"/>
      <c r="D72815" s="407"/>
      <c r="E72815" s="374"/>
      <c r="F72815" s="374"/>
      <c r="G72815" s="408"/>
      <c r="H72815" s="374"/>
      <c r="I72815" s="409"/>
      <c r="J72815" s="374"/>
      <c r="K72815" s="409"/>
      <c r="L72815" s="378"/>
      <c r="M72815" s="410"/>
      <c r="N72815" s="374"/>
      <c r="O72815" s="411"/>
      <c r="P72815" s="409"/>
      <c r="Q72815" s="409"/>
      <c r="R72815" s="378"/>
      <c r="S72815" s="378"/>
      <c r="T72815" s="378"/>
      <c r="U72815" s="378"/>
      <c r="V72815" s="378"/>
      <c r="W72815" s="378"/>
      <c r="X72815" s="378"/>
      <c r="Y72815" s="378"/>
    </row>
    <row r="72816" spans="1:25">
      <c r="A72816" s="374"/>
      <c r="B72816" s="374"/>
      <c r="C72816" s="406"/>
      <c r="D72816" s="407"/>
      <c r="E72816" s="374"/>
      <c r="F72816" s="374"/>
      <c r="G72816" s="408"/>
      <c r="H72816" s="374"/>
      <c r="I72816" s="409"/>
      <c r="J72816" s="374"/>
      <c r="K72816" s="409"/>
      <c r="L72816" s="378"/>
      <c r="M72816" s="410"/>
      <c r="N72816" s="374"/>
      <c r="O72816" s="411"/>
      <c r="P72816" s="409"/>
      <c r="Q72816" s="409"/>
      <c r="R72816" s="378"/>
      <c r="S72816" s="378"/>
      <c r="T72816" s="378"/>
      <c r="U72816" s="378"/>
      <c r="V72816" s="378"/>
      <c r="W72816" s="378"/>
      <c r="X72816" s="378"/>
      <c r="Y72816" s="378"/>
    </row>
    <row r="72817" spans="1:25">
      <c r="A72817" s="374"/>
      <c r="B72817" s="374"/>
      <c r="C72817" s="406"/>
      <c r="D72817" s="407"/>
      <c r="E72817" s="374"/>
      <c r="F72817" s="374"/>
      <c r="G72817" s="408"/>
      <c r="H72817" s="374"/>
      <c r="I72817" s="409"/>
      <c r="J72817" s="374"/>
      <c r="K72817" s="409"/>
      <c r="L72817" s="378"/>
      <c r="M72817" s="410"/>
      <c r="N72817" s="374"/>
      <c r="O72817" s="411"/>
      <c r="P72817" s="409"/>
      <c r="Q72817" s="409"/>
      <c r="R72817" s="378"/>
      <c r="S72817" s="378"/>
      <c r="T72817" s="378"/>
      <c r="U72817" s="378"/>
      <c r="V72817" s="378"/>
      <c r="W72817" s="378"/>
      <c r="X72817" s="378"/>
      <c r="Y72817" s="378"/>
    </row>
    <row r="72818" spans="1:25">
      <c r="A72818" s="374"/>
      <c r="B72818" s="374"/>
      <c r="C72818" s="406"/>
      <c r="D72818" s="407"/>
      <c r="E72818" s="374"/>
      <c r="F72818" s="374"/>
      <c r="G72818" s="408"/>
      <c r="H72818" s="374"/>
      <c r="I72818" s="409"/>
      <c r="J72818" s="374"/>
      <c r="K72818" s="409"/>
      <c r="L72818" s="378"/>
      <c r="M72818" s="410"/>
      <c r="N72818" s="374"/>
      <c r="O72818" s="411"/>
      <c r="P72818" s="409"/>
      <c r="Q72818" s="409"/>
      <c r="R72818" s="378"/>
      <c r="S72818" s="378"/>
      <c r="T72818" s="378"/>
      <c r="U72818" s="378"/>
      <c r="V72818" s="378"/>
      <c r="W72818" s="378"/>
      <c r="X72818" s="378"/>
      <c r="Y72818" s="378"/>
    </row>
    <row r="72819" spans="1:25">
      <c r="A72819" s="374"/>
      <c r="B72819" s="374"/>
      <c r="C72819" s="406"/>
      <c r="D72819" s="407"/>
      <c r="E72819" s="374"/>
      <c r="F72819" s="374"/>
      <c r="G72819" s="408"/>
      <c r="H72819" s="374"/>
      <c r="I72819" s="409"/>
      <c r="J72819" s="374"/>
      <c r="K72819" s="409"/>
      <c r="L72819" s="378"/>
      <c r="M72819" s="410"/>
      <c r="N72819" s="374"/>
      <c r="O72819" s="411"/>
      <c r="P72819" s="409"/>
      <c r="Q72819" s="409"/>
      <c r="R72819" s="378"/>
      <c r="S72819" s="378"/>
      <c r="T72819" s="378"/>
      <c r="U72819" s="378"/>
      <c r="V72819" s="378"/>
      <c r="W72819" s="378"/>
      <c r="X72819" s="378"/>
      <c r="Y72819" s="378"/>
    </row>
    <row r="72820" spans="1:25">
      <c r="A72820" s="374"/>
      <c r="B72820" s="374"/>
      <c r="C72820" s="406"/>
      <c r="D72820" s="407"/>
      <c r="E72820" s="374"/>
      <c r="F72820" s="374"/>
      <c r="G72820" s="408"/>
      <c r="H72820" s="374"/>
      <c r="I72820" s="409"/>
      <c r="J72820" s="374"/>
      <c r="K72820" s="409"/>
      <c r="L72820" s="378"/>
      <c r="M72820" s="410"/>
      <c r="N72820" s="374"/>
      <c r="O72820" s="411"/>
      <c r="P72820" s="409"/>
      <c r="Q72820" s="409"/>
      <c r="R72820" s="378"/>
      <c r="S72820" s="378"/>
      <c r="T72820" s="378"/>
      <c r="U72820" s="378"/>
      <c r="V72820" s="378"/>
      <c r="W72820" s="378"/>
      <c r="X72820" s="378"/>
      <c r="Y72820" s="378"/>
    </row>
    <row r="72821" spans="1:25">
      <c r="A72821" s="374"/>
      <c r="B72821" s="374"/>
      <c r="C72821" s="406"/>
      <c r="D72821" s="407"/>
      <c r="E72821" s="374"/>
      <c r="F72821" s="374"/>
      <c r="G72821" s="408"/>
      <c r="H72821" s="374"/>
      <c r="I72821" s="409"/>
      <c r="J72821" s="374"/>
      <c r="K72821" s="409"/>
      <c r="L72821" s="378"/>
      <c r="M72821" s="410"/>
      <c r="N72821" s="374"/>
      <c r="O72821" s="411"/>
      <c r="P72821" s="409"/>
      <c r="Q72821" s="409"/>
      <c r="R72821" s="378"/>
      <c r="S72821" s="378"/>
      <c r="T72821" s="378"/>
      <c r="U72821" s="378"/>
      <c r="V72821" s="378"/>
      <c r="W72821" s="378"/>
      <c r="X72821" s="378"/>
      <c r="Y72821" s="378"/>
    </row>
    <row r="72822" spans="1:25">
      <c r="A72822" s="374"/>
      <c r="B72822" s="374"/>
      <c r="C72822" s="406"/>
      <c r="D72822" s="407"/>
      <c r="E72822" s="374"/>
      <c r="F72822" s="374"/>
      <c r="G72822" s="408"/>
      <c r="H72822" s="374"/>
      <c r="I72822" s="409"/>
      <c r="J72822" s="374"/>
      <c r="K72822" s="409"/>
      <c r="L72822" s="378"/>
      <c r="M72822" s="410"/>
      <c r="N72822" s="374"/>
      <c r="O72822" s="411"/>
      <c r="P72822" s="409"/>
      <c r="Q72822" s="409"/>
      <c r="R72822" s="378"/>
      <c r="S72822" s="378"/>
      <c r="T72822" s="378"/>
      <c r="U72822" s="378"/>
      <c r="V72822" s="378"/>
      <c r="W72822" s="378"/>
      <c r="X72822" s="378"/>
      <c r="Y72822" s="378"/>
    </row>
    <row r="72823" spans="1:25">
      <c r="A72823" s="374"/>
      <c r="B72823" s="374"/>
      <c r="C72823" s="406"/>
      <c r="D72823" s="407"/>
      <c r="E72823" s="374"/>
      <c r="F72823" s="374"/>
      <c r="G72823" s="408"/>
      <c r="H72823" s="374"/>
      <c r="I72823" s="409"/>
      <c r="J72823" s="374"/>
      <c r="K72823" s="409"/>
      <c r="L72823" s="378"/>
      <c r="M72823" s="410"/>
      <c r="N72823" s="374"/>
      <c r="O72823" s="411"/>
      <c r="P72823" s="409"/>
      <c r="Q72823" s="409"/>
      <c r="R72823" s="378"/>
      <c r="S72823" s="378"/>
      <c r="T72823" s="378"/>
      <c r="U72823" s="378"/>
      <c r="V72823" s="378"/>
      <c r="W72823" s="378"/>
      <c r="X72823" s="378"/>
      <c r="Y72823" s="378"/>
    </row>
    <row r="72824" spans="1:25">
      <c r="A72824" s="374"/>
      <c r="B72824" s="374"/>
      <c r="C72824" s="406"/>
      <c r="D72824" s="407"/>
      <c r="E72824" s="374"/>
      <c r="F72824" s="374"/>
      <c r="G72824" s="408"/>
      <c r="H72824" s="374"/>
      <c r="I72824" s="409"/>
      <c r="J72824" s="374"/>
      <c r="K72824" s="409"/>
      <c r="L72824" s="378"/>
      <c r="M72824" s="410"/>
      <c r="N72824" s="374"/>
      <c r="O72824" s="411"/>
      <c r="P72824" s="409"/>
      <c r="Q72824" s="409"/>
      <c r="R72824" s="378"/>
      <c r="S72824" s="378"/>
      <c r="T72824" s="378"/>
      <c r="U72824" s="378"/>
      <c r="V72824" s="378"/>
      <c r="W72824" s="378"/>
      <c r="X72824" s="378"/>
      <c r="Y72824" s="378"/>
    </row>
    <row r="72825" spans="1:25">
      <c r="A72825" s="374"/>
      <c r="B72825" s="374"/>
      <c r="C72825" s="406"/>
      <c r="D72825" s="407"/>
      <c r="E72825" s="374"/>
      <c r="F72825" s="374"/>
      <c r="G72825" s="408"/>
      <c r="H72825" s="374"/>
      <c r="I72825" s="409"/>
      <c r="J72825" s="374"/>
      <c r="K72825" s="409"/>
      <c r="L72825" s="378"/>
      <c r="M72825" s="410"/>
      <c r="N72825" s="374"/>
      <c r="O72825" s="411"/>
      <c r="P72825" s="409"/>
      <c r="Q72825" s="409"/>
      <c r="R72825" s="378"/>
      <c r="S72825" s="378"/>
      <c r="T72825" s="378"/>
      <c r="U72825" s="378"/>
      <c r="V72825" s="378"/>
      <c r="W72825" s="378"/>
      <c r="X72825" s="378"/>
      <c r="Y72825" s="378"/>
    </row>
    <row r="72826" spans="1:25">
      <c r="A72826" s="374"/>
      <c r="B72826" s="374"/>
      <c r="C72826" s="406"/>
      <c r="D72826" s="407"/>
      <c r="E72826" s="374"/>
      <c r="F72826" s="374"/>
      <c r="G72826" s="408"/>
      <c r="H72826" s="374"/>
      <c r="I72826" s="409"/>
      <c r="J72826" s="374"/>
      <c r="K72826" s="409"/>
      <c r="L72826" s="378"/>
      <c r="M72826" s="410"/>
      <c r="N72826" s="374"/>
      <c r="O72826" s="411"/>
      <c r="P72826" s="409"/>
      <c r="Q72826" s="409"/>
      <c r="R72826" s="378"/>
      <c r="S72826" s="378"/>
      <c r="T72826" s="378"/>
      <c r="U72826" s="378"/>
      <c r="V72826" s="378"/>
      <c r="W72826" s="378"/>
      <c r="X72826" s="378"/>
      <c r="Y72826" s="378"/>
    </row>
    <row r="72827" spans="1:25">
      <c r="A72827" s="374"/>
      <c r="B72827" s="374"/>
      <c r="C72827" s="406"/>
      <c r="D72827" s="407"/>
      <c r="E72827" s="374"/>
      <c r="F72827" s="374"/>
      <c r="G72827" s="408"/>
      <c r="H72827" s="374"/>
      <c r="I72827" s="409"/>
      <c r="J72827" s="374"/>
      <c r="K72827" s="409"/>
      <c r="L72827" s="378"/>
      <c r="M72827" s="410"/>
      <c r="N72827" s="374"/>
      <c r="O72827" s="411"/>
      <c r="P72827" s="409"/>
      <c r="Q72827" s="409"/>
      <c r="R72827" s="378"/>
      <c r="S72827" s="378"/>
      <c r="T72827" s="378"/>
      <c r="U72827" s="378"/>
      <c r="V72827" s="378"/>
      <c r="W72827" s="378"/>
      <c r="X72827" s="378"/>
      <c r="Y72827" s="378"/>
    </row>
    <row r="72828" spans="1:25">
      <c r="A72828" s="374"/>
      <c r="B72828" s="374"/>
      <c r="C72828" s="406"/>
      <c r="D72828" s="407"/>
      <c r="E72828" s="374"/>
      <c r="F72828" s="374"/>
      <c r="G72828" s="408"/>
      <c r="H72828" s="374"/>
      <c r="I72828" s="409"/>
      <c r="J72828" s="374"/>
      <c r="K72828" s="409"/>
      <c r="L72828" s="378"/>
      <c r="M72828" s="410"/>
      <c r="N72828" s="374"/>
      <c r="O72828" s="411"/>
      <c r="P72828" s="409"/>
      <c r="Q72828" s="409"/>
      <c r="R72828" s="378"/>
      <c r="S72828" s="378"/>
      <c r="T72828" s="378"/>
      <c r="U72828" s="378"/>
      <c r="V72828" s="378"/>
      <c r="W72828" s="378"/>
      <c r="X72828" s="378"/>
      <c r="Y72828" s="378"/>
    </row>
    <row r="72829" spans="1:25">
      <c r="A72829" s="374"/>
      <c r="B72829" s="374"/>
      <c r="C72829" s="406"/>
      <c r="D72829" s="407"/>
      <c r="E72829" s="374"/>
      <c r="F72829" s="374"/>
      <c r="G72829" s="408"/>
      <c r="H72829" s="374"/>
      <c r="I72829" s="409"/>
      <c r="J72829" s="374"/>
      <c r="K72829" s="409"/>
      <c r="L72829" s="378"/>
      <c r="M72829" s="410"/>
      <c r="N72829" s="374"/>
      <c r="O72829" s="411"/>
      <c r="P72829" s="409"/>
      <c r="Q72829" s="409"/>
      <c r="R72829" s="378"/>
      <c r="S72829" s="378"/>
      <c r="T72829" s="378"/>
      <c r="U72829" s="378"/>
      <c r="V72829" s="378"/>
      <c r="W72829" s="378"/>
      <c r="X72829" s="378"/>
      <c r="Y72829" s="378"/>
    </row>
    <row r="72830" spans="1:25">
      <c r="A72830" s="374"/>
      <c r="B72830" s="374"/>
      <c r="C72830" s="406"/>
      <c r="D72830" s="407"/>
      <c r="E72830" s="374"/>
      <c r="F72830" s="374"/>
      <c r="G72830" s="408"/>
      <c r="H72830" s="374"/>
      <c r="I72830" s="409"/>
      <c r="J72830" s="374"/>
      <c r="K72830" s="409"/>
      <c r="L72830" s="378"/>
      <c r="M72830" s="410"/>
      <c r="N72830" s="374"/>
      <c r="O72830" s="411"/>
      <c r="P72830" s="409"/>
      <c r="Q72830" s="409"/>
      <c r="R72830" s="378"/>
      <c r="S72830" s="378"/>
      <c r="T72830" s="378"/>
      <c r="U72830" s="378"/>
      <c r="V72830" s="378"/>
      <c r="W72830" s="378"/>
      <c r="X72830" s="378"/>
      <c r="Y72830" s="378"/>
    </row>
    <row r="72831" spans="1:25">
      <c r="A72831" s="374"/>
      <c r="B72831" s="374"/>
      <c r="C72831" s="406"/>
      <c r="D72831" s="407"/>
      <c r="E72831" s="374"/>
      <c r="F72831" s="374"/>
      <c r="G72831" s="408"/>
      <c r="H72831" s="374"/>
      <c r="I72831" s="409"/>
      <c r="J72831" s="374"/>
      <c r="K72831" s="409"/>
      <c r="L72831" s="378"/>
      <c r="M72831" s="410"/>
      <c r="N72831" s="374"/>
      <c r="O72831" s="411"/>
      <c r="P72831" s="409"/>
      <c r="Q72831" s="409"/>
      <c r="R72831" s="378"/>
      <c r="S72831" s="378"/>
      <c r="T72831" s="378"/>
      <c r="U72831" s="378"/>
      <c r="V72831" s="378"/>
      <c r="W72831" s="378"/>
      <c r="X72831" s="378"/>
      <c r="Y72831" s="378"/>
    </row>
    <row r="72832" spans="1:25">
      <c r="A72832" s="374"/>
      <c r="B72832" s="374"/>
      <c r="C72832" s="406"/>
      <c r="D72832" s="407"/>
      <c r="E72832" s="374"/>
      <c r="F72832" s="374"/>
      <c r="G72832" s="408"/>
      <c r="H72832" s="374"/>
      <c r="I72832" s="409"/>
      <c r="J72832" s="374"/>
      <c r="K72832" s="409"/>
      <c r="L72832" s="378"/>
      <c r="M72832" s="410"/>
      <c r="N72832" s="374"/>
      <c r="O72832" s="411"/>
      <c r="P72832" s="409"/>
      <c r="Q72832" s="409"/>
      <c r="R72832" s="378"/>
      <c r="S72832" s="378"/>
      <c r="T72832" s="378"/>
      <c r="U72832" s="378"/>
      <c r="V72832" s="378"/>
      <c r="W72832" s="378"/>
      <c r="X72832" s="378"/>
      <c r="Y72832" s="378"/>
    </row>
    <row r="72833" spans="1:25">
      <c r="A72833" s="374"/>
      <c r="B72833" s="374"/>
      <c r="C72833" s="406"/>
      <c r="D72833" s="407"/>
      <c r="E72833" s="374"/>
      <c r="F72833" s="374"/>
      <c r="G72833" s="408"/>
      <c r="H72833" s="374"/>
      <c r="I72833" s="409"/>
      <c r="J72833" s="374"/>
      <c r="K72833" s="409"/>
      <c r="L72833" s="378"/>
      <c r="M72833" s="410"/>
      <c r="N72833" s="374"/>
      <c r="O72833" s="411"/>
      <c r="P72833" s="409"/>
      <c r="Q72833" s="409"/>
      <c r="R72833" s="378"/>
      <c r="S72833" s="378"/>
      <c r="T72833" s="378"/>
      <c r="U72833" s="378"/>
      <c r="V72833" s="378"/>
      <c r="W72833" s="378"/>
      <c r="X72833" s="378"/>
      <c r="Y72833" s="378"/>
    </row>
    <row r="72834" spans="1:25">
      <c r="A72834" s="374"/>
      <c r="B72834" s="374"/>
      <c r="C72834" s="406"/>
      <c r="D72834" s="407"/>
      <c r="E72834" s="374"/>
      <c r="F72834" s="374"/>
      <c r="G72834" s="408"/>
      <c r="H72834" s="374"/>
      <c r="I72834" s="409"/>
      <c r="J72834" s="374"/>
      <c r="K72834" s="409"/>
      <c r="L72834" s="378"/>
      <c r="M72834" s="410"/>
      <c r="N72834" s="374"/>
      <c r="O72834" s="411"/>
      <c r="P72834" s="409"/>
      <c r="Q72834" s="409"/>
      <c r="R72834" s="378"/>
      <c r="S72834" s="378"/>
      <c r="T72834" s="378"/>
      <c r="U72834" s="378"/>
      <c r="V72834" s="378"/>
      <c r="W72834" s="378"/>
      <c r="X72834" s="378"/>
      <c r="Y72834" s="378"/>
    </row>
    <row r="72835" spans="1:25">
      <c r="A72835" s="374"/>
      <c r="B72835" s="374"/>
      <c r="C72835" s="406"/>
      <c r="D72835" s="407"/>
      <c r="E72835" s="374"/>
      <c r="F72835" s="374"/>
      <c r="G72835" s="408"/>
      <c r="H72835" s="374"/>
      <c r="I72835" s="409"/>
      <c r="J72835" s="374"/>
      <c r="K72835" s="409"/>
      <c r="L72835" s="378"/>
      <c r="M72835" s="410"/>
      <c r="N72835" s="374"/>
      <c r="O72835" s="411"/>
      <c r="P72835" s="409"/>
      <c r="Q72835" s="409"/>
      <c r="R72835" s="378"/>
      <c r="S72835" s="378"/>
      <c r="T72835" s="378"/>
      <c r="U72835" s="378"/>
      <c r="V72835" s="378"/>
      <c r="W72835" s="378"/>
      <c r="X72835" s="378"/>
      <c r="Y72835" s="378"/>
    </row>
    <row r="72836" spans="1:25">
      <c r="A72836" s="374"/>
      <c r="B72836" s="374"/>
      <c r="C72836" s="406"/>
      <c r="D72836" s="407"/>
      <c r="E72836" s="374"/>
      <c r="F72836" s="374"/>
      <c r="G72836" s="408"/>
      <c r="H72836" s="374"/>
      <c r="I72836" s="409"/>
      <c r="J72836" s="374"/>
      <c r="K72836" s="409"/>
      <c r="L72836" s="378"/>
      <c r="M72836" s="410"/>
      <c r="N72836" s="374"/>
      <c r="O72836" s="411"/>
      <c r="P72836" s="409"/>
      <c r="Q72836" s="409"/>
      <c r="R72836" s="378"/>
      <c r="S72836" s="378"/>
      <c r="T72836" s="378"/>
      <c r="U72836" s="378"/>
      <c r="V72836" s="378"/>
      <c r="W72836" s="378"/>
      <c r="X72836" s="378"/>
      <c r="Y72836" s="378"/>
    </row>
    <row r="72837" spans="1:25">
      <c r="A72837" s="374"/>
      <c r="B72837" s="374"/>
      <c r="C72837" s="406"/>
      <c r="D72837" s="407"/>
      <c r="E72837" s="374"/>
      <c r="F72837" s="374"/>
      <c r="G72837" s="408"/>
      <c r="H72837" s="374"/>
      <c r="I72837" s="409"/>
      <c r="J72837" s="374"/>
      <c r="K72837" s="409"/>
      <c r="L72837" s="378"/>
      <c r="M72837" s="410"/>
      <c r="N72837" s="374"/>
      <c r="O72837" s="411"/>
      <c r="P72837" s="409"/>
      <c r="Q72837" s="409"/>
      <c r="R72837" s="378"/>
      <c r="S72837" s="378"/>
      <c r="T72837" s="378"/>
      <c r="U72837" s="378"/>
      <c r="V72837" s="378"/>
      <c r="W72837" s="378"/>
      <c r="X72837" s="378"/>
      <c r="Y72837" s="378"/>
    </row>
    <row r="72838" spans="1:25">
      <c r="A72838" s="374"/>
      <c r="B72838" s="374"/>
      <c r="C72838" s="406"/>
      <c r="D72838" s="407"/>
      <c r="E72838" s="374"/>
      <c r="F72838" s="374"/>
      <c r="G72838" s="408"/>
      <c r="H72838" s="374"/>
      <c r="I72838" s="409"/>
      <c r="J72838" s="374"/>
      <c r="K72838" s="409"/>
      <c r="L72838" s="378"/>
      <c r="M72838" s="410"/>
      <c r="N72838" s="374"/>
      <c r="O72838" s="411"/>
      <c r="P72838" s="409"/>
      <c r="Q72838" s="409"/>
      <c r="R72838" s="378"/>
      <c r="S72838" s="378"/>
      <c r="T72838" s="378"/>
      <c r="U72838" s="378"/>
      <c r="V72838" s="378"/>
      <c r="W72838" s="378"/>
      <c r="X72838" s="378"/>
      <c r="Y72838" s="378"/>
    </row>
    <row r="72839" spans="1:25">
      <c r="A72839" s="374"/>
      <c r="B72839" s="374"/>
      <c r="C72839" s="406"/>
      <c r="D72839" s="407"/>
      <c r="E72839" s="374"/>
      <c r="F72839" s="374"/>
      <c r="G72839" s="408"/>
      <c r="H72839" s="374"/>
      <c r="I72839" s="409"/>
      <c r="J72839" s="374"/>
      <c r="K72839" s="409"/>
      <c r="L72839" s="378"/>
      <c r="M72839" s="410"/>
      <c r="N72839" s="374"/>
      <c r="O72839" s="411"/>
      <c r="P72839" s="409"/>
      <c r="Q72839" s="409"/>
      <c r="R72839" s="378"/>
      <c r="S72839" s="378"/>
      <c r="T72839" s="378"/>
      <c r="U72839" s="378"/>
      <c r="V72839" s="378"/>
      <c r="W72839" s="378"/>
      <c r="X72839" s="378"/>
      <c r="Y72839" s="378"/>
    </row>
    <row r="72840" spans="1:25">
      <c r="A72840" s="374"/>
      <c r="B72840" s="374"/>
      <c r="C72840" s="406"/>
      <c r="D72840" s="407"/>
      <c r="E72840" s="374"/>
      <c r="F72840" s="374"/>
      <c r="G72840" s="408"/>
      <c r="H72840" s="374"/>
      <c r="I72840" s="409"/>
      <c r="J72840" s="374"/>
      <c r="K72840" s="409"/>
      <c r="L72840" s="378"/>
      <c r="M72840" s="410"/>
      <c r="N72840" s="374"/>
      <c r="O72840" s="411"/>
      <c r="P72840" s="409"/>
      <c r="Q72840" s="409"/>
      <c r="R72840" s="378"/>
      <c r="S72840" s="378"/>
      <c r="T72840" s="378"/>
      <c r="U72840" s="378"/>
      <c r="V72840" s="378"/>
      <c r="W72840" s="378"/>
      <c r="X72840" s="378"/>
      <c r="Y72840" s="378"/>
    </row>
    <row r="72841" spans="1:25">
      <c r="A72841" s="374"/>
      <c r="B72841" s="374"/>
      <c r="C72841" s="406"/>
      <c r="D72841" s="407"/>
      <c r="E72841" s="374"/>
      <c r="F72841" s="374"/>
      <c r="G72841" s="408"/>
      <c r="H72841" s="374"/>
      <c r="I72841" s="409"/>
      <c r="J72841" s="374"/>
      <c r="K72841" s="409"/>
      <c r="L72841" s="378"/>
      <c r="M72841" s="410"/>
      <c r="N72841" s="374"/>
      <c r="O72841" s="411"/>
      <c r="P72841" s="409"/>
      <c r="Q72841" s="409"/>
      <c r="R72841" s="378"/>
      <c r="S72841" s="378"/>
      <c r="T72841" s="378"/>
      <c r="U72841" s="378"/>
      <c r="V72841" s="378"/>
      <c r="W72841" s="378"/>
      <c r="X72841" s="378"/>
      <c r="Y72841" s="378"/>
    </row>
    <row r="72842" spans="1:25">
      <c r="A72842" s="374"/>
      <c r="B72842" s="374"/>
      <c r="C72842" s="406"/>
      <c r="D72842" s="407"/>
      <c r="E72842" s="374"/>
      <c r="F72842" s="374"/>
      <c r="G72842" s="408"/>
      <c r="H72842" s="374"/>
      <c r="I72842" s="409"/>
      <c r="J72842" s="374"/>
      <c r="K72842" s="409"/>
      <c r="L72842" s="378"/>
      <c r="M72842" s="410"/>
      <c r="N72842" s="374"/>
      <c r="O72842" s="411"/>
      <c r="P72842" s="409"/>
      <c r="Q72842" s="409"/>
      <c r="R72842" s="378"/>
      <c r="S72842" s="378"/>
      <c r="T72842" s="378"/>
      <c r="U72842" s="378"/>
      <c r="V72842" s="378"/>
      <c r="W72842" s="378"/>
      <c r="X72842" s="378"/>
      <c r="Y72842" s="378"/>
    </row>
    <row r="72843" spans="1:25">
      <c r="A72843" s="374"/>
      <c r="B72843" s="374"/>
      <c r="C72843" s="406"/>
      <c r="D72843" s="407"/>
      <c r="E72843" s="374"/>
      <c r="F72843" s="374"/>
      <c r="G72843" s="408"/>
      <c r="H72843" s="374"/>
      <c r="I72843" s="409"/>
      <c r="J72843" s="374"/>
      <c r="K72843" s="409"/>
      <c r="L72843" s="378"/>
      <c r="M72843" s="410"/>
      <c r="N72843" s="374"/>
      <c r="O72843" s="411"/>
      <c r="P72843" s="409"/>
      <c r="Q72843" s="409"/>
      <c r="R72843" s="378"/>
      <c r="S72843" s="378"/>
      <c r="T72843" s="378"/>
      <c r="U72843" s="378"/>
      <c r="V72843" s="378"/>
      <c r="W72843" s="378"/>
      <c r="X72843" s="378"/>
      <c r="Y72843" s="378"/>
    </row>
    <row r="72844" spans="1:25">
      <c r="A72844" s="374"/>
      <c r="B72844" s="374"/>
      <c r="C72844" s="406"/>
      <c r="D72844" s="407"/>
      <c r="E72844" s="374"/>
      <c r="F72844" s="374"/>
      <c r="G72844" s="408"/>
      <c r="H72844" s="374"/>
      <c r="I72844" s="409"/>
      <c r="J72844" s="374"/>
      <c r="K72844" s="409"/>
      <c r="L72844" s="378"/>
      <c r="M72844" s="410"/>
      <c r="N72844" s="374"/>
      <c r="O72844" s="411"/>
      <c r="P72844" s="409"/>
      <c r="Q72844" s="409"/>
      <c r="R72844" s="378"/>
      <c r="S72844" s="378"/>
      <c r="T72844" s="378"/>
      <c r="U72844" s="378"/>
      <c r="V72844" s="378"/>
      <c r="W72844" s="378"/>
      <c r="X72844" s="378"/>
      <c r="Y72844" s="378"/>
    </row>
    <row r="72845" spans="1:25">
      <c r="A72845" s="374"/>
      <c r="B72845" s="374"/>
      <c r="C72845" s="406"/>
      <c r="D72845" s="407"/>
      <c r="E72845" s="374"/>
      <c r="F72845" s="374"/>
      <c r="G72845" s="408"/>
      <c r="H72845" s="374"/>
      <c r="I72845" s="409"/>
      <c r="J72845" s="374"/>
      <c r="K72845" s="409"/>
      <c r="L72845" s="378"/>
      <c r="M72845" s="410"/>
      <c r="N72845" s="374"/>
      <c r="O72845" s="411"/>
      <c r="P72845" s="409"/>
      <c r="Q72845" s="409"/>
      <c r="R72845" s="378"/>
      <c r="S72845" s="378"/>
      <c r="T72845" s="378"/>
      <c r="U72845" s="378"/>
      <c r="V72845" s="378"/>
      <c r="W72845" s="378"/>
      <c r="X72845" s="378"/>
      <c r="Y72845" s="378"/>
    </row>
    <row r="72846" spans="1:25">
      <c r="A72846" s="374"/>
      <c r="B72846" s="374"/>
      <c r="C72846" s="406"/>
      <c r="D72846" s="407"/>
      <c r="E72846" s="374"/>
      <c r="F72846" s="374"/>
      <c r="G72846" s="408"/>
      <c r="H72846" s="374"/>
      <c r="I72846" s="409"/>
      <c r="J72846" s="374"/>
      <c r="K72846" s="409"/>
      <c r="L72846" s="378"/>
      <c r="M72846" s="410"/>
      <c r="N72846" s="374"/>
      <c r="O72846" s="411"/>
      <c r="P72846" s="409"/>
      <c r="Q72846" s="409"/>
      <c r="R72846" s="378"/>
      <c r="S72846" s="378"/>
      <c r="T72846" s="378"/>
      <c r="U72846" s="378"/>
      <c r="V72846" s="378"/>
      <c r="W72846" s="378"/>
      <c r="X72846" s="378"/>
      <c r="Y72846" s="378"/>
    </row>
    <row r="72847" spans="1:25">
      <c r="A72847" s="374"/>
      <c r="B72847" s="374"/>
      <c r="C72847" s="406"/>
      <c r="D72847" s="407"/>
      <c r="E72847" s="374"/>
      <c r="F72847" s="374"/>
      <c r="G72847" s="408"/>
      <c r="H72847" s="374"/>
      <c r="I72847" s="409"/>
      <c r="J72847" s="374"/>
      <c r="K72847" s="409"/>
      <c r="L72847" s="378"/>
      <c r="M72847" s="410"/>
      <c r="N72847" s="374"/>
      <c r="O72847" s="411"/>
      <c r="P72847" s="409"/>
      <c r="Q72847" s="409"/>
      <c r="R72847" s="378"/>
      <c r="S72847" s="378"/>
      <c r="T72847" s="378"/>
      <c r="U72847" s="378"/>
      <c r="V72847" s="378"/>
      <c r="W72847" s="378"/>
      <c r="X72847" s="378"/>
      <c r="Y72847" s="378"/>
    </row>
    <row r="72848" spans="1:25">
      <c r="A72848" s="374"/>
      <c r="B72848" s="374"/>
      <c r="C72848" s="406"/>
      <c r="D72848" s="407"/>
      <c r="E72848" s="374"/>
      <c r="F72848" s="374"/>
      <c r="G72848" s="408"/>
      <c r="H72848" s="374"/>
      <c r="I72848" s="409"/>
      <c r="J72848" s="374"/>
      <c r="K72848" s="409"/>
      <c r="L72848" s="378"/>
      <c r="M72848" s="410"/>
      <c r="N72848" s="374"/>
      <c r="O72848" s="411"/>
      <c r="P72848" s="409"/>
      <c r="Q72848" s="409"/>
      <c r="R72848" s="378"/>
      <c r="S72848" s="378"/>
      <c r="T72848" s="378"/>
      <c r="U72848" s="378"/>
      <c r="V72848" s="378"/>
      <c r="W72848" s="378"/>
      <c r="X72848" s="378"/>
      <c r="Y72848" s="378"/>
    </row>
    <row r="72849" spans="1:25">
      <c r="A72849" s="374"/>
      <c r="B72849" s="374"/>
      <c r="C72849" s="406"/>
      <c r="D72849" s="407"/>
      <c r="E72849" s="374"/>
      <c r="F72849" s="374"/>
      <c r="G72849" s="408"/>
      <c r="H72849" s="374"/>
      <c r="I72849" s="409"/>
      <c r="J72849" s="374"/>
      <c r="K72849" s="409"/>
      <c r="L72849" s="378"/>
      <c r="M72849" s="410"/>
      <c r="N72849" s="374"/>
      <c r="O72849" s="411"/>
      <c r="P72849" s="409"/>
      <c r="Q72849" s="409"/>
      <c r="R72849" s="378"/>
      <c r="S72849" s="378"/>
      <c r="T72849" s="378"/>
      <c r="U72849" s="378"/>
      <c r="V72849" s="378"/>
      <c r="W72849" s="378"/>
      <c r="X72849" s="378"/>
      <c r="Y72849" s="378"/>
    </row>
    <row r="72850" spans="1:25">
      <c r="A72850" s="374"/>
      <c r="B72850" s="374"/>
      <c r="C72850" s="406"/>
      <c r="D72850" s="407"/>
      <c r="E72850" s="374"/>
      <c r="F72850" s="374"/>
      <c r="G72850" s="408"/>
      <c r="H72850" s="374"/>
      <c r="I72850" s="409"/>
      <c r="J72850" s="374"/>
      <c r="K72850" s="409"/>
      <c r="L72850" s="378"/>
      <c r="M72850" s="410"/>
      <c r="N72850" s="374"/>
      <c r="O72850" s="411"/>
      <c r="P72850" s="409"/>
      <c r="Q72850" s="409"/>
      <c r="R72850" s="378"/>
      <c r="S72850" s="378"/>
      <c r="T72850" s="378"/>
      <c r="U72850" s="378"/>
      <c r="V72850" s="378"/>
      <c r="W72850" s="378"/>
      <c r="X72850" s="378"/>
      <c r="Y72850" s="378"/>
    </row>
    <row r="72851" spans="1:25">
      <c r="A72851" s="374"/>
      <c r="B72851" s="374"/>
      <c r="C72851" s="406"/>
      <c r="D72851" s="407"/>
      <c r="E72851" s="374"/>
      <c r="F72851" s="374"/>
      <c r="G72851" s="408"/>
      <c r="H72851" s="374"/>
      <c r="I72851" s="409"/>
      <c r="J72851" s="374"/>
      <c r="K72851" s="409"/>
      <c r="L72851" s="378"/>
      <c r="M72851" s="410"/>
      <c r="N72851" s="374"/>
      <c r="O72851" s="411"/>
      <c r="P72851" s="409"/>
      <c r="Q72851" s="409"/>
      <c r="R72851" s="378"/>
      <c r="S72851" s="378"/>
      <c r="T72851" s="378"/>
      <c r="U72851" s="378"/>
      <c r="V72851" s="378"/>
      <c r="W72851" s="378"/>
      <c r="X72851" s="378"/>
      <c r="Y72851" s="378"/>
    </row>
    <row r="72852" spans="1:25">
      <c r="A72852" s="374"/>
      <c r="B72852" s="374"/>
      <c r="C72852" s="406"/>
      <c r="D72852" s="407"/>
      <c r="E72852" s="374"/>
      <c r="F72852" s="374"/>
      <c r="G72852" s="408"/>
      <c r="H72852" s="374"/>
      <c r="I72852" s="409"/>
      <c r="J72852" s="374"/>
      <c r="K72852" s="409"/>
      <c r="L72852" s="378"/>
      <c r="M72852" s="410"/>
      <c r="N72852" s="374"/>
      <c r="O72852" s="411"/>
      <c r="P72852" s="409"/>
      <c r="Q72852" s="409"/>
      <c r="R72852" s="378"/>
      <c r="S72852" s="378"/>
      <c r="T72852" s="378"/>
      <c r="U72852" s="378"/>
      <c r="V72852" s="378"/>
      <c r="W72852" s="378"/>
      <c r="X72852" s="378"/>
      <c r="Y72852" s="378"/>
    </row>
    <row r="72853" spans="1:25">
      <c r="A72853" s="374"/>
      <c r="B72853" s="374"/>
      <c r="C72853" s="406"/>
      <c r="D72853" s="407"/>
      <c r="E72853" s="374"/>
      <c r="F72853" s="374"/>
      <c r="G72853" s="408"/>
      <c r="H72853" s="374"/>
      <c r="I72853" s="409"/>
      <c r="J72853" s="374"/>
      <c r="K72853" s="409"/>
      <c r="L72853" s="378"/>
      <c r="M72853" s="410"/>
      <c r="N72853" s="374"/>
      <c r="O72853" s="411"/>
      <c r="P72853" s="409"/>
      <c r="Q72853" s="409"/>
      <c r="R72853" s="378"/>
      <c r="S72853" s="378"/>
      <c r="T72853" s="378"/>
      <c r="U72853" s="378"/>
      <c r="V72853" s="378"/>
      <c r="W72853" s="378"/>
      <c r="X72853" s="378"/>
      <c r="Y72853" s="378"/>
    </row>
    <row r="72854" spans="1:25">
      <c r="A72854" s="374"/>
      <c r="B72854" s="374"/>
      <c r="C72854" s="406"/>
      <c r="D72854" s="407"/>
      <c r="E72854" s="374"/>
      <c r="F72854" s="374"/>
      <c r="G72854" s="408"/>
      <c r="H72854" s="374"/>
      <c r="I72854" s="409"/>
      <c r="J72854" s="374"/>
      <c r="K72854" s="409"/>
      <c r="L72854" s="378"/>
      <c r="M72854" s="410"/>
      <c r="N72854" s="374"/>
      <c r="O72854" s="411"/>
      <c r="P72854" s="409"/>
      <c r="Q72854" s="409"/>
      <c r="R72854" s="378"/>
      <c r="S72854" s="378"/>
      <c r="T72854" s="378"/>
      <c r="U72854" s="378"/>
      <c r="V72854" s="378"/>
      <c r="W72854" s="378"/>
      <c r="X72854" s="378"/>
      <c r="Y72854" s="378"/>
    </row>
    <row r="72855" spans="1:25">
      <c r="A72855" s="374"/>
      <c r="B72855" s="374"/>
      <c r="C72855" s="406"/>
      <c r="D72855" s="407"/>
      <c r="E72855" s="374"/>
      <c r="F72855" s="374"/>
      <c r="G72855" s="408"/>
      <c r="H72855" s="374"/>
      <c r="I72855" s="409"/>
      <c r="J72855" s="374"/>
      <c r="K72855" s="409"/>
      <c r="L72855" s="378"/>
      <c r="M72855" s="410"/>
      <c r="N72855" s="374"/>
      <c r="O72855" s="411"/>
      <c r="P72855" s="409"/>
      <c r="Q72855" s="409"/>
      <c r="R72855" s="378"/>
      <c r="S72855" s="378"/>
      <c r="T72855" s="378"/>
      <c r="U72855" s="378"/>
      <c r="V72855" s="378"/>
      <c r="W72855" s="378"/>
      <c r="X72855" s="378"/>
      <c r="Y72855" s="378"/>
    </row>
    <row r="72856" spans="1:25">
      <c r="A72856" s="374"/>
      <c r="B72856" s="374"/>
      <c r="C72856" s="406"/>
      <c r="D72856" s="407"/>
      <c r="E72856" s="374"/>
      <c r="F72856" s="374"/>
      <c r="G72856" s="408"/>
      <c r="H72856" s="374"/>
      <c r="I72856" s="409"/>
      <c r="J72856" s="374"/>
      <c r="K72856" s="409"/>
      <c r="L72856" s="378"/>
      <c r="M72856" s="410"/>
      <c r="N72856" s="374"/>
      <c r="O72856" s="411"/>
      <c r="P72856" s="409"/>
      <c r="Q72856" s="409"/>
      <c r="R72856" s="378"/>
      <c r="S72856" s="378"/>
      <c r="T72856" s="378"/>
      <c r="U72856" s="378"/>
      <c r="V72856" s="378"/>
      <c r="W72856" s="378"/>
      <c r="X72856" s="378"/>
      <c r="Y72856" s="378"/>
    </row>
    <row r="72857" spans="1:25">
      <c r="A72857" s="374"/>
      <c r="B72857" s="374"/>
      <c r="C72857" s="406"/>
      <c r="D72857" s="407"/>
      <c r="E72857" s="374"/>
      <c r="F72857" s="374"/>
      <c r="G72857" s="408"/>
      <c r="H72857" s="374"/>
      <c r="I72857" s="409"/>
      <c r="J72857" s="374"/>
      <c r="K72857" s="409"/>
      <c r="L72857" s="378"/>
      <c r="M72857" s="410"/>
      <c r="N72857" s="374"/>
      <c r="O72857" s="411"/>
      <c r="P72857" s="409"/>
      <c r="Q72857" s="409"/>
      <c r="R72857" s="378"/>
      <c r="S72857" s="378"/>
      <c r="T72857" s="378"/>
      <c r="U72857" s="378"/>
      <c r="V72857" s="378"/>
      <c r="W72857" s="378"/>
      <c r="X72857" s="378"/>
      <c r="Y72857" s="378"/>
    </row>
    <row r="72858" spans="1:25">
      <c r="A72858" s="374"/>
      <c r="B72858" s="374"/>
      <c r="C72858" s="406"/>
      <c r="D72858" s="407"/>
      <c r="E72858" s="374"/>
      <c r="F72858" s="374"/>
      <c r="G72858" s="408"/>
      <c r="H72858" s="374"/>
      <c r="I72858" s="409"/>
      <c r="J72858" s="374"/>
      <c r="K72858" s="409"/>
      <c r="L72858" s="378"/>
      <c r="M72858" s="410"/>
      <c r="N72858" s="374"/>
      <c r="O72858" s="411"/>
      <c r="P72858" s="409"/>
      <c r="Q72858" s="409"/>
      <c r="R72858" s="378"/>
      <c r="S72858" s="378"/>
      <c r="T72858" s="378"/>
      <c r="U72858" s="378"/>
      <c r="V72858" s="378"/>
      <c r="W72858" s="378"/>
      <c r="X72858" s="378"/>
      <c r="Y72858" s="378"/>
    </row>
    <row r="72859" spans="1:25">
      <c r="A72859" s="374"/>
      <c r="B72859" s="374"/>
      <c r="C72859" s="406"/>
      <c r="D72859" s="407"/>
      <c r="E72859" s="374"/>
      <c r="F72859" s="374"/>
      <c r="G72859" s="408"/>
      <c r="H72859" s="374"/>
      <c r="I72859" s="409"/>
      <c r="J72859" s="374"/>
      <c r="K72859" s="409"/>
      <c r="L72859" s="378"/>
      <c r="M72859" s="410"/>
      <c r="N72859" s="374"/>
      <c r="O72859" s="411"/>
      <c r="P72859" s="409"/>
      <c r="Q72859" s="409"/>
      <c r="R72859" s="378"/>
      <c r="S72859" s="378"/>
      <c r="T72859" s="378"/>
      <c r="U72859" s="378"/>
      <c r="V72859" s="378"/>
      <c r="W72859" s="378"/>
      <c r="X72859" s="378"/>
      <c r="Y72859" s="378"/>
    </row>
    <row r="72860" spans="1:25">
      <c r="A72860" s="374"/>
      <c r="B72860" s="374"/>
      <c r="C72860" s="406"/>
      <c r="D72860" s="407"/>
      <c r="E72860" s="374"/>
      <c r="F72860" s="374"/>
      <c r="G72860" s="408"/>
      <c r="H72860" s="374"/>
      <c r="I72860" s="409"/>
      <c r="J72860" s="374"/>
      <c r="K72860" s="409"/>
      <c r="L72860" s="378"/>
      <c r="M72860" s="410"/>
      <c r="N72860" s="374"/>
      <c r="O72860" s="411"/>
      <c r="P72860" s="409"/>
      <c r="Q72860" s="409"/>
      <c r="R72860" s="378"/>
      <c r="S72860" s="378"/>
      <c r="T72860" s="378"/>
      <c r="U72860" s="378"/>
      <c r="V72860" s="378"/>
      <c r="W72860" s="378"/>
      <c r="X72860" s="378"/>
      <c r="Y72860" s="378"/>
    </row>
    <row r="72861" spans="1:25">
      <c r="A72861" s="374"/>
      <c r="B72861" s="374"/>
      <c r="C72861" s="406"/>
      <c r="D72861" s="407"/>
      <c r="E72861" s="374"/>
      <c r="F72861" s="374"/>
      <c r="G72861" s="408"/>
      <c r="H72861" s="374"/>
      <c r="I72861" s="409"/>
      <c r="J72861" s="374"/>
      <c r="K72861" s="409"/>
      <c r="L72861" s="378"/>
      <c r="M72861" s="410"/>
      <c r="N72861" s="374"/>
      <c r="O72861" s="411"/>
      <c r="P72861" s="409"/>
      <c r="Q72861" s="409"/>
      <c r="R72861" s="378"/>
      <c r="S72861" s="378"/>
      <c r="T72861" s="378"/>
      <c r="U72861" s="378"/>
      <c r="V72861" s="378"/>
      <c r="W72861" s="378"/>
      <c r="X72861" s="378"/>
      <c r="Y72861" s="378"/>
    </row>
    <row r="72862" spans="1:25">
      <c r="A72862" s="374"/>
      <c r="B72862" s="374"/>
      <c r="C72862" s="406"/>
      <c r="D72862" s="407"/>
      <c r="E72862" s="374"/>
      <c r="F72862" s="374"/>
      <c r="G72862" s="408"/>
      <c r="H72862" s="374"/>
      <c r="I72862" s="409"/>
      <c r="J72862" s="374"/>
      <c r="K72862" s="409"/>
      <c r="L72862" s="378"/>
      <c r="M72862" s="410"/>
      <c r="N72862" s="374"/>
      <c r="O72862" s="411"/>
      <c r="P72862" s="409"/>
      <c r="Q72862" s="409"/>
      <c r="R72862" s="378"/>
      <c r="S72862" s="378"/>
      <c r="T72862" s="378"/>
      <c r="U72862" s="378"/>
      <c r="V72862" s="378"/>
      <c r="W72862" s="378"/>
      <c r="X72862" s="378"/>
      <c r="Y72862" s="378"/>
    </row>
    <row r="72863" spans="1:25">
      <c r="A72863" s="374"/>
      <c r="B72863" s="374"/>
      <c r="C72863" s="406"/>
      <c r="D72863" s="407"/>
      <c r="E72863" s="374"/>
      <c r="F72863" s="374"/>
      <c r="G72863" s="408"/>
      <c r="H72863" s="374"/>
      <c r="I72863" s="409"/>
      <c r="J72863" s="374"/>
      <c r="K72863" s="409"/>
      <c r="L72863" s="378"/>
      <c r="M72863" s="410"/>
      <c r="N72863" s="374"/>
      <c r="O72863" s="411"/>
      <c r="P72863" s="409"/>
      <c r="Q72863" s="409"/>
      <c r="R72863" s="378"/>
      <c r="S72863" s="378"/>
      <c r="T72863" s="378"/>
      <c r="U72863" s="378"/>
      <c r="V72863" s="378"/>
      <c r="W72863" s="378"/>
      <c r="X72863" s="378"/>
      <c r="Y72863" s="378"/>
    </row>
    <row r="72864" spans="1:25">
      <c r="A72864" s="374"/>
      <c r="B72864" s="374"/>
      <c r="C72864" s="406"/>
      <c r="D72864" s="407"/>
      <c r="E72864" s="374"/>
      <c r="F72864" s="374"/>
      <c r="G72864" s="408"/>
      <c r="H72864" s="374"/>
      <c r="I72864" s="409"/>
      <c r="J72864" s="374"/>
      <c r="K72864" s="409"/>
      <c r="L72864" s="378"/>
      <c r="M72864" s="410"/>
      <c r="N72864" s="374"/>
      <c r="O72864" s="411"/>
      <c r="P72864" s="409"/>
      <c r="Q72864" s="409"/>
      <c r="R72864" s="378"/>
      <c r="S72864" s="378"/>
      <c r="T72864" s="378"/>
      <c r="U72864" s="378"/>
      <c r="V72864" s="378"/>
      <c r="W72864" s="378"/>
      <c r="X72864" s="378"/>
      <c r="Y72864" s="378"/>
    </row>
    <row r="72865" spans="1:25">
      <c r="A72865" s="374"/>
      <c r="B72865" s="374"/>
      <c r="C72865" s="406"/>
      <c r="D72865" s="407"/>
      <c r="E72865" s="374"/>
      <c r="F72865" s="374"/>
      <c r="G72865" s="408"/>
      <c r="H72865" s="374"/>
      <c r="I72865" s="409"/>
      <c r="J72865" s="374"/>
      <c r="K72865" s="409"/>
      <c r="L72865" s="378"/>
      <c r="M72865" s="410"/>
      <c r="N72865" s="374"/>
      <c r="O72865" s="411"/>
      <c r="P72865" s="409"/>
      <c r="Q72865" s="409"/>
      <c r="R72865" s="378"/>
      <c r="S72865" s="378"/>
      <c r="T72865" s="378"/>
      <c r="U72865" s="378"/>
      <c r="V72865" s="378"/>
      <c r="W72865" s="378"/>
      <c r="X72865" s="378"/>
      <c r="Y72865" s="378"/>
    </row>
    <row r="72866" spans="1:25">
      <c r="A72866" s="374"/>
      <c r="B72866" s="374"/>
      <c r="C72866" s="406"/>
      <c r="D72866" s="407"/>
      <c r="E72866" s="374"/>
      <c r="F72866" s="374"/>
      <c r="G72866" s="408"/>
      <c r="H72866" s="374"/>
      <c r="I72866" s="409"/>
      <c r="J72866" s="374"/>
      <c r="K72866" s="409"/>
      <c r="L72866" s="378"/>
      <c r="M72866" s="410"/>
      <c r="N72866" s="374"/>
      <c r="O72866" s="411"/>
      <c r="P72866" s="409"/>
      <c r="Q72866" s="409"/>
      <c r="R72866" s="378"/>
      <c r="S72866" s="378"/>
      <c r="T72866" s="378"/>
      <c r="U72866" s="378"/>
      <c r="V72866" s="378"/>
      <c r="W72866" s="378"/>
      <c r="X72866" s="378"/>
      <c r="Y72866" s="378"/>
    </row>
    <row r="72867" spans="1:25">
      <c r="A72867" s="374"/>
      <c r="B72867" s="374"/>
      <c r="C72867" s="406"/>
      <c r="D72867" s="407"/>
      <c r="E72867" s="374"/>
      <c r="F72867" s="374"/>
      <c r="G72867" s="408"/>
      <c r="H72867" s="374"/>
      <c r="I72867" s="409"/>
      <c r="J72867" s="374"/>
      <c r="K72867" s="409"/>
      <c r="L72867" s="378"/>
      <c r="M72867" s="410"/>
      <c r="N72867" s="374"/>
      <c r="O72867" s="411"/>
      <c r="P72867" s="409"/>
      <c r="Q72867" s="409"/>
      <c r="R72867" s="378"/>
      <c r="S72867" s="378"/>
      <c r="T72867" s="378"/>
      <c r="U72867" s="378"/>
      <c r="V72867" s="378"/>
      <c r="W72867" s="378"/>
      <c r="X72867" s="378"/>
      <c r="Y72867" s="378"/>
    </row>
    <row r="72868" spans="1:25">
      <c r="A72868" s="374"/>
      <c r="B72868" s="374"/>
      <c r="C72868" s="406"/>
      <c r="D72868" s="407"/>
      <c r="E72868" s="374"/>
      <c r="F72868" s="374"/>
      <c r="G72868" s="408"/>
      <c r="H72868" s="374"/>
      <c r="I72868" s="409"/>
      <c r="J72868" s="374"/>
      <c r="K72868" s="409"/>
      <c r="L72868" s="378"/>
      <c r="M72868" s="410"/>
      <c r="N72868" s="374"/>
      <c r="O72868" s="411"/>
      <c r="P72868" s="409"/>
      <c r="Q72868" s="409"/>
      <c r="R72868" s="378"/>
      <c r="S72868" s="378"/>
      <c r="T72868" s="378"/>
      <c r="U72868" s="378"/>
      <c r="V72868" s="378"/>
      <c r="W72868" s="378"/>
      <c r="X72868" s="378"/>
      <c r="Y72868" s="378"/>
    </row>
    <row r="72869" spans="1:25">
      <c r="A72869" s="374"/>
      <c r="B72869" s="374"/>
      <c r="C72869" s="406"/>
      <c r="D72869" s="407"/>
      <c r="E72869" s="374"/>
      <c r="F72869" s="374"/>
      <c r="G72869" s="408"/>
      <c r="H72869" s="374"/>
      <c r="I72869" s="409"/>
      <c r="J72869" s="374"/>
      <c r="K72869" s="409"/>
      <c r="L72869" s="378"/>
      <c r="M72869" s="410"/>
      <c r="N72869" s="374"/>
      <c r="O72869" s="411"/>
      <c r="P72869" s="409"/>
      <c r="Q72869" s="409"/>
      <c r="R72869" s="378"/>
      <c r="S72869" s="378"/>
      <c r="T72869" s="378"/>
      <c r="U72869" s="378"/>
      <c r="V72869" s="378"/>
      <c r="W72869" s="378"/>
      <c r="X72869" s="378"/>
      <c r="Y72869" s="378"/>
    </row>
    <row r="72870" spans="1:25">
      <c r="A72870" s="374"/>
      <c r="B72870" s="374"/>
      <c r="C72870" s="406"/>
      <c r="D72870" s="407"/>
      <c r="E72870" s="374"/>
      <c r="F72870" s="374"/>
      <c r="G72870" s="408"/>
      <c r="H72870" s="374"/>
      <c r="I72870" s="409"/>
      <c r="J72870" s="374"/>
      <c r="K72870" s="409"/>
      <c r="L72870" s="378"/>
      <c r="M72870" s="410"/>
      <c r="N72870" s="374"/>
      <c r="O72870" s="411"/>
      <c r="P72870" s="409"/>
      <c r="Q72870" s="409"/>
      <c r="R72870" s="378"/>
      <c r="S72870" s="378"/>
      <c r="T72870" s="378"/>
      <c r="U72870" s="378"/>
      <c r="V72870" s="378"/>
      <c r="W72870" s="378"/>
      <c r="X72870" s="378"/>
      <c r="Y72870" s="378"/>
    </row>
    <row r="72871" spans="1:25">
      <c r="A72871" s="374"/>
      <c r="B72871" s="374"/>
      <c r="C72871" s="406"/>
      <c r="D72871" s="407"/>
      <c r="E72871" s="374"/>
      <c r="F72871" s="374"/>
      <c r="G72871" s="408"/>
      <c r="H72871" s="374"/>
      <c r="I72871" s="409"/>
      <c r="J72871" s="374"/>
      <c r="K72871" s="409"/>
      <c r="L72871" s="378"/>
      <c r="M72871" s="410"/>
      <c r="N72871" s="374"/>
      <c r="O72871" s="411"/>
      <c r="P72871" s="409"/>
      <c r="Q72871" s="409"/>
      <c r="R72871" s="378"/>
      <c r="S72871" s="378"/>
      <c r="T72871" s="378"/>
      <c r="U72871" s="378"/>
      <c r="V72871" s="378"/>
      <c r="W72871" s="378"/>
      <c r="X72871" s="378"/>
      <c r="Y72871" s="378"/>
    </row>
    <row r="72872" spans="1:25">
      <c r="A72872" s="374"/>
      <c r="B72872" s="374"/>
      <c r="C72872" s="406"/>
      <c r="D72872" s="407"/>
      <c r="E72872" s="374"/>
      <c r="F72872" s="374"/>
      <c r="G72872" s="408"/>
      <c r="H72872" s="374"/>
      <c r="I72872" s="409"/>
      <c r="J72872" s="374"/>
      <c r="K72872" s="409"/>
      <c r="L72872" s="378"/>
      <c r="M72872" s="410"/>
      <c r="N72872" s="374"/>
      <c r="O72872" s="411"/>
      <c r="P72872" s="409"/>
      <c r="Q72872" s="409"/>
      <c r="R72872" s="378"/>
      <c r="S72872" s="378"/>
      <c r="T72872" s="378"/>
      <c r="U72872" s="378"/>
      <c r="V72872" s="378"/>
      <c r="W72872" s="378"/>
      <c r="X72872" s="378"/>
      <c r="Y72872" s="378"/>
    </row>
    <row r="72873" spans="1:25">
      <c r="A72873" s="374"/>
      <c r="B72873" s="374"/>
      <c r="C72873" s="406"/>
      <c r="D72873" s="407"/>
      <c r="E72873" s="374"/>
      <c r="F72873" s="374"/>
      <c r="G72873" s="408"/>
      <c r="H72873" s="374"/>
      <c r="I72873" s="409"/>
      <c r="J72873" s="374"/>
      <c r="K72873" s="409"/>
      <c r="L72873" s="378"/>
      <c r="M72873" s="410"/>
      <c r="N72873" s="374"/>
      <c r="O72873" s="411"/>
      <c r="P72873" s="409"/>
      <c r="Q72873" s="409"/>
      <c r="R72873" s="378"/>
      <c r="S72873" s="378"/>
      <c r="T72873" s="378"/>
      <c r="U72873" s="378"/>
      <c r="V72873" s="378"/>
      <c r="W72873" s="378"/>
      <c r="X72873" s="378"/>
      <c r="Y72873" s="378"/>
    </row>
    <row r="72874" spans="1:25">
      <c r="A72874" s="374"/>
      <c r="B72874" s="374"/>
      <c r="C72874" s="406"/>
      <c r="D72874" s="407"/>
      <c r="E72874" s="374"/>
      <c r="F72874" s="374"/>
      <c r="G72874" s="408"/>
      <c r="H72874" s="374"/>
      <c r="I72874" s="409"/>
      <c r="J72874" s="374"/>
      <c r="K72874" s="409"/>
      <c r="L72874" s="378"/>
      <c r="M72874" s="410"/>
      <c r="N72874" s="374"/>
      <c r="O72874" s="411"/>
      <c r="P72874" s="409"/>
      <c r="Q72874" s="409"/>
      <c r="R72874" s="378"/>
      <c r="S72874" s="378"/>
      <c r="T72874" s="378"/>
      <c r="U72874" s="378"/>
      <c r="V72874" s="378"/>
      <c r="W72874" s="378"/>
      <c r="X72874" s="378"/>
      <c r="Y72874" s="378"/>
    </row>
    <row r="72875" spans="1:25">
      <c r="A72875" s="374"/>
      <c r="B72875" s="374"/>
      <c r="C72875" s="406"/>
      <c r="D72875" s="407"/>
      <c r="E72875" s="374"/>
      <c r="F72875" s="374"/>
      <c r="G72875" s="408"/>
      <c r="H72875" s="374"/>
      <c r="I72875" s="409"/>
      <c r="J72875" s="374"/>
      <c r="K72875" s="409"/>
      <c r="L72875" s="378"/>
      <c r="M72875" s="410"/>
      <c r="N72875" s="374"/>
      <c r="O72875" s="411"/>
      <c r="P72875" s="409"/>
      <c r="Q72875" s="409"/>
      <c r="R72875" s="378"/>
      <c r="S72875" s="378"/>
      <c r="T72875" s="378"/>
      <c r="U72875" s="378"/>
      <c r="V72875" s="378"/>
      <c r="W72875" s="378"/>
      <c r="X72875" s="378"/>
      <c r="Y72875" s="378"/>
    </row>
    <row r="72876" spans="1:25">
      <c r="A72876" s="374"/>
      <c r="B72876" s="374"/>
      <c r="C72876" s="406"/>
      <c r="D72876" s="407"/>
      <c r="E72876" s="374"/>
      <c r="F72876" s="374"/>
      <c r="G72876" s="408"/>
      <c r="H72876" s="374"/>
      <c r="I72876" s="409"/>
      <c r="J72876" s="374"/>
      <c r="K72876" s="409"/>
      <c r="L72876" s="378"/>
      <c r="M72876" s="410"/>
      <c r="N72876" s="374"/>
      <c r="O72876" s="411"/>
      <c r="P72876" s="409"/>
      <c r="Q72876" s="409"/>
      <c r="R72876" s="378"/>
      <c r="S72876" s="378"/>
      <c r="T72876" s="378"/>
      <c r="U72876" s="378"/>
      <c r="V72876" s="378"/>
      <c r="W72876" s="378"/>
      <c r="X72876" s="378"/>
      <c r="Y72876" s="378"/>
    </row>
    <row r="72877" spans="1:25">
      <c r="A72877" s="374"/>
      <c r="B72877" s="374"/>
      <c r="C72877" s="406"/>
      <c r="D72877" s="407"/>
      <c r="E72877" s="374"/>
      <c r="F72877" s="374"/>
      <c r="G72877" s="408"/>
      <c r="H72877" s="374"/>
      <c r="I72877" s="409"/>
      <c r="J72877" s="374"/>
      <c r="K72877" s="409"/>
      <c r="L72877" s="378"/>
      <c r="M72877" s="410"/>
      <c r="N72877" s="374"/>
      <c r="O72877" s="411"/>
      <c r="P72877" s="409"/>
      <c r="Q72877" s="409"/>
      <c r="R72877" s="378"/>
      <c r="S72877" s="378"/>
      <c r="T72877" s="378"/>
      <c r="U72877" s="378"/>
      <c r="V72877" s="378"/>
      <c r="W72877" s="378"/>
      <c r="X72877" s="378"/>
      <c r="Y72877" s="378"/>
    </row>
    <row r="72878" spans="1:25">
      <c r="A72878" s="374"/>
      <c r="B72878" s="374"/>
      <c r="C72878" s="406"/>
      <c r="D72878" s="407"/>
      <c r="E72878" s="374"/>
      <c r="F72878" s="374"/>
      <c r="G72878" s="408"/>
      <c r="H72878" s="374"/>
      <c r="I72878" s="409"/>
      <c r="J72878" s="374"/>
      <c r="K72878" s="409"/>
      <c r="L72878" s="378"/>
      <c r="M72878" s="410"/>
      <c r="N72878" s="374"/>
      <c r="O72878" s="411"/>
      <c r="P72878" s="409"/>
      <c r="Q72878" s="409"/>
      <c r="R72878" s="378"/>
      <c r="S72878" s="378"/>
      <c r="T72878" s="378"/>
      <c r="U72878" s="378"/>
      <c r="V72878" s="378"/>
      <c r="W72878" s="378"/>
      <c r="X72878" s="378"/>
      <c r="Y72878" s="378"/>
    </row>
    <row r="72879" spans="1:25">
      <c r="A72879" s="374"/>
      <c r="B72879" s="374"/>
      <c r="C72879" s="406"/>
      <c r="D72879" s="407"/>
      <c r="E72879" s="374"/>
      <c r="F72879" s="374"/>
      <c r="G72879" s="408"/>
      <c r="H72879" s="374"/>
      <c r="I72879" s="409"/>
      <c r="J72879" s="374"/>
      <c r="K72879" s="409"/>
      <c r="L72879" s="378"/>
      <c r="M72879" s="410"/>
      <c r="N72879" s="374"/>
      <c r="O72879" s="411"/>
      <c r="P72879" s="409"/>
      <c r="Q72879" s="409"/>
      <c r="R72879" s="378"/>
      <c r="S72879" s="378"/>
      <c r="T72879" s="378"/>
      <c r="U72879" s="378"/>
      <c r="V72879" s="378"/>
      <c r="W72879" s="378"/>
      <c r="X72879" s="378"/>
      <c r="Y72879" s="378"/>
    </row>
    <row r="72880" spans="1:25">
      <c r="A72880" s="374"/>
      <c r="B72880" s="374"/>
      <c r="C72880" s="406"/>
      <c r="D72880" s="407"/>
      <c r="E72880" s="374"/>
      <c r="F72880" s="374"/>
      <c r="G72880" s="408"/>
      <c r="H72880" s="374"/>
      <c r="I72880" s="409"/>
      <c r="J72880" s="374"/>
      <c r="K72880" s="409"/>
      <c r="L72880" s="378"/>
      <c r="M72880" s="410"/>
      <c r="N72880" s="374"/>
      <c r="O72880" s="411"/>
      <c r="P72880" s="409"/>
      <c r="Q72880" s="409"/>
      <c r="R72880" s="378"/>
      <c r="S72880" s="378"/>
      <c r="T72880" s="378"/>
      <c r="U72880" s="378"/>
      <c r="V72880" s="378"/>
      <c r="W72880" s="378"/>
      <c r="X72880" s="378"/>
      <c r="Y72880" s="378"/>
    </row>
    <row r="72881" spans="1:25">
      <c r="A72881" s="374"/>
      <c r="B72881" s="374"/>
      <c r="C72881" s="406"/>
      <c r="D72881" s="407"/>
      <c r="E72881" s="374"/>
      <c r="F72881" s="374"/>
      <c r="G72881" s="408"/>
      <c r="H72881" s="374"/>
      <c r="I72881" s="409"/>
      <c r="J72881" s="374"/>
      <c r="K72881" s="409"/>
      <c r="L72881" s="378"/>
      <c r="M72881" s="410"/>
      <c r="N72881" s="374"/>
      <c r="O72881" s="411"/>
      <c r="P72881" s="409"/>
      <c r="Q72881" s="409"/>
      <c r="R72881" s="378"/>
      <c r="S72881" s="378"/>
      <c r="T72881" s="378"/>
      <c r="U72881" s="378"/>
      <c r="V72881" s="378"/>
      <c r="W72881" s="378"/>
      <c r="X72881" s="378"/>
      <c r="Y72881" s="378"/>
    </row>
    <row r="72882" spans="1:25">
      <c r="A72882" s="374"/>
      <c r="B72882" s="374"/>
      <c r="C72882" s="406"/>
      <c r="D72882" s="407"/>
      <c r="E72882" s="374"/>
      <c r="F72882" s="374"/>
      <c r="G72882" s="408"/>
      <c r="H72882" s="374"/>
      <c r="I72882" s="409"/>
      <c r="J72882" s="374"/>
      <c r="K72882" s="409"/>
      <c r="L72882" s="378"/>
      <c r="M72882" s="410"/>
      <c r="N72882" s="374"/>
      <c r="O72882" s="411"/>
      <c r="P72882" s="409"/>
      <c r="Q72882" s="409"/>
      <c r="R72882" s="378"/>
      <c r="S72882" s="378"/>
      <c r="T72882" s="378"/>
      <c r="U72882" s="378"/>
      <c r="V72882" s="378"/>
      <c r="W72882" s="378"/>
      <c r="X72882" s="378"/>
      <c r="Y72882" s="378"/>
    </row>
    <row r="72883" spans="1:25">
      <c r="A72883" s="374"/>
      <c r="B72883" s="374"/>
      <c r="C72883" s="406"/>
      <c r="D72883" s="407"/>
      <c r="E72883" s="374"/>
      <c r="F72883" s="374"/>
      <c r="G72883" s="408"/>
      <c r="H72883" s="374"/>
      <c r="I72883" s="409"/>
      <c r="J72883" s="374"/>
      <c r="K72883" s="409"/>
      <c r="L72883" s="378"/>
      <c r="M72883" s="410"/>
      <c r="N72883" s="374"/>
      <c r="O72883" s="411"/>
      <c r="P72883" s="409"/>
      <c r="Q72883" s="409"/>
      <c r="R72883" s="378"/>
      <c r="S72883" s="378"/>
      <c r="T72883" s="378"/>
      <c r="U72883" s="378"/>
      <c r="V72883" s="378"/>
      <c r="W72883" s="378"/>
      <c r="X72883" s="378"/>
      <c r="Y72883" s="378"/>
    </row>
    <row r="72884" spans="1:25">
      <c r="A72884" s="374"/>
      <c r="B72884" s="374"/>
      <c r="C72884" s="406"/>
      <c r="D72884" s="407"/>
      <c r="E72884" s="374"/>
      <c r="F72884" s="374"/>
      <c r="G72884" s="408"/>
      <c r="H72884" s="374"/>
      <c r="I72884" s="409"/>
      <c r="J72884" s="374"/>
      <c r="K72884" s="409"/>
      <c r="L72884" s="378"/>
      <c r="M72884" s="410"/>
      <c r="N72884" s="374"/>
      <c r="O72884" s="411"/>
      <c r="P72884" s="409"/>
      <c r="Q72884" s="409"/>
      <c r="R72884" s="378"/>
      <c r="S72884" s="378"/>
      <c r="T72884" s="378"/>
      <c r="U72884" s="378"/>
      <c r="V72884" s="378"/>
      <c r="W72884" s="378"/>
      <c r="X72884" s="378"/>
      <c r="Y72884" s="378"/>
    </row>
    <row r="72885" spans="1:25">
      <c r="A72885" s="374"/>
      <c r="B72885" s="374"/>
      <c r="C72885" s="406"/>
      <c r="D72885" s="407"/>
      <c r="E72885" s="374"/>
      <c r="F72885" s="374"/>
      <c r="G72885" s="408"/>
      <c r="H72885" s="374"/>
      <c r="I72885" s="409"/>
      <c r="J72885" s="374"/>
      <c r="K72885" s="409"/>
      <c r="L72885" s="378"/>
      <c r="M72885" s="410"/>
      <c r="N72885" s="374"/>
      <c r="O72885" s="411"/>
      <c r="P72885" s="409"/>
      <c r="Q72885" s="409"/>
      <c r="R72885" s="378"/>
      <c r="S72885" s="378"/>
      <c r="T72885" s="378"/>
      <c r="U72885" s="378"/>
      <c r="V72885" s="378"/>
      <c r="W72885" s="378"/>
      <c r="X72885" s="378"/>
      <c r="Y72885" s="378"/>
    </row>
    <row r="72886" spans="1:25">
      <c r="A72886" s="374"/>
      <c r="B72886" s="374"/>
      <c r="C72886" s="406"/>
      <c r="D72886" s="407"/>
      <c r="E72886" s="374"/>
      <c r="F72886" s="374"/>
      <c r="G72886" s="408"/>
      <c r="H72886" s="374"/>
      <c r="I72886" s="409"/>
      <c r="J72886" s="374"/>
      <c r="K72886" s="409"/>
      <c r="L72886" s="378"/>
      <c r="M72886" s="410"/>
      <c r="N72886" s="374"/>
      <c r="O72886" s="411"/>
      <c r="P72886" s="409"/>
      <c r="Q72886" s="409"/>
      <c r="R72886" s="378"/>
      <c r="S72886" s="378"/>
      <c r="T72886" s="378"/>
      <c r="U72886" s="378"/>
      <c r="V72886" s="378"/>
      <c r="W72886" s="378"/>
      <c r="X72886" s="378"/>
      <c r="Y72886" s="378"/>
    </row>
    <row r="72887" spans="1:25">
      <c r="A72887" s="374"/>
      <c r="B72887" s="374"/>
      <c r="C72887" s="406"/>
      <c r="D72887" s="407"/>
      <c r="E72887" s="374"/>
      <c r="F72887" s="374"/>
      <c r="G72887" s="408"/>
      <c r="H72887" s="374"/>
      <c r="I72887" s="409"/>
      <c r="J72887" s="374"/>
      <c r="K72887" s="409"/>
      <c r="L72887" s="378"/>
      <c r="M72887" s="410"/>
      <c r="N72887" s="374"/>
      <c r="O72887" s="411"/>
      <c r="P72887" s="409"/>
      <c r="Q72887" s="409"/>
      <c r="R72887" s="378"/>
      <c r="S72887" s="378"/>
      <c r="T72887" s="378"/>
      <c r="U72887" s="378"/>
      <c r="V72887" s="378"/>
      <c r="W72887" s="378"/>
      <c r="X72887" s="378"/>
      <c r="Y72887" s="378"/>
    </row>
    <row r="72888" spans="1:25">
      <c r="A72888" s="374"/>
      <c r="B72888" s="374"/>
      <c r="C72888" s="406"/>
      <c r="D72888" s="407"/>
      <c r="E72888" s="374"/>
      <c r="F72888" s="374"/>
      <c r="G72888" s="408"/>
      <c r="H72888" s="374"/>
      <c r="I72888" s="409"/>
      <c r="J72888" s="374"/>
      <c r="K72888" s="409"/>
      <c r="L72888" s="378"/>
      <c r="M72888" s="410"/>
      <c r="N72888" s="374"/>
      <c r="O72888" s="411"/>
      <c r="P72888" s="409"/>
      <c r="Q72888" s="409"/>
      <c r="R72888" s="378"/>
      <c r="S72888" s="378"/>
      <c r="T72888" s="378"/>
      <c r="U72888" s="378"/>
      <c r="V72888" s="378"/>
      <c r="W72888" s="378"/>
      <c r="X72888" s="378"/>
      <c r="Y72888" s="378"/>
    </row>
    <row r="72889" spans="1:25">
      <c r="A72889" s="374"/>
      <c r="B72889" s="374"/>
      <c r="C72889" s="406"/>
      <c r="D72889" s="407"/>
      <c r="E72889" s="374"/>
      <c r="F72889" s="374"/>
      <c r="G72889" s="408"/>
      <c r="H72889" s="374"/>
      <c r="I72889" s="409"/>
      <c r="J72889" s="374"/>
      <c r="K72889" s="409"/>
      <c r="L72889" s="378"/>
      <c r="M72889" s="410"/>
      <c r="N72889" s="374"/>
      <c r="O72889" s="411"/>
      <c r="P72889" s="409"/>
      <c r="Q72889" s="409"/>
      <c r="R72889" s="378"/>
      <c r="S72889" s="378"/>
      <c r="T72889" s="378"/>
      <c r="U72889" s="378"/>
      <c r="V72889" s="378"/>
      <c r="W72889" s="378"/>
      <c r="X72889" s="378"/>
      <c r="Y72889" s="378"/>
    </row>
    <row r="72890" spans="1:25">
      <c r="A72890" s="374"/>
      <c r="B72890" s="374"/>
      <c r="C72890" s="406"/>
      <c r="D72890" s="407"/>
      <c r="E72890" s="374"/>
      <c r="F72890" s="374"/>
      <c r="G72890" s="408"/>
      <c r="H72890" s="374"/>
      <c r="I72890" s="409"/>
      <c r="J72890" s="374"/>
      <c r="K72890" s="409"/>
      <c r="L72890" s="378"/>
      <c r="M72890" s="410"/>
      <c r="N72890" s="374"/>
      <c r="O72890" s="411"/>
      <c r="P72890" s="409"/>
      <c r="Q72890" s="409"/>
      <c r="R72890" s="378"/>
      <c r="S72890" s="378"/>
      <c r="T72890" s="378"/>
      <c r="U72890" s="378"/>
      <c r="V72890" s="378"/>
      <c r="W72890" s="378"/>
      <c r="X72890" s="378"/>
      <c r="Y72890" s="378"/>
    </row>
    <row r="72891" spans="1:25">
      <c r="A72891" s="374"/>
      <c r="B72891" s="374"/>
      <c r="C72891" s="406"/>
      <c r="D72891" s="407"/>
      <c r="E72891" s="374"/>
      <c r="F72891" s="374"/>
      <c r="G72891" s="408"/>
      <c r="H72891" s="374"/>
      <c r="I72891" s="409"/>
      <c r="J72891" s="374"/>
      <c r="K72891" s="409"/>
      <c r="L72891" s="378"/>
      <c r="M72891" s="410"/>
      <c r="N72891" s="374"/>
      <c r="O72891" s="411"/>
      <c r="P72891" s="409"/>
      <c r="Q72891" s="409"/>
      <c r="R72891" s="378"/>
      <c r="S72891" s="378"/>
      <c r="T72891" s="378"/>
      <c r="U72891" s="378"/>
      <c r="V72891" s="378"/>
      <c r="W72891" s="378"/>
      <c r="X72891" s="378"/>
      <c r="Y72891" s="378"/>
    </row>
    <row r="72892" spans="1:25">
      <c r="A72892" s="374"/>
      <c r="B72892" s="374"/>
      <c r="C72892" s="406"/>
      <c r="D72892" s="407"/>
      <c r="E72892" s="374"/>
      <c r="F72892" s="374"/>
      <c r="G72892" s="408"/>
      <c r="H72892" s="374"/>
      <c r="I72892" s="409"/>
      <c r="J72892" s="374"/>
      <c r="K72892" s="409"/>
      <c r="L72892" s="378"/>
      <c r="M72892" s="410"/>
      <c r="N72892" s="374"/>
      <c r="O72892" s="411"/>
      <c r="P72892" s="409"/>
      <c r="Q72892" s="409"/>
      <c r="R72892" s="378"/>
      <c r="S72892" s="378"/>
      <c r="T72892" s="378"/>
      <c r="U72892" s="378"/>
      <c r="V72892" s="378"/>
      <c r="W72892" s="378"/>
      <c r="X72892" s="378"/>
      <c r="Y72892" s="378"/>
    </row>
    <row r="72893" spans="1:25">
      <c r="A72893" s="374"/>
      <c r="B72893" s="374"/>
      <c r="C72893" s="406"/>
      <c r="D72893" s="407"/>
      <c r="E72893" s="374"/>
      <c r="F72893" s="374"/>
      <c r="G72893" s="408"/>
      <c r="H72893" s="374"/>
      <c r="I72893" s="409"/>
      <c r="J72893" s="374"/>
      <c r="K72893" s="409"/>
      <c r="L72893" s="378"/>
      <c r="M72893" s="410"/>
      <c r="N72893" s="374"/>
      <c r="O72893" s="411"/>
      <c r="P72893" s="409"/>
      <c r="Q72893" s="409"/>
      <c r="R72893" s="378"/>
      <c r="S72893" s="378"/>
      <c r="T72893" s="378"/>
      <c r="U72893" s="378"/>
      <c r="V72893" s="378"/>
      <c r="W72893" s="378"/>
      <c r="X72893" s="378"/>
      <c r="Y72893" s="378"/>
    </row>
    <row r="72894" spans="1:25">
      <c r="A72894" s="374"/>
      <c r="B72894" s="374"/>
      <c r="C72894" s="406"/>
      <c r="D72894" s="407"/>
      <c r="E72894" s="374"/>
      <c r="F72894" s="374"/>
      <c r="G72894" s="408"/>
      <c r="H72894" s="374"/>
      <c r="I72894" s="409"/>
      <c r="J72894" s="374"/>
      <c r="K72894" s="409"/>
      <c r="L72894" s="378"/>
      <c r="M72894" s="410"/>
      <c r="N72894" s="374"/>
      <c r="O72894" s="411"/>
      <c r="P72894" s="409"/>
      <c r="Q72894" s="409"/>
      <c r="R72894" s="378"/>
      <c r="S72894" s="378"/>
      <c r="T72894" s="378"/>
      <c r="U72894" s="378"/>
      <c r="V72894" s="378"/>
      <c r="W72894" s="378"/>
      <c r="X72894" s="378"/>
      <c r="Y72894" s="378"/>
    </row>
    <row r="72895" spans="1:25">
      <c r="A72895" s="374"/>
      <c r="B72895" s="374"/>
      <c r="C72895" s="406"/>
      <c r="D72895" s="407"/>
      <c r="E72895" s="374"/>
      <c r="F72895" s="374"/>
      <c r="G72895" s="408"/>
      <c r="H72895" s="374"/>
      <c r="I72895" s="409"/>
      <c r="J72895" s="374"/>
      <c r="K72895" s="409"/>
      <c r="L72895" s="378"/>
      <c r="M72895" s="410"/>
      <c r="N72895" s="374"/>
      <c r="O72895" s="411"/>
      <c r="P72895" s="409"/>
      <c r="Q72895" s="409"/>
      <c r="R72895" s="378"/>
      <c r="S72895" s="378"/>
      <c r="T72895" s="378"/>
      <c r="U72895" s="378"/>
      <c r="V72895" s="378"/>
      <c r="W72895" s="378"/>
      <c r="X72895" s="378"/>
      <c r="Y72895" s="378"/>
    </row>
    <row r="72896" spans="1:25">
      <c r="A72896" s="374"/>
      <c r="B72896" s="374"/>
      <c r="C72896" s="406"/>
      <c r="D72896" s="407"/>
      <c r="E72896" s="374"/>
      <c r="F72896" s="374"/>
      <c r="G72896" s="408"/>
      <c r="H72896" s="374"/>
      <c r="I72896" s="409"/>
      <c r="J72896" s="374"/>
      <c r="K72896" s="409"/>
      <c r="L72896" s="378"/>
      <c r="M72896" s="410"/>
      <c r="N72896" s="374"/>
      <c r="O72896" s="411"/>
      <c r="P72896" s="409"/>
      <c r="Q72896" s="409"/>
      <c r="R72896" s="378"/>
      <c r="S72896" s="378"/>
      <c r="T72896" s="378"/>
      <c r="U72896" s="378"/>
      <c r="V72896" s="378"/>
      <c r="W72896" s="378"/>
      <c r="X72896" s="378"/>
      <c r="Y72896" s="378"/>
    </row>
    <row r="72897" spans="1:25">
      <c r="A72897" s="374"/>
      <c r="B72897" s="374"/>
      <c r="C72897" s="406"/>
      <c r="D72897" s="407"/>
      <c r="E72897" s="374"/>
      <c r="F72897" s="374"/>
      <c r="G72897" s="408"/>
      <c r="H72897" s="374"/>
      <c r="I72897" s="409"/>
      <c r="J72897" s="374"/>
      <c r="K72897" s="409"/>
      <c r="L72897" s="378"/>
      <c r="M72897" s="410"/>
      <c r="N72897" s="374"/>
      <c r="O72897" s="411"/>
      <c r="P72897" s="409"/>
      <c r="Q72897" s="409"/>
      <c r="R72897" s="378"/>
      <c r="S72897" s="378"/>
      <c r="T72897" s="378"/>
      <c r="U72897" s="378"/>
      <c r="V72897" s="378"/>
      <c r="W72897" s="378"/>
      <c r="X72897" s="378"/>
      <c r="Y72897" s="378"/>
    </row>
    <row r="72898" spans="1:25">
      <c r="A72898" s="374"/>
      <c r="B72898" s="374"/>
      <c r="C72898" s="406"/>
      <c r="D72898" s="407"/>
      <c r="E72898" s="374"/>
      <c r="F72898" s="374"/>
      <c r="G72898" s="408"/>
      <c r="H72898" s="374"/>
      <c r="I72898" s="409"/>
      <c r="J72898" s="374"/>
      <c r="K72898" s="409"/>
      <c r="L72898" s="378"/>
      <c r="M72898" s="410"/>
      <c r="N72898" s="374"/>
      <c r="O72898" s="411"/>
      <c r="P72898" s="409"/>
      <c r="Q72898" s="409"/>
      <c r="R72898" s="378"/>
      <c r="S72898" s="378"/>
      <c r="T72898" s="378"/>
      <c r="U72898" s="378"/>
      <c r="V72898" s="378"/>
      <c r="W72898" s="378"/>
      <c r="X72898" s="378"/>
      <c r="Y72898" s="378"/>
    </row>
    <row r="72899" spans="1:25">
      <c r="A72899" s="374"/>
      <c r="B72899" s="374"/>
      <c r="C72899" s="406"/>
      <c r="D72899" s="407"/>
      <c r="E72899" s="374"/>
      <c r="F72899" s="374"/>
      <c r="G72899" s="408"/>
      <c r="H72899" s="374"/>
      <c r="I72899" s="409"/>
      <c r="J72899" s="374"/>
      <c r="K72899" s="409"/>
      <c r="L72899" s="378"/>
      <c r="M72899" s="410"/>
      <c r="N72899" s="374"/>
      <c r="O72899" s="411"/>
      <c r="P72899" s="409"/>
      <c r="Q72899" s="409"/>
      <c r="R72899" s="378"/>
      <c r="S72899" s="378"/>
      <c r="T72899" s="378"/>
      <c r="U72899" s="378"/>
      <c r="V72899" s="378"/>
      <c r="W72899" s="378"/>
      <c r="X72899" s="378"/>
      <c r="Y72899" s="378"/>
    </row>
    <row r="72900" spans="1:25">
      <c r="A72900" s="374"/>
      <c r="B72900" s="374"/>
      <c r="C72900" s="406"/>
      <c r="D72900" s="407"/>
      <c r="E72900" s="374"/>
      <c r="F72900" s="374"/>
      <c r="G72900" s="408"/>
      <c r="H72900" s="374"/>
      <c r="I72900" s="409"/>
      <c r="J72900" s="374"/>
      <c r="K72900" s="409"/>
      <c r="L72900" s="378"/>
      <c r="M72900" s="410"/>
      <c r="N72900" s="374"/>
      <c r="O72900" s="411"/>
      <c r="P72900" s="409"/>
      <c r="Q72900" s="409"/>
      <c r="R72900" s="378"/>
      <c r="S72900" s="378"/>
      <c r="T72900" s="378"/>
      <c r="U72900" s="378"/>
      <c r="V72900" s="378"/>
      <c r="W72900" s="378"/>
      <c r="X72900" s="378"/>
      <c r="Y72900" s="378"/>
    </row>
    <row r="72901" spans="1:25">
      <c r="A72901" s="374"/>
      <c r="B72901" s="374"/>
      <c r="C72901" s="406"/>
      <c r="D72901" s="407"/>
      <c r="E72901" s="374"/>
      <c r="F72901" s="374"/>
      <c r="G72901" s="408"/>
      <c r="H72901" s="374"/>
      <c r="I72901" s="409"/>
      <c r="J72901" s="374"/>
      <c r="K72901" s="409"/>
      <c r="L72901" s="378"/>
      <c r="M72901" s="410"/>
      <c r="N72901" s="374"/>
      <c r="O72901" s="411"/>
      <c r="P72901" s="409"/>
      <c r="Q72901" s="409"/>
      <c r="R72901" s="378"/>
      <c r="S72901" s="378"/>
      <c r="T72901" s="378"/>
      <c r="U72901" s="378"/>
      <c r="V72901" s="378"/>
      <c r="W72901" s="378"/>
      <c r="X72901" s="378"/>
      <c r="Y72901" s="378"/>
    </row>
    <row r="72902" spans="1:25">
      <c r="A72902" s="374"/>
      <c r="B72902" s="374"/>
      <c r="C72902" s="406"/>
      <c r="D72902" s="407"/>
      <c r="E72902" s="374"/>
      <c r="F72902" s="374"/>
      <c r="G72902" s="408"/>
      <c r="H72902" s="374"/>
      <c r="I72902" s="409"/>
      <c r="J72902" s="374"/>
      <c r="K72902" s="409"/>
      <c r="L72902" s="378"/>
      <c r="M72902" s="410"/>
      <c r="N72902" s="374"/>
      <c r="O72902" s="411"/>
      <c r="P72902" s="409"/>
      <c r="Q72902" s="409"/>
      <c r="R72902" s="378"/>
      <c r="S72902" s="378"/>
      <c r="T72902" s="378"/>
      <c r="U72902" s="378"/>
      <c r="V72902" s="378"/>
      <c r="W72902" s="378"/>
      <c r="X72902" s="378"/>
      <c r="Y72902" s="378"/>
    </row>
    <row r="72903" spans="1:25">
      <c r="A72903" s="374"/>
      <c r="B72903" s="374"/>
      <c r="C72903" s="406"/>
      <c r="D72903" s="407"/>
      <c r="E72903" s="374"/>
      <c r="F72903" s="374"/>
      <c r="G72903" s="408"/>
      <c r="H72903" s="374"/>
      <c r="I72903" s="409"/>
      <c r="J72903" s="374"/>
      <c r="K72903" s="409"/>
      <c r="L72903" s="378"/>
      <c r="M72903" s="410"/>
      <c r="N72903" s="374"/>
      <c r="O72903" s="411"/>
      <c r="P72903" s="409"/>
      <c r="Q72903" s="409"/>
      <c r="R72903" s="378"/>
      <c r="S72903" s="378"/>
      <c r="T72903" s="378"/>
      <c r="U72903" s="378"/>
      <c r="V72903" s="378"/>
      <c r="W72903" s="378"/>
      <c r="X72903" s="378"/>
      <c r="Y72903" s="378"/>
    </row>
    <row r="72904" spans="1:25">
      <c r="A72904" s="374"/>
      <c r="B72904" s="374"/>
      <c r="C72904" s="406"/>
      <c r="D72904" s="407"/>
      <c r="E72904" s="374"/>
      <c r="F72904" s="374"/>
      <c r="G72904" s="408"/>
      <c r="H72904" s="374"/>
      <c r="I72904" s="409"/>
      <c r="J72904" s="374"/>
      <c r="K72904" s="409"/>
      <c r="L72904" s="378"/>
      <c r="M72904" s="410"/>
      <c r="N72904" s="374"/>
      <c r="O72904" s="411"/>
      <c r="P72904" s="409"/>
      <c r="Q72904" s="409"/>
      <c r="R72904" s="378"/>
      <c r="S72904" s="378"/>
      <c r="T72904" s="378"/>
      <c r="U72904" s="378"/>
      <c r="V72904" s="378"/>
      <c r="W72904" s="378"/>
      <c r="X72904" s="378"/>
      <c r="Y72904" s="378"/>
    </row>
    <row r="72905" spans="1:25">
      <c r="A72905" s="374"/>
      <c r="B72905" s="374"/>
      <c r="C72905" s="406"/>
      <c r="D72905" s="407"/>
      <c r="E72905" s="374"/>
      <c r="F72905" s="374"/>
      <c r="G72905" s="408"/>
      <c r="H72905" s="374"/>
      <c r="I72905" s="409"/>
      <c r="J72905" s="374"/>
      <c r="K72905" s="409"/>
      <c r="L72905" s="378"/>
      <c r="M72905" s="410"/>
      <c r="N72905" s="374"/>
      <c r="O72905" s="411"/>
      <c r="P72905" s="409"/>
      <c r="Q72905" s="409"/>
      <c r="R72905" s="378"/>
      <c r="S72905" s="378"/>
      <c r="T72905" s="378"/>
      <c r="U72905" s="378"/>
      <c r="V72905" s="378"/>
      <c r="W72905" s="378"/>
      <c r="X72905" s="378"/>
      <c r="Y72905" s="378"/>
    </row>
    <row r="72906" spans="1:25">
      <c r="A72906" s="374"/>
      <c r="B72906" s="374"/>
      <c r="C72906" s="406"/>
      <c r="D72906" s="407"/>
      <c r="E72906" s="374"/>
      <c r="F72906" s="374"/>
      <c r="G72906" s="408"/>
      <c r="H72906" s="374"/>
      <c r="I72906" s="409"/>
      <c r="J72906" s="374"/>
      <c r="K72906" s="409"/>
      <c r="L72906" s="378"/>
      <c r="M72906" s="410"/>
      <c r="N72906" s="374"/>
      <c r="O72906" s="411"/>
      <c r="P72906" s="409"/>
      <c r="Q72906" s="409"/>
      <c r="R72906" s="378"/>
      <c r="S72906" s="378"/>
      <c r="T72906" s="378"/>
      <c r="U72906" s="378"/>
      <c r="V72906" s="378"/>
      <c r="W72906" s="378"/>
      <c r="X72906" s="378"/>
      <c r="Y72906" s="378"/>
    </row>
    <row r="72907" spans="1:25">
      <c r="A72907" s="374"/>
      <c r="B72907" s="374"/>
      <c r="C72907" s="406"/>
      <c r="D72907" s="407"/>
      <c r="E72907" s="374"/>
      <c r="F72907" s="374"/>
      <c r="G72907" s="408"/>
      <c r="H72907" s="374"/>
      <c r="I72907" s="409"/>
      <c r="J72907" s="374"/>
      <c r="K72907" s="409"/>
      <c r="L72907" s="378"/>
      <c r="M72907" s="410"/>
      <c r="N72907" s="374"/>
      <c r="O72907" s="411"/>
      <c r="P72907" s="409"/>
      <c r="Q72907" s="409"/>
      <c r="R72907" s="378"/>
      <c r="S72907" s="378"/>
      <c r="T72907" s="378"/>
      <c r="U72907" s="378"/>
      <c r="V72907" s="378"/>
      <c r="W72907" s="378"/>
      <c r="X72907" s="378"/>
      <c r="Y72907" s="378"/>
    </row>
    <row r="72908" spans="1:25">
      <c r="A72908" s="374"/>
      <c r="B72908" s="374"/>
      <c r="C72908" s="406"/>
      <c r="D72908" s="407"/>
      <c r="E72908" s="374"/>
      <c r="F72908" s="374"/>
      <c r="G72908" s="408"/>
      <c r="H72908" s="374"/>
      <c r="I72908" s="409"/>
      <c r="J72908" s="374"/>
      <c r="K72908" s="409"/>
      <c r="L72908" s="378"/>
      <c r="M72908" s="410"/>
      <c r="N72908" s="374"/>
      <c r="O72908" s="411"/>
      <c r="P72908" s="409"/>
      <c r="Q72908" s="409"/>
      <c r="R72908" s="378"/>
      <c r="S72908" s="378"/>
      <c r="T72908" s="378"/>
      <c r="U72908" s="378"/>
      <c r="V72908" s="378"/>
      <c r="W72908" s="378"/>
      <c r="X72908" s="378"/>
      <c r="Y72908" s="378"/>
    </row>
    <row r="72909" spans="1:25">
      <c r="A72909" s="374"/>
      <c r="B72909" s="374"/>
      <c r="C72909" s="406"/>
      <c r="D72909" s="407"/>
      <c r="E72909" s="374"/>
      <c r="F72909" s="374"/>
      <c r="G72909" s="408"/>
      <c r="H72909" s="374"/>
      <c r="I72909" s="409"/>
      <c r="J72909" s="374"/>
      <c r="K72909" s="409"/>
      <c r="L72909" s="378"/>
      <c r="M72909" s="410"/>
      <c r="N72909" s="374"/>
      <c r="O72909" s="411"/>
      <c r="P72909" s="409"/>
      <c r="Q72909" s="409"/>
      <c r="R72909" s="378"/>
      <c r="S72909" s="378"/>
      <c r="T72909" s="378"/>
      <c r="U72909" s="378"/>
      <c r="V72909" s="378"/>
      <c r="W72909" s="378"/>
      <c r="X72909" s="378"/>
      <c r="Y72909" s="378"/>
    </row>
    <row r="72910" spans="1:25">
      <c r="A72910" s="374"/>
      <c r="B72910" s="374"/>
      <c r="C72910" s="406"/>
      <c r="D72910" s="407"/>
      <c r="E72910" s="374"/>
      <c r="F72910" s="374"/>
      <c r="G72910" s="408"/>
      <c r="H72910" s="374"/>
      <c r="I72910" s="409"/>
      <c r="J72910" s="374"/>
      <c r="K72910" s="409"/>
      <c r="L72910" s="378"/>
      <c r="M72910" s="410"/>
      <c r="N72910" s="374"/>
      <c r="O72910" s="411"/>
      <c r="P72910" s="409"/>
      <c r="Q72910" s="409"/>
      <c r="R72910" s="378"/>
      <c r="S72910" s="378"/>
      <c r="T72910" s="378"/>
      <c r="U72910" s="378"/>
      <c r="V72910" s="378"/>
      <c r="W72910" s="378"/>
      <c r="X72910" s="378"/>
      <c r="Y72910" s="378"/>
    </row>
    <row r="72911" spans="1:25">
      <c r="A72911" s="374"/>
      <c r="B72911" s="374"/>
      <c r="C72911" s="406"/>
      <c r="D72911" s="407"/>
      <c r="E72911" s="374"/>
      <c r="F72911" s="374"/>
      <c r="G72911" s="408"/>
      <c r="H72911" s="374"/>
      <c r="I72911" s="409"/>
      <c r="J72911" s="374"/>
      <c r="K72911" s="409"/>
      <c r="L72911" s="378"/>
      <c r="M72911" s="410"/>
      <c r="N72911" s="374"/>
      <c r="O72911" s="411"/>
      <c r="P72911" s="409"/>
      <c r="Q72911" s="409"/>
      <c r="R72911" s="378"/>
      <c r="S72911" s="378"/>
      <c r="T72911" s="378"/>
      <c r="U72911" s="378"/>
      <c r="V72911" s="378"/>
      <c r="W72911" s="378"/>
      <c r="X72911" s="378"/>
      <c r="Y72911" s="378"/>
    </row>
    <row r="72912" spans="1:25">
      <c r="A72912" s="374"/>
      <c r="B72912" s="374"/>
      <c r="C72912" s="406"/>
      <c r="D72912" s="407"/>
      <c r="E72912" s="374"/>
      <c r="F72912" s="374"/>
      <c r="G72912" s="408"/>
      <c r="H72912" s="374"/>
      <c r="I72912" s="409"/>
      <c r="J72912" s="374"/>
      <c r="K72912" s="409"/>
      <c r="L72912" s="378"/>
      <c r="M72912" s="410"/>
      <c r="N72912" s="374"/>
      <c r="O72912" s="411"/>
      <c r="P72912" s="409"/>
      <c r="Q72912" s="409"/>
      <c r="R72912" s="378"/>
      <c r="S72912" s="378"/>
      <c r="T72912" s="378"/>
      <c r="U72912" s="378"/>
      <c r="V72912" s="378"/>
      <c r="W72912" s="378"/>
      <c r="X72912" s="378"/>
      <c r="Y72912" s="378"/>
    </row>
    <row r="72913" spans="1:25">
      <c r="A72913" s="374"/>
      <c r="B72913" s="374"/>
      <c r="C72913" s="406"/>
      <c r="D72913" s="407"/>
      <c r="E72913" s="374"/>
      <c r="F72913" s="374"/>
      <c r="G72913" s="408"/>
      <c r="H72913" s="374"/>
      <c r="I72913" s="409"/>
      <c r="J72913" s="374"/>
      <c r="K72913" s="409"/>
      <c r="L72913" s="378"/>
      <c r="M72913" s="410"/>
      <c r="N72913" s="374"/>
      <c r="O72913" s="411"/>
      <c r="P72913" s="409"/>
      <c r="Q72913" s="409"/>
      <c r="R72913" s="378"/>
      <c r="S72913" s="378"/>
      <c r="T72913" s="378"/>
      <c r="U72913" s="378"/>
      <c r="V72913" s="378"/>
      <c r="W72913" s="378"/>
      <c r="X72913" s="378"/>
      <c r="Y72913" s="378"/>
    </row>
    <row r="72914" spans="1:25">
      <c r="A72914" s="374"/>
      <c r="B72914" s="374"/>
      <c r="C72914" s="406"/>
      <c r="D72914" s="407"/>
      <c r="E72914" s="374"/>
      <c r="F72914" s="374"/>
      <c r="G72914" s="408"/>
      <c r="H72914" s="374"/>
      <c r="I72914" s="409"/>
      <c r="J72914" s="374"/>
      <c r="K72914" s="409"/>
      <c r="L72914" s="378"/>
      <c r="M72914" s="410"/>
      <c r="N72914" s="374"/>
      <c r="O72914" s="411"/>
      <c r="P72914" s="409"/>
      <c r="Q72914" s="409"/>
      <c r="R72914" s="378"/>
      <c r="S72914" s="378"/>
      <c r="T72914" s="378"/>
      <c r="U72914" s="378"/>
      <c r="V72914" s="378"/>
      <c r="W72914" s="378"/>
      <c r="X72914" s="378"/>
      <c r="Y72914" s="378"/>
    </row>
    <row r="72915" spans="1:25">
      <c r="A72915" s="374"/>
      <c r="B72915" s="374"/>
      <c r="C72915" s="406"/>
      <c r="D72915" s="407"/>
      <c r="E72915" s="374"/>
      <c r="F72915" s="374"/>
      <c r="G72915" s="408"/>
      <c r="H72915" s="374"/>
      <c r="I72915" s="409"/>
      <c r="J72915" s="374"/>
      <c r="K72915" s="409"/>
      <c r="L72915" s="378"/>
      <c r="M72915" s="410"/>
      <c r="N72915" s="374"/>
      <c r="O72915" s="411"/>
      <c r="P72915" s="409"/>
      <c r="Q72915" s="409"/>
      <c r="R72915" s="378"/>
      <c r="S72915" s="378"/>
      <c r="T72915" s="378"/>
      <c r="U72915" s="378"/>
      <c r="V72915" s="378"/>
      <c r="W72915" s="378"/>
      <c r="X72915" s="378"/>
      <c r="Y72915" s="378"/>
    </row>
    <row r="72916" spans="1:25">
      <c r="A72916" s="374"/>
      <c r="B72916" s="374"/>
      <c r="C72916" s="406"/>
      <c r="D72916" s="407"/>
      <c r="E72916" s="374"/>
      <c r="F72916" s="374"/>
      <c r="G72916" s="408"/>
      <c r="H72916" s="374"/>
      <c r="I72916" s="409"/>
      <c r="J72916" s="374"/>
      <c r="K72916" s="409"/>
      <c r="L72916" s="378"/>
      <c r="M72916" s="410"/>
      <c r="N72916" s="374"/>
      <c r="O72916" s="411"/>
      <c r="P72916" s="409"/>
      <c r="Q72916" s="409"/>
      <c r="R72916" s="378"/>
      <c r="S72916" s="378"/>
      <c r="T72916" s="378"/>
      <c r="U72916" s="378"/>
      <c r="V72916" s="378"/>
      <c r="W72916" s="378"/>
      <c r="X72916" s="378"/>
      <c r="Y72916" s="378"/>
    </row>
    <row r="72917" spans="1:25">
      <c r="A72917" s="374"/>
      <c r="B72917" s="374"/>
      <c r="C72917" s="406"/>
      <c r="D72917" s="407"/>
      <c r="E72917" s="374"/>
      <c r="F72917" s="374"/>
      <c r="G72917" s="408"/>
      <c r="H72917" s="374"/>
      <c r="I72917" s="409"/>
      <c r="J72917" s="374"/>
      <c r="K72917" s="409"/>
      <c r="L72917" s="378"/>
      <c r="M72917" s="410"/>
      <c r="N72917" s="374"/>
      <c r="O72917" s="411"/>
      <c r="P72917" s="409"/>
      <c r="Q72917" s="409"/>
      <c r="R72917" s="378"/>
      <c r="S72917" s="378"/>
      <c r="T72917" s="378"/>
      <c r="U72917" s="378"/>
      <c r="V72917" s="378"/>
      <c r="W72917" s="378"/>
      <c r="X72917" s="378"/>
      <c r="Y72917" s="378"/>
    </row>
    <row r="72918" spans="1:25">
      <c r="A72918" s="374"/>
      <c r="B72918" s="374"/>
      <c r="C72918" s="406"/>
      <c r="D72918" s="407"/>
      <c r="E72918" s="374"/>
      <c r="F72918" s="374"/>
      <c r="G72918" s="408"/>
      <c r="H72918" s="374"/>
      <c r="I72918" s="409"/>
      <c r="J72918" s="374"/>
      <c r="K72918" s="409"/>
      <c r="L72918" s="378"/>
      <c r="M72918" s="410"/>
      <c r="N72918" s="374"/>
      <c r="O72918" s="411"/>
      <c r="P72918" s="409"/>
      <c r="Q72918" s="409"/>
      <c r="R72918" s="378"/>
      <c r="S72918" s="378"/>
      <c r="T72918" s="378"/>
      <c r="U72918" s="378"/>
      <c r="V72918" s="378"/>
      <c r="W72918" s="378"/>
      <c r="X72918" s="378"/>
      <c r="Y72918" s="378"/>
    </row>
    <row r="72919" spans="1:25">
      <c r="A72919" s="374"/>
      <c r="B72919" s="374"/>
      <c r="C72919" s="406"/>
      <c r="D72919" s="407"/>
      <c r="E72919" s="374"/>
      <c r="F72919" s="374"/>
      <c r="G72919" s="408"/>
      <c r="H72919" s="374"/>
      <c r="I72919" s="409"/>
      <c r="J72919" s="374"/>
      <c r="K72919" s="409"/>
      <c r="L72919" s="378"/>
      <c r="M72919" s="410"/>
      <c r="N72919" s="374"/>
      <c r="O72919" s="411"/>
      <c r="P72919" s="409"/>
      <c r="Q72919" s="409"/>
      <c r="R72919" s="378"/>
      <c r="S72919" s="378"/>
      <c r="T72919" s="378"/>
      <c r="U72919" s="378"/>
      <c r="V72919" s="378"/>
      <c r="W72919" s="378"/>
      <c r="X72919" s="378"/>
      <c r="Y72919" s="378"/>
    </row>
    <row r="72920" spans="1:25">
      <c r="A72920" s="374"/>
      <c r="B72920" s="374"/>
      <c r="C72920" s="406"/>
      <c r="D72920" s="407"/>
      <c r="E72920" s="374"/>
      <c r="F72920" s="374"/>
      <c r="G72920" s="408"/>
      <c r="H72920" s="374"/>
      <c r="I72920" s="409"/>
      <c r="J72920" s="374"/>
      <c r="K72920" s="409"/>
      <c r="L72920" s="378"/>
      <c r="M72920" s="410"/>
      <c r="N72920" s="374"/>
      <c r="O72920" s="411"/>
      <c r="P72920" s="409"/>
      <c r="Q72920" s="409"/>
      <c r="R72920" s="378"/>
      <c r="S72920" s="378"/>
      <c r="T72920" s="378"/>
      <c r="U72920" s="378"/>
      <c r="V72920" s="378"/>
      <c r="W72920" s="378"/>
      <c r="X72920" s="378"/>
      <c r="Y72920" s="378"/>
    </row>
    <row r="72921" spans="1:25">
      <c r="A72921" s="374"/>
      <c r="B72921" s="374"/>
      <c r="C72921" s="406"/>
      <c r="D72921" s="407"/>
      <c r="E72921" s="374"/>
      <c r="F72921" s="374"/>
      <c r="G72921" s="408"/>
      <c r="H72921" s="374"/>
      <c r="I72921" s="409"/>
      <c r="J72921" s="374"/>
      <c r="K72921" s="409"/>
      <c r="L72921" s="378"/>
      <c r="M72921" s="410"/>
      <c r="N72921" s="374"/>
      <c r="O72921" s="411"/>
      <c r="P72921" s="409"/>
      <c r="Q72921" s="409"/>
      <c r="R72921" s="378"/>
      <c r="S72921" s="378"/>
      <c r="T72921" s="378"/>
      <c r="U72921" s="378"/>
      <c r="V72921" s="378"/>
      <c r="W72921" s="378"/>
      <c r="X72921" s="378"/>
      <c r="Y72921" s="378"/>
    </row>
    <row r="72922" spans="1:25">
      <c r="A72922" s="374"/>
      <c r="B72922" s="374"/>
      <c r="C72922" s="406"/>
      <c r="D72922" s="407"/>
      <c r="E72922" s="374"/>
      <c r="F72922" s="374"/>
      <c r="G72922" s="408"/>
      <c r="H72922" s="374"/>
      <c r="I72922" s="409"/>
      <c r="J72922" s="374"/>
      <c r="K72922" s="409"/>
      <c r="L72922" s="378"/>
      <c r="M72922" s="410"/>
      <c r="N72922" s="374"/>
      <c r="O72922" s="411"/>
      <c r="P72922" s="409"/>
      <c r="Q72922" s="409"/>
      <c r="R72922" s="378"/>
      <c r="S72922" s="378"/>
      <c r="T72922" s="378"/>
      <c r="U72922" s="378"/>
      <c r="V72922" s="378"/>
      <c r="W72922" s="378"/>
      <c r="X72922" s="378"/>
      <c r="Y72922" s="378"/>
    </row>
    <row r="72923" spans="1:25">
      <c r="A72923" s="374"/>
      <c r="B72923" s="374"/>
      <c r="C72923" s="406"/>
      <c r="D72923" s="407"/>
      <c r="E72923" s="374"/>
      <c r="F72923" s="374"/>
      <c r="G72923" s="408"/>
      <c r="H72923" s="374"/>
      <c r="I72923" s="409"/>
      <c r="J72923" s="374"/>
      <c r="K72923" s="409"/>
      <c r="L72923" s="378"/>
      <c r="M72923" s="410"/>
      <c r="N72923" s="374"/>
      <c r="O72923" s="411"/>
      <c r="P72923" s="409"/>
      <c r="Q72923" s="409"/>
      <c r="R72923" s="378"/>
      <c r="S72923" s="378"/>
      <c r="T72923" s="378"/>
      <c r="U72923" s="378"/>
      <c r="V72923" s="378"/>
      <c r="W72923" s="378"/>
      <c r="X72923" s="378"/>
      <c r="Y72923" s="378"/>
    </row>
    <row r="72924" spans="1:25">
      <c r="A72924" s="374"/>
      <c r="B72924" s="374"/>
      <c r="C72924" s="406"/>
      <c r="D72924" s="407"/>
      <c r="E72924" s="374"/>
      <c r="F72924" s="374"/>
      <c r="G72924" s="408"/>
      <c r="H72924" s="374"/>
      <c r="I72924" s="409"/>
      <c r="J72924" s="374"/>
      <c r="K72924" s="409"/>
      <c r="L72924" s="378"/>
      <c r="M72924" s="410"/>
      <c r="N72924" s="374"/>
      <c r="O72924" s="411"/>
      <c r="P72924" s="409"/>
      <c r="Q72924" s="409"/>
      <c r="R72924" s="378"/>
      <c r="S72924" s="378"/>
      <c r="T72924" s="378"/>
      <c r="U72924" s="378"/>
      <c r="V72924" s="378"/>
      <c r="W72924" s="378"/>
      <c r="X72924" s="378"/>
      <c r="Y72924" s="378"/>
    </row>
    <row r="72925" spans="1:25">
      <c r="A72925" s="374"/>
      <c r="B72925" s="374"/>
      <c r="C72925" s="406"/>
      <c r="D72925" s="407"/>
      <c r="E72925" s="374"/>
      <c r="F72925" s="374"/>
      <c r="G72925" s="408"/>
      <c r="H72925" s="374"/>
      <c r="I72925" s="409"/>
      <c r="J72925" s="374"/>
      <c r="K72925" s="409"/>
      <c r="L72925" s="378"/>
      <c r="M72925" s="410"/>
      <c r="N72925" s="374"/>
      <c r="O72925" s="411"/>
      <c r="P72925" s="409"/>
      <c r="Q72925" s="409"/>
      <c r="R72925" s="378"/>
      <c r="S72925" s="378"/>
      <c r="T72925" s="378"/>
      <c r="U72925" s="378"/>
      <c r="V72925" s="378"/>
      <c r="W72925" s="378"/>
      <c r="X72925" s="378"/>
      <c r="Y72925" s="378"/>
    </row>
    <row r="72926" spans="1:25">
      <c r="A72926" s="374"/>
      <c r="B72926" s="374"/>
      <c r="C72926" s="406"/>
      <c r="D72926" s="407"/>
      <c r="E72926" s="374"/>
      <c r="F72926" s="374"/>
      <c r="G72926" s="408"/>
      <c r="H72926" s="374"/>
      <c r="I72926" s="409"/>
      <c r="J72926" s="374"/>
      <c r="K72926" s="409"/>
      <c r="L72926" s="378"/>
      <c r="M72926" s="410"/>
      <c r="N72926" s="374"/>
      <c r="O72926" s="411"/>
      <c r="P72926" s="409"/>
      <c r="Q72926" s="409"/>
      <c r="R72926" s="378"/>
      <c r="S72926" s="378"/>
      <c r="T72926" s="378"/>
      <c r="U72926" s="378"/>
      <c r="V72926" s="378"/>
      <c r="W72926" s="378"/>
      <c r="X72926" s="378"/>
      <c r="Y72926" s="378"/>
    </row>
    <row r="72927" spans="1:25">
      <c r="A72927" s="374"/>
      <c r="B72927" s="374"/>
      <c r="C72927" s="406"/>
      <c r="D72927" s="407"/>
      <c r="E72927" s="374"/>
      <c r="F72927" s="374"/>
      <c r="G72927" s="408"/>
      <c r="H72927" s="374"/>
      <c r="I72927" s="409"/>
      <c r="J72927" s="374"/>
      <c r="K72927" s="409"/>
      <c r="L72927" s="378"/>
      <c r="M72927" s="410"/>
      <c r="N72927" s="374"/>
      <c r="O72927" s="411"/>
      <c r="P72927" s="409"/>
      <c r="Q72927" s="409"/>
      <c r="R72927" s="378"/>
      <c r="S72927" s="378"/>
      <c r="T72927" s="378"/>
      <c r="U72927" s="378"/>
      <c r="V72927" s="378"/>
      <c r="W72927" s="378"/>
      <c r="X72927" s="378"/>
      <c r="Y72927" s="378"/>
    </row>
    <row r="72928" spans="1:25">
      <c r="A72928" s="374"/>
      <c r="B72928" s="374"/>
      <c r="C72928" s="406"/>
      <c r="D72928" s="407"/>
      <c r="E72928" s="374"/>
      <c r="F72928" s="374"/>
      <c r="G72928" s="408"/>
      <c r="H72928" s="374"/>
      <c r="I72928" s="409"/>
      <c r="J72928" s="374"/>
      <c r="K72928" s="409"/>
      <c r="L72928" s="378"/>
      <c r="M72928" s="410"/>
      <c r="N72928" s="374"/>
      <c r="O72928" s="411"/>
      <c r="P72928" s="409"/>
      <c r="Q72928" s="409"/>
      <c r="R72928" s="378"/>
      <c r="S72928" s="378"/>
      <c r="T72928" s="378"/>
      <c r="U72928" s="378"/>
      <c r="V72928" s="378"/>
      <c r="W72928" s="378"/>
      <c r="X72928" s="378"/>
      <c r="Y72928" s="378"/>
    </row>
    <row r="72929" spans="1:25">
      <c r="A72929" s="374"/>
      <c r="B72929" s="374"/>
      <c r="C72929" s="406"/>
      <c r="D72929" s="407"/>
      <c r="E72929" s="374"/>
      <c r="F72929" s="374"/>
      <c r="G72929" s="408"/>
      <c r="H72929" s="374"/>
      <c r="I72929" s="409"/>
      <c r="J72929" s="374"/>
      <c r="K72929" s="409"/>
      <c r="L72929" s="378"/>
      <c r="M72929" s="410"/>
      <c r="N72929" s="374"/>
      <c r="O72929" s="411"/>
      <c r="P72929" s="409"/>
      <c r="Q72929" s="409"/>
      <c r="R72929" s="378"/>
      <c r="S72929" s="378"/>
      <c r="T72929" s="378"/>
      <c r="U72929" s="378"/>
      <c r="V72929" s="378"/>
      <c r="W72929" s="378"/>
      <c r="X72929" s="378"/>
      <c r="Y72929" s="378"/>
    </row>
    <row r="72930" spans="1:25">
      <c r="A72930" s="374"/>
      <c r="B72930" s="374"/>
      <c r="C72930" s="406"/>
      <c r="D72930" s="407"/>
      <c r="E72930" s="374"/>
      <c r="F72930" s="374"/>
      <c r="G72930" s="408"/>
      <c r="H72930" s="374"/>
      <c r="I72930" s="409"/>
      <c r="J72930" s="374"/>
      <c r="K72930" s="409"/>
      <c r="L72930" s="378"/>
      <c r="M72930" s="410"/>
      <c r="N72930" s="374"/>
      <c r="O72930" s="411"/>
      <c r="P72930" s="409"/>
      <c r="Q72930" s="409"/>
      <c r="R72930" s="378"/>
      <c r="S72930" s="378"/>
      <c r="T72930" s="378"/>
      <c r="U72930" s="378"/>
      <c r="V72930" s="378"/>
      <c r="W72930" s="378"/>
      <c r="X72930" s="378"/>
      <c r="Y72930" s="378"/>
    </row>
    <row r="72931" spans="1:25">
      <c r="A72931" s="374"/>
      <c r="B72931" s="374"/>
      <c r="C72931" s="406"/>
      <c r="D72931" s="407"/>
      <c r="E72931" s="374"/>
      <c r="F72931" s="374"/>
      <c r="G72931" s="408"/>
      <c r="H72931" s="374"/>
      <c r="I72931" s="409"/>
      <c r="J72931" s="374"/>
      <c r="K72931" s="409"/>
      <c r="L72931" s="378"/>
      <c r="M72931" s="410"/>
      <c r="N72931" s="374"/>
      <c r="O72931" s="411"/>
      <c r="P72931" s="409"/>
      <c r="Q72931" s="409"/>
      <c r="R72931" s="378"/>
      <c r="S72931" s="378"/>
      <c r="T72931" s="378"/>
      <c r="U72931" s="378"/>
      <c r="V72931" s="378"/>
      <c r="W72931" s="378"/>
      <c r="X72931" s="378"/>
      <c r="Y72931" s="378"/>
    </row>
    <row r="72932" spans="1:25">
      <c r="A72932" s="374"/>
      <c r="B72932" s="374"/>
      <c r="C72932" s="406"/>
      <c r="D72932" s="407"/>
      <c r="E72932" s="374"/>
      <c r="F72932" s="374"/>
      <c r="G72932" s="408"/>
      <c r="H72932" s="374"/>
      <c r="I72932" s="409"/>
      <c r="J72932" s="374"/>
      <c r="K72932" s="409"/>
      <c r="L72932" s="378"/>
      <c r="M72932" s="410"/>
      <c r="N72932" s="374"/>
      <c r="O72932" s="411"/>
      <c r="P72932" s="409"/>
      <c r="Q72932" s="409"/>
      <c r="R72932" s="378"/>
      <c r="S72932" s="378"/>
      <c r="T72932" s="378"/>
      <c r="U72932" s="378"/>
      <c r="V72932" s="378"/>
      <c r="W72932" s="378"/>
      <c r="X72932" s="378"/>
      <c r="Y72932" s="378"/>
    </row>
    <row r="72933" spans="1:25">
      <c r="A72933" s="374"/>
      <c r="B72933" s="374"/>
      <c r="C72933" s="406"/>
      <c r="D72933" s="407"/>
      <c r="E72933" s="374"/>
      <c r="F72933" s="374"/>
      <c r="G72933" s="408"/>
      <c r="H72933" s="374"/>
      <c r="I72933" s="409"/>
      <c r="J72933" s="374"/>
      <c r="K72933" s="409"/>
      <c r="L72933" s="378"/>
      <c r="M72933" s="410"/>
      <c r="N72933" s="374"/>
      <c r="O72933" s="411"/>
      <c r="P72933" s="409"/>
      <c r="Q72933" s="409"/>
      <c r="R72933" s="378"/>
      <c r="S72933" s="378"/>
      <c r="T72933" s="378"/>
      <c r="U72933" s="378"/>
      <c r="V72933" s="378"/>
      <c r="W72933" s="378"/>
      <c r="X72933" s="378"/>
      <c r="Y72933" s="378"/>
    </row>
    <row r="72934" spans="1:25">
      <c r="A72934" s="374"/>
      <c r="B72934" s="374"/>
      <c r="C72934" s="406"/>
      <c r="D72934" s="407"/>
      <c r="E72934" s="374"/>
      <c r="F72934" s="374"/>
      <c r="G72934" s="408"/>
      <c r="H72934" s="374"/>
      <c r="I72934" s="409"/>
      <c r="J72934" s="374"/>
      <c r="K72934" s="409"/>
      <c r="L72934" s="378"/>
      <c r="M72934" s="410"/>
      <c r="N72934" s="374"/>
      <c r="O72934" s="411"/>
      <c r="P72934" s="409"/>
      <c r="Q72934" s="409"/>
      <c r="R72934" s="378"/>
      <c r="S72934" s="378"/>
      <c r="T72934" s="378"/>
      <c r="U72934" s="378"/>
      <c r="V72934" s="378"/>
      <c r="W72934" s="378"/>
      <c r="X72934" s="378"/>
      <c r="Y72934" s="378"/>
    </row>
    <row r="72935" spans="1:25">
      <c r="A72935" s="374"/>
      <c r="B72935" s="374"/>
      <c r="C72935" s="406"/>
      <c r="D72935" s="407"/>
      <c r="E72935" s="374"/>
      <c r="F72935" s="374"/>
      <c r="G72935" s="408"/>
      <c r="H72935" s="374"/>
      <c r="I72935" s="409"/>
      <c r="J72935" s="374"/>
      <c r="K72935" s="409"/>
      <c r="L72935" s="378"/>
      <c r="M72935" s="410"/>
      <c r="N72935" s="374"/>
      <c r="O72935" s="411"/>
      <c r="P72935" s="409"/>
      <c r="Q72935" s="409"/>
      <c r="R72935" s="378"/>
      <c r="S72935" s="378"/>
      <c r="T72935" s="378"/>
      <c r="U72935" s="378"/>
      <c r="V72935" s="378"/>
      <c r="W72935" s="378"/>
      <c r="X72935" s="378"/>
      <c r="Y72935" s="378"/>
    </row>
    <row r="72936" spans="1:25">
      <c r="A72936" s="374"/>
      <c r="B72936" s="374"/>
      <c r="C72936" s="406"/>
      <c r="D72936" s="407"/>
      <c r="E72936" s="374"/>
      <c r="F72936" s="374"/>
      <c r="G72936" s="408"/>
      <c r="H72936" s="374"/>
      <c r="I72936" s="409"/>
      <c r="J72936" s="374"/>
      <c r="K72936" s="409"/>
      <c r="L72936" s="378"/>
      <c r="M72936" s="410"/>
      <c r="N72936" s="374"/>
      <c r="O72936" s="411"/>
      <c r="P72936" s="409"/>
      <c r="Q72936" s="409"/>
      <c r="R72936" s="378"/>
      <c r="S72936" s="378"/>
      <c r="T72936" s="378"/>
      <c r="U72936" s="378"/>
      <c r="V72936" s="378"/>
      <c r="W72936" s="378"/>
      <c r="X72936" s="378"/>
      <c r="Y72936" s="378"/>
    </row>
    <row r="72937" spans="1:25">
      <c r="A72937" s="374"/>
      <c r="B72937" s="374"/>
      <c r="C72937" s="406"/>
      <c r="D72937" s="407"/>
      <c r="E72937" s="374"/>
      <c r="F72937" s="374"/>
      <c r="G72937" s="408"/>
      <c r="H72937" s="374"/>
      <c r="I72937" s="409"/>
      <c r="J72937" s="374"/>
      <c r="K72937" s="409"/>
      <c r="L72937" s="378"/>
      <c r="M72937" s="410"/>
      <c r="N72937" s="374"/>
      <c r="O72937" s="411"/>
      <c r="P72937" s="409"/>
      <c r="Q72937" s="409"/>
      <c r="R72937" s="378"/>
      <c r="S72937" s="378"/>
      <c r="T72937" s="378"/>
      <c r="U72937" s="378"/>
      <c r="V72937" s="378"/>
      <c r="W72937" s="378"/>
      <c r="X72937" s="378"/>
      <c r="Y72937" s="378"/>
    </row>
    <row r="72938" spans="1:25">
      <c r="A72938" s="374"/>
      <c r="B72938" s="374"/>
      <c r="C72938" s="406"/>
      <c r="D72938" s="407"/>
      <c r="E72938" s="374"/>
      <c r="F72938" s="374"/>
      <c r="G72938" s="408"/>
      <c r="H72938" s="374"/>
      <c r="I72938" s="409"/>
      <c r="J72938" s="374"/>
      <c r="K72938" s="409"/>
      <c r="L72938" s="378"/>
      <c r="M72938" s="410"/>
      <c r="N72938" s="374"/>
      <c r="O72938" s="411"/>
      <c r="P72938" s="409"/>
      <c r="Q72938" s="409"/>
      <c r="R72938" s="378"/>
      <c r="S72938" s="378"/>
      <c r="T72938" s="378"/>
      <c r="U72938" s="378"/>
      <c r="V72938" s="378"/>
      <c r="W72938" s="378"/>
      <c r="X72938" s="378"/>
      <c r="Y72938" s="378"/>
    </row>
    <row r="72939" spans="1:25">
      <c r="A72939" s="374"/>
      <c r="B72939" s="374"/>
      <c r="C72939" s="406"/>
      <c r="D72939" s="407"/>
      <c r="E72939" s="374"/>
      <c r="F72939" s="374"/>
      <c r="G72939" s="408"/>
      <c r="H72939" s="374"/>
      <c r="I72939" s="409"/>
      <c r="J72939" s="374"/>
      <c r="K72939" s="409"/>
      <c r="L72939" s="378"/>
      <c r="M72939" s="410"/>
      <c r="N72939" s="374"/>
      <c r="O72939" s="411"/>
      <c r="P72939" s="409"/>
      <c r="Q72939" s="409"/>
      <c r="R72939" s="378"/>
      <c r="S72939" s="378"/>
      <c r="T72939" s="378"/>
      <c r="U72939" s="378"/>
      <c r="V72939" s="378"/>
      <c r="W72939" s="378"/>
      <c r="X72939" s="378"/>
      <c r="Y72939" s="378"/>
    </row>
    <row r="72940" spans="1:25">
      <c r="A72940" s="374"/>
      <c r="B72940" s="374"/>
      <c r="C72940" s="406"/>
      <c r="D72940" s="407"/>
      <c r="E72940" s="374"/>
      <c r="F72940" s="374"/>
      <c r="G72940" s="408"/>
      <c r="H72940" s="374"/>
      <c r="I72940" s="409"/>
      <c r="J72940" s="374"/>
      <c r="K72940" s="409"/>
      <c r="L72940" s="378"/>
      <c r="M72940" s="410"/>
      <c r="N72940" s="374"/>
      <c r="O72940" s="411"/>
      <c r="P72940" s="409"/>
      <c r="Q72940" s="409"/>
      <c r="R72940" s="378"/>
      <c r="S72940" s="378"/>
      <c r="T72940" s="378"/>
      <c r="U72940" s="378"/>
      <c r="V72940" s="378"/>
      <c r="W72940" s="378"/>
      <c r="X72940" s="378"/>
      <c r="Y72940" s="378"/>
    </row>
    <row r="72941" spans="1:25">
      <c r="A72941" s="374"/>
      <c r="B72941" s="374"/>
      <c r="C72941" s="406"/>
      <c r="D72941" s="407"/>
      <c r="E72941" s="374"/>
      <c r="F72941" s="374"/>
      <c r="G72941" s="408"/>
      <c r="H72941" s="374"/>
      <c r="I72941" s="409"/>
      <c r="J72941" s="374"/>
      <c r="K72941" s="409"/>
      <c r="L72941" s="378"/>
      <c r="M72941" s="410"/>
      <c r="N72941" s="374"/>
      <c r="O72941" s="411"/>
      <c r="P72941" s="409"/>
      <c r="Q72941" s="409"/>
      <c r="R72941" s="378"/>
      <c r="S72941" s="378"/>
      <c r="T72941" s="378"/>
      <c r="U72941" s="378"/>
      <c r="V72941" s="378"/>
      <c r="W72941" s="378"/>
      <c r="X72941" s="378"/>
      <c r="Y72941" s="378"/>
    </row>
    <row r="72942" spans="1:25">
      <c r="A72942" s="374"/>
      <c r="B72942" s="374"/>
      <c r="C72942" s="406"/>
      <c r="D72942" s="407"/>
      <c r="E72942" s="374"/>
      <c r="F72942" s="374"/>
      <c r="G72942" s="408"/>
      <c r="H72942" s="374"/>
      <c r="I72942" s="409"/>
      <c r="J72942" s="374"/>
      <c r="K72942" s="409"/>
      <c r="L72942" s="378"/>
      <c r="M72942" s="410"/>
      <c r="N72942" s="374"/>
      <c r="O72942" s="411"/>
      <c r="P72942" s="409"/>
      <c r="Q72942" s="409"/>
      <c r="R72942" s="378"/>
      <c r="S72942" s="378"/>
      <c r="T72942" s="378"/>
      <c r="U72942" s="378"/>
      <c r="V72942" s="378"/>
      <c r="W72942" s="378"/>
      <c r="X72942" s="378"/>
      <c r="Y72942" s="378"/>
    </row>
    <row r="72943" spans="1:25">
      <c r="A72943" s="374"/>
      <c r="B72943" s="374"/>
      <c r="C72943" s="406"/>
      <c r="D72943" s="407"/>
      <c r="E72943" s="374"/>
      <c r="F72943" s="374"/>
      <c r="G72943" s="408"/>
      <c r="H72943" s="374"/>
      <c r="I72943" s="409"/>
      <c r="J72943" s="374"/>
      <c r="K72943" s="409"/>
      <c r="L72943" s="378"/>
      <c r="M72943" s="410"/>
      <c r="N72943" s="374"/>
      <c r="O72943" s="411"/>
      <c r="P72943" s="409"/>
      <c r="Q72943" s="409"/>
      <c r="R72943" s="378"/>
      <c r="S72943" s="378"/>
      <c r="T72943" s="378"/>
      <c r="U72943" s="378"/>
      <c r="V72943" s="378"/>
      <c r="W72943" s="378"/>
      <c r="X72943" s="378"/>
      <c r="Y72943" s="378"/>
    </row>
    <row r="72944" spans="1:25">
      <c r="A72944" s="374"/>
      <c r="B72944" s="374"/>
      <c r="C72944" s="406"/>
      <c r="D72944" s="407"/>
      <c r="E72944" s="374"/>
      <c r="F72944" s="374"/>
      <c r="G72944" s="408"/>
      <c r="H72944" s="374"/>
      <c r="I72944" s="409"/>
      <c r="J72944" s="374"/>
      <c r="K72944" s="409"/>
      <c r="L72944" s="378"/>
      <c r="M72944" s="410"/>
      <c r="N72944" s="374"/>
      <c r="O72944" s="411"/>
      <c r="P72944" s="409"/>
      <c r="Q72944" s="409"/>
      <c r="R72944" s="378"/>
      <c r="S72944" s="378"/>
      <c r="T72944" s="378"/>
      <c r="U72944" s="378"/>
      <c r="V72944" s="378"/>
      <c r="W72944" s="378"/>
      <c r="X72944" s="378"/>
      <c r="Y72944" s="378"/>
    </row>
    <row r="72945" spans="1:25">
      <c r="A72945" s="374"/>
      <c r="B72945" s="374"/>
      <c r="C72945" s="406"/>
      <c r="D72945" s="407"/>
      <c r="E72945" s="374"/>
      <c r="F72945" s="374"/>
      <c r="G72945" s="408"/>
      <c r="H72945" s="374"/>
      <c r="I72945" s="409"/>
      <c r="J72945" s="374"/>
      <c r="K72945" s="409"/>
      <c r="L72945" s="378"/>
      <c r="M72945" s="410"/>
      <c r="N72945" s="374"/>
      <c r="O72945" s="411"/>
      <c r="P72945" s="409"/>
      <c r="Q72945" s="409"/>
      <c r="R72945" s="378"/>
      <c r="S72945" s="378"/>
      <c r="T72945" s="378"/>
      <c r="U72945" s="378"/>
      <c r="V72945" s="378"/>
      <c r="W72945" s="378"/>
      <c r="X72945" s="378"/>
      <c r="Y72945" s="378"/>
    </row>
    <row r="72946" spans="1:25">
      <c r="A72946" s="374"/>
      <c r="B72946" s="374"/>
      <c r="C72946" s="406"/>
      <c r="D72946" s="407"/>
      <c r="E72946" s="374"/>
      <c r="F72946" s="374"/>
      <c r="G72946" s="408"/>
      <c r="H72946" s="374"/>
      <c r="I72946" s="409"/>
      <c r="J72946" s="374"/>
      <c r="K72946" s="409"/>
      <c r="L72946" s="378"/>
      <c r="M72946" s="410"/>
      <c r="N72946" s="374"/>
      <c r="O72946" s="411"/>
      <c r="P72946" s="409"/>
      <c r="Q72946" s="409"/>
      <c r="R72946" s="378"/>
      <c r="S72946" s="378"/>
      <c r="T72946" s="378"/>
      <c r="U72946" s="378"/>
      <c r="V72946" s="378"/>
      <c r="W72946" s="378"/>
      <c r="X72946" s="378"/>
      <c r="Y72946" s="378"/>
    </row>
    <row r="72947" spans="1:25">
      <c r="A72947" s="374"/>
      <c r="B72947" s="374"/>
      <c r="C72947" s="406"/>
      <c r="D72947" s="407"/>
      <c r="E72947" s="374"/>
      <c r="F72947" s="374"/>
      <c r="G72947" s="408"/>
      <c r="H72947" s="374"/>
      <c r="I72947" s="409"/>
      <c r="J72947" s="374"/>
      <c r="K72947" s="409"/>
      <c r="L72947" s="378"/>
      <c r="M72947" s="410"/>
      <c r="N72947" s="374"/>
      <c r="O72947" s="411"/>
      <c r="P72947" s="409"/>
      <c r="Q72947" s="409"/>
      <c r="R72947" s="378"/>
      <c r="S72947" s="378"/>
      <c r="T72947" s="378"/>
      <c r="U72947" s="378"/>
      <c r="V72947" s="378"/>
      <c r="W72947" s="378"/>
      <c r="X72947" s="378"/>
      <c r="Y72947" s="378"/>
    </row>
    <row r="72948" spans="1:25">
      <c r="A72948" s="374"/>
      <c r="B72948" s="374"/>
      <c r="C72948" s="406"/>
      <c r="D72948" s="407"/>
      <c r="E72948" s="374"/>
      <c r="F72948" s="374"/>
      <c r="G72948" s="408"/>
      <c r="H72948" s="374"/>
      <c r="I72948" s="409"/>
      <c r="J72948" s="374"/>
      <c r="K72948" s="409"/>
      <c r="L72948" s="378"/>
      <c r="M72948" s="410"/>
      <c r="N72948" s="374"/>
      <c r="O72948" s="411"/>
      <c r="P72948" s="409"/>
      <c r="Q72948" s="409"/>
      <c r="R72948" s="378"/>
      <c r="S72948" s="378"/>
      <c r="T72948" s="378"/>
      <c r="U72948" s="378"/>
      <c r="V72948" s="378"/>
      <c r="W72948" s="378"/>
      <c r="X72948" s="378"/>
      <c r="Y72948" s="378"/>
    </row>
    <row r="72949" spans="1:25">
      <c r="A72949" s="374"/>
      <c r="B72949" s="374"/>
      <c r="C72949" s="406"/>
      <c r="D72949" s="407"/>
      <c r="E72949" s="374"/>
      <c r="F72949" s="374"/>
      <c r="G72949" s="408"/>
      <c r="H72949" s="374"/>
      <c r="I72949" s="409"/>
      <c r="J72949" s="374"/>
      <c r="K72949" s="409"/>
      <c r="L72949" s="378"/>
      <c r="M72949" s="410"/>
      <c r="N72949" s="374"/>
      <c r="O72949" s="411"/>
      <c r="P72949" s="409"/>
      <c r="Q72949" s="409"/>
      <c r="R72949" s="378"/>
      <c r="S72949" s="378"/>
      <c r="T72949" s="378"/>
      <c r="U72949" s="378"/>
      <c r="V72949" s="378"/>
      <c r="W72949" s="378"/>
      <c r="X72949" s="378"/>
      <c r="Y72949" s="378"/>
    </row>
    <row r="72950" spans="1:25">
      <c r="A72950" s="374"/>
      <c r="B72950" s="374"/>
      <c r="C72950" s="406"/>
      <c r="D72950" s="407"/>
      <c r="E72950" s="374"/>
      <c r="F72950" s="374"/>
      <c r="G72950" s="408"/>
      <c r="H72950" s="374"/>
      <c r="I72950" s="409"/>
      <c r="J72950" s="374"/>
      <c r="K72950" s="409"/>
      <c r="L72950" s="378"/>
      <c r="M72950" s="410"/>
      <c r="N72950" s="374"/>
      <c r="O72950" s="411"/>
      <c r="P72950" s="409"/>
      <c r="Q72950" s="409"/>
      <c r="R72950" s="378"/>
      <c r="S72950" s="378"/>
      <c r="T72950" s="378"/>
      <c r="U72950" s="378"/>
      <c r="V72950" s="378"/>
      <c r="W72950" s="378"/>
      <c r="X72950" s="378"/>
      <c r="Y72950" s="378"/>
    </row>
    <row r="72951" spans="1:25">
      <c r="A72951" s="374"/>
      <c r="B72951" s="374"/>
      <c r="C72951" s="406"/>
      <c r="D72951" s="407"/>
      <c r="E72951" s="374"/>
      <c r="F72951" s="374"/>
      <c r="G72951" s="408"/>
      <c r="H72951" s="374"/>
      <c r="I72951" s="409"/>
      <c r="J72951" s="374"/>
      <c r="K72951" s="409"/>
      <c r="L72951" s="378"/>
      <c r="M72951" s="410"/>
      <c r="N72951" s="374"/>
      <c r="O72951" s="411"/>
      <c r="P72951" s="409"/>
      <c r="Q72951" s="409"/>
      <c r="R72951" s="378"/>
      <c r="S72951" s="378"/>
      <c r="T72951" s="378"/>
      <c r="U72951" s="378"/>
      <c r="V72951" s="378"/>
      <c r="W72951" s="378"/>
      <c r="X72951" s="378"/>
      <c r="Y72951" s="378"/>
    </row>
    <row r="72952" spans="1:25">
      <c r="A72952" s="374"/>
      <c r="B72952" s="374"/>
      <c r="C72952" s="406"/>
      <c r="D72952" s="407"/>
      <c r="E72952" s="374"/>
      <c r="F72952" s="374"/>
      <c r="G72952" s="408"/>
      <c r="H72952" s="374"/>
      <c r="I72952" s="409"/>
      <c r="J72952" s="374"/>
      <c r="K72952" s="409"/>
      <c r="L72952" s="378"/>
      <c r="M72952" s="410"/>
      <c r="N72952" s="374"/>
      <c r="O72952" s="411"/>
      <c r="P72952" s="409"/>
      <c r="Q72952" s="409"/>
      <c r="R72952" s="378"/>
      <c r="S72952" s="378"/>
      <c r="T72952" s="378"/>
      <c r="U72952" s="378"/>
      <c r="V72952" s="378"/>
      <c r="W72952" s="378"/>
      <c r="X72952" s="378"/>
      <c r="Y72952" s="378"/>
    </row>
    <row r="72953" spans="1:25">
      <c r="A72953" s="374"/>
      <c r="B72953" s="374"/>
      <c r="C72953" s="406"/>
      <c r="D72953" s="407"/>
      <c r="E72953" s="374"/>
      <c r="F72953" s="374"/>
      <c r="G72953" s="408"/>
      <c r="H72953" s="374"/>
      <c r="I72953" s="409"/>
      <c r="J72953" s="374"/>
      <c r="K72953" s="409"/>
      <c r="L72953" s="378"/>
      <c r="M72953" s="410"/>
      <c r="N72953" s="374"/>
      <c r="O72953" s="411"/>
      <c r="P72953" s="409"/>
      <c r="Q72953" s="409"/>
      <c r="R72953" s="378"/>
      <c r="S72953" s="378"/>
      <c r="T72953" s="378"/>
      <c r="U72953" s="378"/>
      <c r="V72953" s="378"/>
      <c r="W72953" s="378"/>
      <c r="X72953" s="378"/>
      <c r="Y72953" s="378"/>
    </row>
    <row r="72954" spans="1:25">
      <c r="A72954" s="374"/>
      <c r="B72954" s="374"/>
      <c r="C72954" s="406"/>
      <c r="D72954" s="407"/>
      <c r="E72954" s="374"/>
      <c r="F72954" s="374"/>
      <c r="G72954" s="408"/>
      <c r="H72954" s="374"/>
      <c r="I72954" s="409"/>
      <c r="J72954" s="374"/>
      <c r="K72954" s="409"/>
      <c r="L72954" s="378"/>
      <c r="M72954" s="410"/>
      <c r="N72954" s="374"/>
      <c r="O72954" s="411"/>
      <c r="P72954" s="409"/>
      <c r="Q72954" s="409"/>
      <c r="R72954" s="378"/>
      <c r="S72954" s="378"/>
      <c r="T72954" s="378"/>
      <c r="U72954" s="378"/>
      <c r="V72954" s="378"/>
      <c r="W72954" s="378"/>
      <c r="X72954" s="378"/>
      <c r="Y72954" s="378"/>
    </row>
    <row r="72955" spans="1:25">
      <c r="A72955" s="374"/>
      <c r="B72955" s="374"/>
      <c r="C72955" s="406"/>
      <c r="D72955" s="407"/>
      <c r="E72955" s="374"/>
      <c r="F72955" s="374"/>
      <c r="G72955" s="408"/>
      <c r="H72955" s="374"/>
      <c r="I72955" s="409"/>
      <c r="J72955" s="374"/>
      <c r="K72955" s="409"/>
      <c r="L72955" s="378"/>
      <c r="M72955" s="410"/>
      <c r="N72955" s="374"/>
      <c r="O72955" s="411"/>
      <c r="P72955" s="409"/>
      <c r="Q72955" s="409"/>
      <c r="R72955" s="378"/>
      <c r="S72955" s="378"/>
      <c r="T72955" s="378"/>
      <c r="U72955" s="378"/>
      <c r="V72955" s="378"/>
      <c r="W72955" s="378"/>
      <c r="X72955" s="378"/>
      <c r="Y72955" s="378"/>
    </row>
    <row r="72956" spans="1:25">
      <c r="A72956" s="374"/>
      <c r="B72956" s="374"/>
      <c r="C72956" s="406"/>
      <c r="D72956" s="407"/>
      <c r="E72956" s="374"/>
      <c r="F72956" s="374"/>
      <c r="G72956" s="408"/>
      <c r="H72956" s="374"/>
      <c r="I72956" s="409"/>
      <c r="J72956" s="374"/>
      <c r="K72956" s="409"/>
      <c r="L72956" s="378"/>
      <c r="M72956" s="410"/>
      <c r="N72956" s="374"/>
      <c r="O72956" s="411"/>
      <c r="P72956" s="409"/>
      <c r="Q72956" s="409"/>
      <c r="R72956" s="378"/>
      <c r="S72956" s="378"/>
      <c r="T72956" s="378"/>
      <c r="U72956" s="378"/>
      <c r="V72956" s="378"/>
      <c r="W72956" s="378"/>
      <c r="X72956" s="378"/>
      <c r="Y72956" s="378"/>
    </row>
    <row r="72957" spans="1:25">
      <c r="A72957" s="374"/>
      <c r="B72957" s="374"/>
      <c r="C72957" s="406"/>
      <c r="D72957" s="407"/>
      <c r="E72957" s="374"/>
      <c r="F72957" s="374"/>
      <c r="G72957" s="408"/>
      <c r="H72957" s="374"/>
      <c r="I72957" s="409"/>
      <c r="J72957" s="374"/>
      <c r="K72957" s="409"/>
      <c r="L72957" s="378"/>
      <c r="M72957" s="410"/>
      <c r="N72957" s="374"/>
      <c r="O72957" s="411"/>
      <c r="P72957" s="409"/>
      <c r="Q72957" s="409"/>
      <c r="R72957" s="378"/>
      <c r="S72957" s="378"/>
      <c r="T72957" s="378"/>
      <c r="U72957" s="378"/>
      <c r="V72957" s="378"/>
      <c r="W72957" s="378"/>
      <c r="X72957" s="378"/>
      <c r="Y72957" s="378"/>
    </row>
    <row r="72958" spans="1:25">
      <c r="A72958" s="374"/>
      <c r="B72958" s="374"/>
      <c r="C72958" s="406"/>
      <c r="D72958" s="407"/>
      <c r="E72958" s="374"/>
      <c r="F72958" s="374"/>
      <c r="G72958" s="408"/>
      <c r="H72958" s="374"/>
      <c r="I72958" s="409"/>
      <c r="J72958" s="374"/>
      <c r="K72958" s="409"/>
      <c r="L72958" s="378"/>
      <c r="M72958" s="410"/>
      <c r="N72958" s="374"/>
      <c r="O72958" s="411"/>
      <c r="P72958" s="409"/>
      <c r="Q72958" s="409"/>
      <c r="R72958" s="378"/>
      <c r="S72958" s="378"/>
      <c r="T72958" s="378"/>
      <c r="U72958" s="378"/>
      <c r="V72958" s="378"/>
      <c r="W72958" s="378"/>
      <c r="X72958" s="378"/>
      <c r="Y72958" s="378"/>
    </row>
    <row r="72959" spans="1:25">
      <c r="A72959" s="374"/>
      <c r="B72959" s="374"/>
      <c r="C72959" s="406"/>
      <c r="D72959" s="407"/>
      <c r="E72959" s="374"/>
      <c r="F72959" s="374"/>
      <c r="G72959" s="408"/>
      <c r="H72959" s="374"/>
      <c r="I72959" s="409"/>
      <c r="J72959" s="374"/>
      <c r="K72959" s="409"/>
      <c r="L72959" s="378"/>
      <c r="M72959" s="410"/>
      <c r="N72959" s="374"/>
      <c r="O72959" s="411"/>
      <c r="P72959" s="409"/>
      <c r="Q72959" s="409"/>
      <c r="R72959" s="378"/>
      <c r="S72959" s="378"/>
      <c r="T72959" s="378"/>
      <c r="U72959" s="378"/>
      <c r="V72959" s="378"/>
      <c r="W72959" s="378"/>
      <c r="X72959" s="378"/>
      <c r="Y72959" s="378"/>
    </row>
    <row r="72960" spans="1:25">
      <c r="A72960" s="374"/>
      <c r="B72960" s="374"/>
      <c r="C72960" s="406"/>
      <c r="D72960" s="407"/>
      <c r="E72960" s="374"/>
      <c r="F72960" s="374"/>
      <c r="G72960" s="408"/>
      <c r="H72960" s="374"/>
      <c r="I72960" s="409"/>
      <c r="J72960" s="374"/>
      <c r="K72960" s="409"/>
      <c r="L72960" s="378"/>
      <c r="M72960" s="410"/>
      <c r="N72960" s="374"/>
      <c r="O72960" s="411"/>
      <c r="P72960" s="409"/>
      <c r="Q72960" s="409"/>
      <c r="R72960" s="378"/>
      <c r="S72960" s="378"/>
      <c r="T72960" s="378"/>
      <c r="U72960" s="378"/>
      <c r="V72960" s="378"/>
      <c r="W72960" s="378"/>
      <c r="X72960" s="378"/>
      <c r="Y72960" s="378"/>
    </row>
    <row r="72961" spans="1:25">
      <c r="A72961" s="374"/>
      <c r="B72961" s="374"/>
      <c r="C72961" s="406"/>
      <c r="D72961" s="407"/>
      <c r="E72961" s="374"/>
      <c r="F72961" s="374"/>
      <c r="G72961" s="408"/>
      <c r="H72961" s="374"/>
      <c r="I72961" s="409"/>
      <c r="J72961" s="374"/>
      <c r="K72961" s="409"/>
      <c r="L72961" s="378"/>
      <c r="M72961" s="410"/>
      <c r="N72961" s="374"/>
      <c r="O72961" s="411"/>
      <c r="P72961" s="409"/>
      <c r="Q72961" s="409"/>
      <c r="R72961" s="378"/>
      <c r="S72961" s="378"/>
      <c r="T72961" s="378"/>
      <c r="U72961" s="378"/>
      <c r="V72961" s="378"/>
      <c r="W72961" s="378"/>
      <c r="X72961" s="378"/>
      <c r="Y72961" s="378"/>
    </row>
    <row r="72962" spans="1:25">
      <c r="A72962" s="374"/>
      <c r="B72962" s="374"/>
      <c r="C72962" s="406"/>
      <c r="D72962" s="407"/>
      <c r="E72962" s="374"/>
      <c r="F72962" s="374"/>
      <c r="G72962" s="408"/>
      <c r="H72962" s="374"/>
      <c r="I72962" s="409"/>
      <c r="J72962" s="374"/>
      <c r="K72962" s="409"/>
      <c r="L72962" s="378"/>
      <c r="M72962" s="410"/>
      <c r="N72962" s="374"/>
      <c r="O72962" s="411"/>
      <c r="P72962" s="409"/>
      <c r="Q72962" s="409"/>
      <c r="R72962" s="378"/>
      <c r="S72962" s="378"/>
      <c r="T72962" s="378"/>
      <c r="U72962" s="378"/>
      <c r="V72962" s="378"/>
      <c r="W72962" s="378"/>
      <c r="X72962" s="378"/>
      <c r="Y72962" s="378"/>
    </row>
    <row r="72963" spans="1:25">
      <c r="A72963" s="374"/>
      <c r="B72963" s="374"/>
      <c r="C72963" s="406"/>
      <c r="D72963" s="407"/>
      <c r="E72963" s="374"/>
      <c r="F72963" s="374"/>
      <c r="G72963" s="408"/>
      <c r="H72963" s="374"/>
      <c r="I72963" s="409"/>
      <c r="J72963" s="374"/>
      <c r="K72963" s="409"/>
      <c r="L72963" s="378"/>
      <c r="M72963" s="410"/>
      <c r="N72963" s="374"/>
      <c r="O72963" s="411"/>
      <c r="P72963" s="409"/>
      <c r="Q72963" s="409"/>
      <c r="R72963" s="378"/>
      <c r="S72963" s="378"/>
      <c r="T72963" s="378"/>
      <c r="U72963" s="378"/>
      <c r="V72963" s="378"/>
      <c r="W72963" s="378"/>
      <c r="X72963" s="378"/>
      <c r="Y72963" s="378"/>
    </row>
    <row r="72964" spans="1:25">
      <c r="A72964" s="374"/>
      <c r="B72964" s="374"/>
      <c r="C72964" s="406"/>
      <c r="D72964" s="407"/>
      <c r="E72964" s="374"/>
      <c r="F72964" s="374"/>
      <c r="G72964" s="408"/>
      <c r="H72964" s="374"/>
      <c r="I72964" s="409"/>
      <c r="J72964" s="374"/>
      <c r="K72964" s="409"/>
      <c r="L72964" s="378"/>
      <c r="M72964" s="410"/>
      <c r="N72964" s="374"/>
      <c r="O72964" s="411"/>
      <c r="P72964" s="409"/>
      <c r="Q72964" s="409"/>
      <c r="R72964" s="378"/>
      <c r="S72964" s="378"/>
      <c r="T72964" s="378"/>
      <c r="U72964" s="378"/>
      <c r="V72964" s="378"/>
      <c r="W72964" s="378"/>
      <c r="X72964" s="378"/>
      <c r="Y72964" s="378"/>
    </row>
    <row r="72965" spans="1:25">
      <c r="A72965" s="374"/>
      <c r="B72965" s="374"/>
      <c r="C72965" s="406"/>
      <c r="D72965" s="407"/>
      <c r="E72965" s="374"/>
      <c r="F72965" s="374"/>
      <c r="G72965" s="408"/>
      <c r="H72965" s="374"/>
      <c r="I72965" s="409"/>
      <c r="J72965" s="374"/>
      <c r="K72965" s="409"/>
      <c r="L72965" s="378"/>
      <c r="M72965" s="410"/>
      <c r="N72965" s="374"/>
      <c r="O72965" s="411"/>
      <c r="P72965" s="409"/>
      <c r="Q72965" s="409"/>
      <c r="R72965" s="378"/>
      <c r="S72965" s="378"/>
      <c r="T72965" s="378"/>
      <c r="U72965" s="378"/>
      <c r="V72965" s="378"/>
      <c r="W72965" s="378"/>
      <c r="X72965" s="378"/>
      <c r="Y72965" s="378"/>
    </row>
    <row r="72966" spans="1:25">
      <c r="A72966" s="374"/>
      <c r="B72966" s="374"/>
      <c r="C72966" s="406"/>
      <c r="D72966" s="407"/>
      <c r="E72966" s="374"/>
      <c r="F72966" s="374"/>
      <c r="G72966" s="408"/>
      <c r="H72966" s="374"/>
      <c r="I72966" s="409"/>
      <c r="J72966" s="374"/>
      <c r="K72966" s="409"/>
      <c r="L72966" s="378"/>
      <c r="M72966" s="410"/>
      <c r="N72966" s="374"/>
      <c r="O72966" s="411"/>
      <c r="P72966" s="409"/>
      <c r="Q72966" s="409"/>
      <c r="R72966" s="378"/>
      <c r="S72966" s="378"/>
      <c r="T72966" s="378"/>
      <c r="U72966" s="378"/>
      <c r="V72966" s="378"/>
      <c r="W72966" s="378"/>
      <c r="X72966" s="378"/>
      <c r="Y72966" s="378"/>
    </row>
    <row r="72967" spans="1:25">
      <c r="A72967" s="374"/>
      <c r="B72967" s="374"/>
      <c r="C72967" s="406"/>
      <c r="D72967" s="407"/>
      <c r="E72967" s="374"/>
      <c r="F72967" s="374"/>
      <c r="G72967" s="408"/>
      <c r="H72967" s="374"/>
      <c r="I72967" s="409"/>
      <c r="J72967" s="374"/>
      <c r="K72967" s="409"/>
      <c r="L72967" s="378"/>
      <c r="M72967" s="410"/>
      <c r="N72967" s="374"/>
      <c r="O72967" s="411"/>
      <c r="P72967" s="409"/>
      <c r="Q72967" s="409"/>
      <c r="R72967" s="378"/>
      <c r="S72967" s="378"/>
      <c r="T72967" s="378"/>
      <c r="U72967" s="378"/>
      <c r="V72967" s="378"/>
      <c r="W72967" s="378"/>
      <c r="X72967" s="378"/>
      <c r="Y72967" s="378"/>
    </row>
    <row r="72968" spans="1:25">
      <c r="A72968" s="374"/>
      <c r="B72968" s="374"/>
      <c r="C72968" s="406"/>
      <c r="D72968" s="407"/>
      <c r="E72968" s="374"/>
      <c r="F72968" s="374"/>
      <c r="G72968" s="408"/>
      <c r="H72968" s="374"/>
      <c r="I72968" s="409"/>
      <c r="J72968" s="374"/>
      <c r="K72968" s="409"/>
      <c r="L72968" s="378"/>
      <c r="M72968" s="410"/>
      <c r="N72968" s="374"/>
      <c r="O72968" s="411"/>
      <c r="P72968" s="409"/>
      <c r="Q72968" s="409"/>
      <c r="R72968" s="378"/>
      <c r="S72968" s="378"/>
      <c r="T72968" s="378"/>
      <c r="U72968" s="378"/>
      <c r="V72968" s="378"/>
      <c r="W72968" s="378"/>
      <c r="X72968" s="378"/>
      <c r="Y72968" s="378"/>
    </row>
    <row r="72969" spans="1:25">
      <c r="A72969" s="374"/>
      <c r="B72969" s="374"/>
      <c r="C72969" s="406"/>
      <c r="D72969" s="407"/>
      <c r="E72969" s="374"/>
      <c r="F72969" s="374"/>
      <c r="G72969" s="408"/>
      <c r="H72969" s="374"/>
      <c r="I72969" s="409"/>
      <c r="J72969" s="374"/>
      <c r="K72969" s="409"/>
      <c r="L72969" s="378"/>
      <c r="M72969" s="410"/>
      <c r="N72969" s="374"/>
      <c r="O72969" s="411"/>
      <c r="P72969" s="409"/>
      <c r="Q72969" s="409"/>
      <c r="R72969" s="378"/>
      <c r="S72969" s="378"/>
      <c r="T72969" s="378"/>
      <c r="U72969" s="378"/>
      <c r="V72969" s="378"/>
      <c r="W72969" s="378"/>
      <c r="X72969" s="378"/>
      <c r="Y72969" s="378"/>
    </row>
    <row r="72970" spans="1:25">
      <c r="A72970" s="374"/>
      <c r="B72970" s="374"/>
      <c r="C72970" s="406"/>
      <c r="D72970" s="407"/>
      <c r="E72970" s="374"/>
      <c r="F72970" s="374"/>
      <c r="G72970" s="408"/>
      <c r="H72970" s="374"/>
      <c r="I72970" s="409"/>
      <c r="J72970" s="374"/>
      <c r="K72970" s="409"/>
      <c r="L72970" s="378"/>
      <c r="M72970" s="410"/>
      <c r="N72970" s="374"/>
      <c r="O72970" s="411"/>
      <c r="P72970" s="409"/>
      <c r="Q72970" s="409"/>
      <c r="R72970" s="378"/>
      <c r="S72970" s="378"/>
      <c r="T72970" s="378"/>
      <c r="U72970" s="378"/>
      <c r="V72970" s="378"/>
      <c r="W72970" s="378"/>
      <c r="X72970" s="378"/>
      <c r="Y72970" s="378"/>
    </row>
    <row r="72971" spans="1:25">
      <c r="A72971" s="374"/>
      <c r="B72971" s="374"/>
      <c r="C72971" s="406"/>
      <c r="D72971" s="407"/>
      <c r="E72971" s="374"/>
      <c r="F72971" s="374"/>
      <c r="G72971" s="408"/>
      <c r="H72971" s="374"/>
      <c r="I72971" s="409"/>
      <c r="J72971" s="374"/>
      <c r="K72971" s="409"/>
      <c r="L72971" s="378"/>
      <c r="M72971" s="410"/>
      <c r="N72971" s="374"/>
      <c r="O72971" s="411"/>
      <c r="P72971" s="409"/>
      <c r="Q72971" s="409"/>
      <c r="R72971" s="378"/>
      <c r="S72971" s="378"/>
      <c r="T72971" s="378"/>
      <c r="U72971" s="378"/>
      <c r="V72971" s="378"/>
      <c r="W72971" s="378"/>
      <c r="X72971" s="378"/>
      <c r="Y72971" s="378"/>
    </row>
    <row r="72972" spans="1:25">
      <c r="A72972" s="374"/>
      <c r="B72972" s="374"/>
      <c r="C72972" s="406"/>
      <c r="D72972" s="407"/>
      <c r="E72972" s="374"/>
      <c r="F72972" s="374"/>
      <c r="G72972" s="408"/>
      <c r="H72972" s="374"/>
      <c r="I72972" s="409"/>
      <c r="J72972" s="374"/>
      <c r="K72972" s="409"/>
      <c r="L72972" s="378"/>
      <c r="M72972" s="410"/>
      <c r="N72972" s="374"/>
      <c r="O72972" s="411"/>
      <c r="P72972" s="409"/>
      <c r="Q72972" s="409"/>
      <c r="R72972" s="378"/>
      <c r="S72972" s="378"/>
      <c r="T72972" s="378"/>
      <c r="U72972" s="378"/>
      <c r="V72972" s="378"/>
      <c r="W72972" s="378"/>
      <c r="X72972" s="378"/>
      <c r="Y72972" s="378"/>
    </row>
    <row r="72973" spans="1:25">
      <c r="A72973" s="374"/>
      <c r="B72973" s="374"/>
      <c r="C72973" s="406"/>
      <c r="D72973" s="407"/>
      <c r="E72973" s="374"/>
      <c r="F72973" s="374"/>
      <c r="G72973" s="408"/>
      <c r="H72973" s="374"/>
      <c r="I72973" s="409"/>
      <c r="J72973" s="374"/>
      <c r="K72973" s="409"/>
      <c r="L72973" s="378"/>
      <c r="M72973" s="410"/>
      <c r="N72973" s="374"/>
      <c r="O72973" s="411"/>
      <c r="P72973" s="409"/>
      <c r="Q72973" s="409"/>
      <c r="R72973" s="378"/>
      <c r="S72973" s="378"/>
      <c r="T72973" s="378"/>
      <c r="U72973" s="378"/>
      <c r="V72973" s="378"/>
      <c r="W72973" s="378"/>
      <c r="X72973" s="378"/>
      <c r="Y72973" s="378"/>
    </row>
    <row r="72974" spans="1:25">
      <c r="A72974" s="374"/>
      <c r="B72974" s="374"/>
      <c r="C72974" s="406"/>
      <c r="D72974" s="407"/>
      <c r="E72974" s="374"/>
      <c r="F72974" s="374"/>
      <c r="G72974" s="408"/>
      <c r="H72974" s="374"/>
      <c r="I72974" s="409"/>
      <c r="J72974" s="374"/>
      <c r="K72974" s="409"/>
      <c r="L72974" s="378"/>
      <c r="M72974" s="410"/>
      <c r="N72974" s="374"/>
      <c r="O72974" s="411"/>
      <c r="P72974" s="409"/>
      <c r="Q72974" s="409"/>
      <c r="R72974" s="378"/>
      <c r="S72974" s="378"/>
      <c r="T72974" s="378"/>
      <c r="U72974" s="378"/>
      <c r="V72974" s="378"/>
      <c r="W72974" s="378"/>
      <c r="X72974" s="378"/>
      <c r="Y72974" s="378"/>
    </row>
    <row r="72975" spans="1:25">
      <c r="A72975" s="374"/>
      <c r="B72975" s="374"/>
      <c r="C72975" s="406"/>
      <c r="D72975" s="407"/>
      <c r="E72975" s="374"/>
      <c r="F72975" s="374"/>
      <c r="G72975" s="408"/>
      <c r="H72975" s="374"/>
      <c r="I72975" s="409"/>
      <c r="J72975" s="374"/>
      <c r="K72975" s="409"/>
      <c r="L72975" s="378"/>
      <c r="M72975" s="410"/>
      <c r="N72975" s="374"/>
      <c r="O72975" s="411"/>
      <c r="P72975" s="409"/>
      <c r="Q72975" s="409"/>
      <c r="R72975" s="378"/>
      <c r="S72975" s="378"/>
      <c r="T72975" s="378"/>
      <c r="U72975" s="378"/>
      <c r="V72975" s="378"/>
      <c r="W72975" s="378"/>
      <c r="X72975" s="378"/>
      <c r="Y72975" s="378"/>
    </row>
    <row r="72976" spans="1:25">
      <c r="A72976" s="374"/>
      <c r="B72976" s="374"/>
      <c r="C72976" s="406"/>
      <c r="D72976" s="407"/>
      <c r="E72976" s="374"/>
      <c r="F72976" s="374"/>
      <c r="G72976" s="408"/>
      <c r="H72976" s="374"/>
      <c r="I72976" s="409"/>
      <c r="J72976" s="374"/>
      <c r="K72976" s="409"/>
      <c r="L72976" s="378"/>
      <c r="M72976" s="410"/>
      <c r="N72976" s="374"/>
      <c r="O72976" s="411"/>
      <c r="P72976" s="409"/>
      <c r="Q72976" s="409"/>
      <c r="R72976" s="378"/>
      <c r="S72976" s="378"/>
      <c r="T72976" s="378"/>
      <c r="U72976" s="378"/>
      <c r="V72976" s="378"/>
      <c r="W72976" s="378"/>
      <c r="X72976" s="378"/>
      <c r="Y72976" s="378"/>
    </row>
    <row r="72977" spans="1:25">
      <c r="A72977" s="374"/>
      <c r="B72977" s="374"/>
      <c r="C72977" s="406"/>
      <c r="D72977" s="407"/>
      <c r="E72977" s="374"/>
      <c r="F72977" s="374"/>
      <c r="G72977" s="408"/>
      <c r="H72977" s="374"/>
      <c r="I72977" s="409"/>
      <c r="J72977" s="374"/>
      <c r="K72977" s="409"/>
      <c r="L72977" s="378"/>
      <c r="M72977" s="410"/>
      <c r="N72977" s="374"/>
      <c r="O72977" s="411"/>
      <c r="P72977" s="409"/>
      <c r="Q72977" s="409"/>
      <c r="R72977" s="378"/>
      <c r="S72977" s="378"/>
      <c r="T72977" s="378"/>
      <c r="U72977" s="378"/>
      <c r="V72977" s="378"/>
      <c r="W72977" s="378"/>
      <c r="X72977" s="378"/>
      <c r="Y72977" s="378"/>
    </row>
    <row r="72978" spans="1:25">
      <c r="A72978" s="374"/>
      <c r="B72978" s="374"/>
      <c r="C72978" s="406"/>
      <c r="D72978" s="407"/>
      <c r="E72978" s="374"/>
      <c r="F72978" s="374"/>
      <c r="G72978" s="408"/>
      <c r="H72978" s="374"/>
      <c r="I72978" s="409"/>
      <c r="J72978" s="374"/>
      <c r="K72978" s="409"/>
      <c r="L72978" s="378"/>
      <c r="M72978" s="410"/>
      <c r="N72978" s="374"/>
      <c r="O72978" s="411"/>
      <c r="P72978" s="409"/>
      <c r="Q72978" s="409"/>
      <c r="R72978" s="378"/>
      <c r="S72978" s="378"/>
      <c r="T72978" s="378"/>
      <c r="U72978" s="378"/>
      <c r="V72978" s="378"/>
      <c r="W72978" s="378"/>
      <c r="X72978" s="378"/>
      <c r="Y72978" s="378"/>
    </row>
    <row r="72979" spans="1:25">
      <c r="A72979" s="374"/>
      <c r="B72979" s="374"/>
      <c r="C72979" s="406"/>
      <c r="D72979" s="407"/>
      <c r="E72979" s="374"/>
      <c r="F72979" s="374"/>
      <c r="G72979" s="408"/>
      <c r="H72979" s="374"/>
      <c r="I72979" s="409"/>
      <c r="J72979" s="374"/>
      <c r="K72979" s="409"/>
      <c r="L72979" s="378"/>
      <c r="M72979" s="410"/>
      <c r="N72979" s="374"/>
      <c r="O72979" s="411"/>
      <c r="P72979" s="409"/>
      <c r="Q72979" s="409"/>
      <c r="R72979" s="378"/>
      <c r="S72979" s="378"/>
      <c r="T72979" s="378"/>
      <c r="U72979" s="378"/>
      <c r="V72979" s="378"/>
      <c r="W72979" s="378"/>
      <c r="X72979" s="378"/>
      <c r="Y72979" s="378"/>
    </row>
    <row r="72980" spans="1:25">
      <c r="A72980" s="374"/>
      <c r="B72980" s="374"/>
      <c r="C72980" s="406"/>
      <c r="D72980" s="407"/>
      <c r="E72980" s="374"/>
      <c r="F72980" s="374"/>
      <c r="G72980" s="408"/>
      <c r="H72980" s="374"/>
      <c r="I72980" s="409"/>
      <c r="J72980" s="374"/>
      <c r="K72980" s="409"/>
      <c r="L72980" s="378"/>
      <c r="M72980" s="410"/>
      <c r="N72980" s="374"/>
      <c r="O72980" s="411"/>
      <c r="P72980" s="409"/>
      <c r="Q72980" s="409"/>
      <c r="R72980" s="378"/>
      <c r="S72980" s="378"/>
      <c r="T72980" s="378"/>
      <c r="U72980" s="378"/>
      <c r="V72980" s="378"/>
      <c r="W72980" s="378"/>
      <c r="X72980" s="378"/>
      <c r="Y72980" s="378"/>
    </row>
    <row r="72981" spans="1:25">
      <c r="A72981" s="374"/>
      <c r="B72981" s="374"/>
      <c r="C72981" s="406"/>
      <c r="D72981" s="407"/>
      <c r="E72981" s="374"/>
      <c r="F72981" s="374"/>
      <c r="G72981" s="408"/>
      <c r="H72981" s="374"/>
      <c r="I72981" s="409"/>
      <c r="J72981" s="374"/>
      <c r="K72981" s="409"/>
      <c r="L72981" s="378"/>
      <c r="M72981" s="410"/>
      <c r="N72981" s="374"/>
      <c r="O72981" s="411"/>
      <c r="P72981" s="409"/>
      <c r="Q72981" s="409"/>
      <c r="R72981" s="378"/>
      <c r="S72981" s="378"/>
      <c r="T72981" s="378"/>
      <c r="U72981" s="378"/>
      <c r="V72981" s="378"/>
      <c r="W72981" s="378"/>
      <c r="X72981" s="378"/>
      <c r="Y72981" s="378"/>
    </row>
    <row r="72982" spans="1:25">
      <c r="A72982" s="374"/>
      <c r="B72982" s="374"/>
      <c r="C72982" s="406"/>
      <c r="D72982" s="407"/>
      <c r="E72982" s="374"/>
      <c r="F72982" s="374"/>
      <c r="G72982" s="408"/>
      <c r="H72982" s="374"/>
      <c r="I72982" s="409"/>
      <c r="J72982" s="374"/>
      <c r="K72982" s="409"/>
      <c r="L72982" s="378"/>
      <c r="M72982" s="410"/>
      <c r="N72982" s="374"/>
      <c r="O72982" s="411"/>
      <c r="P72982" s="409"/>
      <c r="Q72982" s="409"/>
      <c r="R72982" s="378"/>
      <c r="S72982" s="378"/>
      <c r="T72982" s="378"/>
      <c r="U72982" s="378"/>
      <c r="V72982" s="378"/>
      <c r="W72982" s="378"/>
      <c r="X72982" s="378"/>
      <c r="Y72982" s="378"/>
    </row>
    <row r="72983" spans="1:25">
      <c r="A72983" s="374"/>
      <c r="B72983" s="374"/>
      <c r="C72983" s="406"/>
      <c r="D72983" s="407"/>
      <c r="E72983" s="374"/>
      <c r="F72983" s="374"/>
      <c r="G72983" s="408"/>
      <c r="H72983" s="374"/>
      <c r="I72983" s="409"/>
      <c r="J72983" s="374"/>
      <c r="K72983" s="409"/>
      <c r="L72983" s="378"/>
      <c r="M72983" s="410"/>
      <c r="N72983" s="374"/>
      <c r="O72983" s="411"/>
      <c r="P72983" s="409"/>
      <c r="Q72983" s="409"/>
      <c r="R72983" s="378"/>
      <c r="S72983" s="378"/>
      <c r="T72983" s="378"/>
      <c r="U72983" s="378"/>
      <c r="V72983" s="378"/>
      <c r="W72983" s="378"/>
      <c r="X72983" s="378"/>
      <c r="Y72983" s="378"/>
    </row>
    <row r="72984" spans="1:25">
      <c r="A72984" s="374"/>
      <c r="B72984" s="374"/>
      <c r="C72984" s="406"/>
      <c r="D72984" s="407"/>
      <c r="E72984" s="374"/>
      <c r="F72984" s="374"/>
      <c r="G72984" s="408"/>
      <c r="H72984" s="374"/>
      <c r="I72984" s="409"/>
      <c r="J72984" s="374"/>
      <c r="K72984" s="409"/>
      <c r="L72984" s="378"/>
      <c r="M72984" s="410"/>
      <c r="N72984" s="374"/>
      <c r="O72984" s="411"/>
      <c r="P72984" s="409"/>
      <c r="Q72984" s="409"/>
      <c r="R72984" s="378"/>
      <c r="S72984" s="378"/>
      <c r="T72984" s="378"/>
      <c r="U72984" s="378"/>
      <c r="V72984" s="378"/>
      <c r="W72984" s="378"/>
      <c r="X72984" s="378"/>
      <c r="Y72984" s="378"/>
    </row>
    <row r="72985" spans="1:25">
      <c r="A72985" s="374"/>
      <c r="B72985" s="374"/>
      <c r="C72985" s="406"/>
      <c r="D72985" s="407"/>
      <c r="E72985" s="374"/>
      <c r="F72985" s="374"/>
      <c r="G72985" s="408"/>
      <c r="H72985" s="374"/>
      <c r="I72985" s="409"/>
      <c r="J72985" s="374"/>
      <c r="K72985" s="409"/>
      <c r="L72985" s="378"/>
      <c r="M72985" s="410"/>
      <c r="N72985" s="374"/>
      <c r="O72985" s="411"/>
      <c r="P72985" s="409"/>
      <c r="Q72985" s="409"/>
      <c r="R72985" s="378"/>
      <c r="S72985" s="378"/>
      <c r="T72985" s="378"/>
      <c r="U72985" s="378"/>
      <c r="V72985" s="378"/>
      <c r="W72985" s="378"/>
      <c r="X72985" s="378"/>
      <c r="Y72985" s="378"/>
    </row>
    <row r="72986" spans="1:25">
      <c r="A72986" s="374"/>
      <c r="B72986" s="374"/>
      <c r="C72986" s="406"/>
      <c r="D72986" s="407"/>
      <c r="E72986" s="374"/>
      <c r="F72986" s="374"/>
      <c r="G72986" s="408"/>
      <c r="H72986" s="374"/>
      <c r="I72986" s="409"/>
      <c r="J72986" s="374"/>
      <c r="K72986" s="409"/>
      <c r="L72986" s="378"/>
      <c r="M72986" s="410"/>
      <c r="N72986" s="374"/>
      <c r="O72986" s="411"/>
      <c r="P72986" s="409"/>
      <c r="Q72986" s="409"/>
      <c r="R72986" s="378"/>
      <c r="S72986" s="378"/>
      <c r="T72986" s="378"/>
      <c r="U72986" s="378"/>
      <c r="V72986" s="378"/>
      <c r="W72986" s="378"/>
      <c r="X72986" s="378"/>
      <c r="Y72986" s="378"/>
    </row>
    <row r="72987" spans="1:25">
      <c r="A72987" s="374"/>
      <c r="B72987" s="374"/>
      <c r="C72987" s="406"/>
      <c r="D72987" s="407"/>
      <c r="E72987" s="374"/>
      <c r="F72987" s="374"/>
      <c r="G72987" s="408"/>
      <c r="H72987" s="374"/>
      <c r="I72987" s="409"/>
      <c r="J72987" s="374"/>
      <c r="K72987" s="409"/>
      <c r="L72987" s="378"/>
      <c r="M72987" s="410"/>
      <c r="N72987" s="374"/>
      <c r="O72987" s="411"/>
      <c r="P72987" s="409"/>
      <c r="Q72987" s="409"/>
      <c r="R72987" s="378"/>
      <c r="S72987" s="378"/>
      <c r="T72987" s="378"/>
      <c r="U72987" s="378"/>
      <c r="V72987" s="378"/>
      <c r="W72987" s="378"/>
      <c r="X72987" s="378"/>
      <c r="Y72987" s="378"/>
    </row>
    <row r="72988" spans="1:25">
      <c r="A72988" s="374"/>
      <c r="B72988" s="374"/>
      <c r="C72988" s="406"/>
      <c r="D72988" s="407"/>
      <c r="E72988" s="374"/>
      <c r="F72988" s="374"/>
      <c r="G72988" s="408"/>
      <c r="H72988" s="374"/>
      <c r="I72988" s="409"/>
      <c r="J72988" s="374"/>
      <c r="K72988" s="409"/>
      <c r="L72988" s="378"/>
      <c r="M72988" s="410"/>
      <c r="N72988" s="374"/>
      <c r="O72988" s="411"/>
      <c r="P72988" s="409"/>
      <c r="Q72988" s="409"/>
      <c r="R72988" s="378"/>
      <c r="S72988" s="378"/>
      <c r="T72988" s="378"/>
      <c r="U72988" s="378"/>
      <c r="V72988" s="378"/>
      <c r="W72988" s="378"/>
      <c r="X72988" s="378"/>
      <c r="Y72988" s="378"/>
    </row>
    <row r="72989" spans="1:25">
      <c r="A72989" s="374"/>
      <c r="B72989" s="374"/>
      <c r="C72989" s="406"/>
      <c r="D72989" s="407"/>
      <c r="E72989" s="374"/>
      <c r="F72989" s="374"/>
      <c r="G72989" s="408"/>
      <c r="H72989" s="374"/>
      <c r="I72989" s="409"/>
      <c r="J72989" s="374"/>
      <c r="K72989" s="409"/>
      <c r="L72989" s="378"/>
      <c r="M72989" s="410"/>
      <c r="N72989" s="374"/>
      <c r="O72989" s="411"/>
      <c r="P72989" s="409"/>
      <c r="Q72989" s="409"/>
      <c r="R72989" s="378"/>
      <c r="S72989" s="378"/>
      <c r="T72989" s="378"/>
      <c r="U72989" s="378"/>
      <c r="V72989" s="378"/>
      <c r="W72989" s="378"/>
      <c r="X72989" s="378"/>
      <c r="Y72989" s="378"/>
    </row>
    <row r="72990" spans="1:25">
      <c r="A72990" s="374"/>
      <c r="B72990" s="374"/>
      <c r="C72990" s="406"/>
      <c r="D72990" s="407"/>
      <c r="E72990" s="374"/>
      <c r="F72990" s="374"/>
      <c r="G72990" s="408"/>
      <c r="H72990" s="374"/>
      <c r="I72990" s="409"/>
      <c r="J72990" s="374"/>
      <c r="K72990" s="409"/>
      <c r="L72990" s="378"/>
      <c r="M72990" s="410"/>
      <c r="N72990" s="374"/>
      <c r="O72990" s="411"/>
      <c r="P72990" s="409"/>
      <c r="Q72990" s="409"/>
      <c r="R72990" s="378"/>
      <c r="S72990" s="378"/>
      <c r="T72990" s="378"/>
      <c r="U72990" s="378"/>
      <c r="V72990" s="378"/>
      <c r="W72990" s="378"/>
      <c r="X72990" s="378"/>
      <c r="Y72990" s="378"/>
    </row>
    <row r="72991" spans="1:25">
      <c r="A72991" s="374"/>
      <c r="B72991" s="374"/>
      <c r="C72991" s="406"/>
      <c r="D72991" s="407"/>
      <c r="E72991" s="374"/>
      <c r="F72991" s="374"/>
      <c r="G72991" s="408"/>
      <c r="H72991" s="374"/>
      <c r="I72991" s="409"/>
      <c r="J72991" s="374"/>
      <c r="K72991" s="409"/>
      <c r="L72991" s="378"/>
      <c r="M72991" s="410"/>
      <c r="N72991" s="374"/>
      <c r="O72991" s="411"/>
      <c r="P72991" s="409"/>
      <c r="Q72991" s="409"/>
      <c r="R72991" s="378"/>
      <c r="S72991" s="378"/>
      <c r="T72991" s="378"/>
      <c r="U72991" s="378"/>
      <c r="V72991" s="378"/>
      <c r="W72991" s="378"/>
      <c r="X72991" s="378"/>
      <c r="Y72991" s="378"/>
    </row>
    <row r="72992" spans="1:25">
      <c r="A72992" s="374"/>
      <c r="B72992" s="374"/>
      <c r="C72992" s="406"/>
      <c r="D72992" s="407"/>
      <c r="E72992" s="374"/>
      <c r="F72992" s="374"/>
      <c r="G72992" s="408"/>
      <c r="H72992" s="374"/>
      <c r="I72992" s="409"/>
      <c r="J72992" s="374"/>
      <c r="K72992" s="409"/>
      <c r="L72992" s="378"/>
      <c r="M72992" s="410"/>
      <c r="N72992" s="374"/>
      <c r="O72992" s="411"/>
      <c r="P72992" s="409"/>
      <c r="Q72992" s="409"/>
      <c r="R72992" s="378"/>
      <c r="S72992" s="378"/>
      <c r="T72992" s="378"/>
      <c r="U72992" s="378"/>
      <c r="V72992" s="378"/>
      <c r="W72992" s="378"/>
      <c r="X72992" s="378"/>
      <c r="Y72992" s="378"/>
    </row>
    <row r="72993" spans="1:25">
      <c r="A72993" s="374"/>
      <c r="B72993" s="374"/>
      <c r="C72993" s="406"/>
      <c r="D72993" s="407"/>
      <c r="E72993" s="374"/>
      <c r="F72993" s="374"/>
      <c r="G72993" s="408"/>
      <c r="H72993" s="374"/>
      <c r="I72993" s="409"/>
      <c r="J72993" s="374"/>
      <c r="K72993" s="409"/>
      <c r="L72993" s="378"/>
      <c r="M72993" s="410"/>
      <c r="N72993" s="374"/>
      <c r="O72993" s="411"/>
      <c r="P72993" s="409"/>
      <c r="Q72993" s="409"/>
      <c r="R72993" s="378"/>
      <c r="S72993" s="378"/>
      <c r="T72993" s="378"/>
      <c r="U72993" s="378"/>
      <c r="V72993" s="378"/>
      <c r="W72993" s="378"/>
      <c r="X72993" s="378"/>
      <c r="Y72993" s="378"/>
    </row>
    <row r="72994" spans="1:25">
      <c r="A72994" s="374"/>
      <c r="B72994" s="374"/>
      <c r="C72994" s="406"/>
      <c r="D72994" s="407"/>
      <c r="E72994" s="374"/>
      <c r="F72994" s="374"/>
      <c r="G72994" s="408"/>
      <c r="H72994" s="374"/>
      <c r="I72994" s="409"/>
      <c r="J72994" s="374"/>
      <c r="K72994" s="409"/>
      <c r="L72994" s="378"/>
      <c r="M72994" s="410"/>
      <c r="N72994" s="374"/>
      <c r="O72994" s="411"/>
      <c r="P72994" s="409"/>
      <c r="Q72994" s="409"/>
      <c r="R72994" s="378"/>
      <c r="S72994" s="378"/>
      <c r="T72994" s="378"/>
      <c r="U72994" s="378"/>
      <c r="V72994" s="378"/>
      <c r="W72994" s="378"/>
      <c r="X72994" s="378"/>
      <c r="Y72994" s="378"/>
    </row>
    <row r="72995" spans="1:25">
      <c r="A72995" s="374"/>
      <c r="B72995" s="374"/>
      <c r="C72995" s="406"/>
      <c r="D72995" s="407"/>
      <c r="E72995" s="374"/>
      <c r="F72995" s="374"/>
      <c r="G72995" s="408"/>
      <c r="H72995" s="374"/>
      <c r="I72995" s="409"/>
      <c r="J72995" s="374"/>
      <c r="K72995" s="409"/>
      <c r="L72995" s="378"/>
      <c r="M72995" s="410"/>
      <c r="N72995" s="374"/>
      <c r="O72995" s="411"/>
      <c r="P72995" s="409"/>
      <c r="Q72995" s="409"/>
      <c r="R72995" s="378"/>
      <c r="S72995" s="378"/>
      <c r="T72995" s="378"/>
      <c r="U72995" s="378"/>
      <c r="V72995" s="378"/>
      <c r="W72995" s="378"/>
      <c r="X72995" s="378"/>
      <c r="Y72995" s="378"/>
    </row>
    <row r="72996" spans="1:25">
      <c r="A72996" s="374"/>
      <c r="B72996" s="374"/>
      <c r="C72996" s="406"/>
      <c r="D72996" s="407"/>
      <c r="E72996" s="374"/>
      <c r="F72996" s="374"/>
      <c r="G72996" s="408"/>
      <c r="H72996" s="374"/>
      <c r="I72996" s="409"/>
      <c r="J72996" s="374"/>
      <c r="K72996" s="409"/>
      <c r="L72996" s="378"/>
      <c r="M72996" s="410"/>
      <c r="N72996" s="374"/>
      <c r="O72996" s="411"/>
      <c r="P72996" s="409"/>
      <c r="Q72996" s="409"/>
      <c r="R72996" s="378"/>
      <c r="S72996" s="378"/>
      <c r="T72996" s="378"/>
      <c r="U72996" s="378"/>
      <c r="V72996" s="378"/>
      <c r="W72996" s="378"/>
      <c r="X72996" s="378"/>
      <c r="Y72996" s="378"/>
    </row>
    <row r="72997" spans="1:25">
      <c r="A72997" s="374"/>
      <c r="B72997" s="374"/>
      <c r="C72997" s="406"/>
      <c r="D72997" s="407"/>
      <c r="E72997" s="374"/>
      <c r="F72997" s="374"/>
      <c r="G72997" s="408"/>
      <c r="H72997" s="374"/>
      <c r="I72997" s="409"/>
      <c r="J72997" s="374"/>
      <c r="K72997" s="409"/>
      <c r="L72997" s="378"/>
      <c r="M72997" s="410"/>
      <c r="N72997" s="374"/>
      <c r="O72997" s="411"/>
      <c r="P72997" s="409"/>
      <c r="Q72997" s="409"/>
      <c r="R72997" s="378"/>
      <c r="S72997" s="378"/>
      <c r="T72997" s="378"/>
      <c r="U72997" s="378"/>
      <c r="V72997" s="378"/>
      <c r="W72997" s="378"/>
      <c r="X72997" s="378"/>
      <c r="Y72997" s="378"/>
    </row>
    <row r="72998" spans="1:25">
      <c r="A72998" s="374"/>
      <c r="B72998" s="374"/>
      <c r="C72998" s="406"/>
      <c r="D72998" s="407"/>
      <c r="E72998" s="374"/>
      <c r="F72998" s="374"/>
      <c r="G72998" s="408"/>
      <c r="H72998" s="374"/>
      <c r="I72998" s="409"/>
      <c r="J72998" s="374"/>
      <c r="K72998" s="409"/>
      <c r="L72998" s="378"/>
      <c r="M72998" s="410"/>
      <c r="N72998" s="374"/>
      <c r="O72998" s="411"/>
      <c r="P72998" s="409"/>
      <c r="Q72998" s="409"/>
      <c r="R72998" s="378"/>
      <c r="S72998" s="378"/>
      <c r="T72998" s="378"/>
      <c r="U72998" s="378"/>
      <c r="V72998" s="378"/>
      <c r="W72998" s="378"/>
      <c r="X72998" s="378"/>
      <c r="Y72998" s="378"/>
    </row>
    <row r="72999" spans="1:25">
      <c r="A72999" s="374"/>
      <c r="B72999" s="374"/>
      <c r="C72999" s="406"/>
      <c r="D72999" s="407"/>
      <c r="E72999" s="374"/>
      <c r="F72999" s="374"/>
      <c r="G72999" s="408"/>
      <c r="H72999" s="374"/>
      <c r="I72999" s="409"/>
      <c r="J72999" s="374"/>
      <c r="K72999" s="409"/>
      <c r="L72999" s="378"/>
      <c r="M72999" s="410"/>
      <c r="N72999" s="374"/>
      <c r="O72999" s="411"/>
      <c r="P72999" s="409"/>
      <c r="Q72999" s="409"/>
      <c r="R72999" s="378"/>
      <c r="S72999" s="378"/>
      <c r="T72999" s="378"/>
      <c r="U72999" s="378"/>
      <c r="V72999" s="378"/>
      <c r="W72999" s="378"/>
      <c r="X72999" s="378"/>
      <c r="Y72999" s="378"/>
    </row>
    <row r="73000" spans="1:25">
      <c r="A73000" s="374"/>
      <c r="B73000" s="374"/>
      <c r="C73000" s="406"/>
      <c r="D73000" s="407"/>
      <c r="E73000" s="374"/>
      <c r="F73000" s="374"/>
      <c r="G73000" s="408"/>
      <c r="H73000" s="374"/>
      <c r="I73000" s="409"/>
      <c r="J73000" s="374"/>
      <c r="K73000" s="409"/>
      <c r="L73000" s="378"/>
      <c r="M73000" s="410"/>
      <c r="N73000" s="374"/>
      <c r="O73000" s="411"/>
      <c r="P73000" s="409"/>
      <c r="Q73000" s="409"/>
      <c r="R73000" s="378"/>
      <c r="S73000" s="378"/>
      <c r="T73000" s="378"/>
      <c r="U73000" s="378"/>
      <c r="V73000" s="378"/>
      <c r="W73000" s="378"/>
      <c r="X73000" s="378"/>
      <c r="Y73000" s="378"/>
    </row>
    <row r="73001" spans="1:25">
      <c r="A73001" s="374"/>
      <c r="B73001" s="374"/>
      <c r="C73001" s="406"/>
      <c r="D73001" s="407"/>
      <c r="E73001" s="374"/>
      <c r="F73001" s="374"/>
      <c r="G73001" s="408"/>
      <c r="H73001" s="374"/>
      <c r="I73001" s="409"/>
      <c r="J73001" s="374"/>
      <c r="K73001" s="409"/>
      <c r="L73001" s="378"/>
      <c r="M73001" s="410"/>
      <c r="N73001" s="374"/>
      <c r="O73001" s="411"/>
      <c r="P73001" s="409"/>
      <c r="Q73001" s="409"/>
      <c r="R73001" s="378"/>
      <c r="S73001" s="378"/>
      <c r="T73001" s="378"/>
      <c r="U73001" s="378"/>
      <c r="V73001" s="378"/>
      <c r="W73001" s="378"/>
      <c r="X73001" s="378"/>
      <c r="Y73001" s="378"/>
    </row>
    <row r="73002" spans="1:25">
      <c r="A73002" s="374"/>
      <c r="B73002" s="374"/>
      <c r="C73002" s="406"/>
      <c r="D73002" s="407"/>
      <c r="E73002" s="374"/>
      <c r="F73002" s="374"/>
      <c r="G73002" s="408"/>
      <c r="H73002" s="374"/>
      <c r="I73002" s="409"/>
      <c r="J73002" s="374"/>
      <c r="K73002" s="409"/>
      <c r="L73002" s="378"/>
      <c r="M73002" s="410"/>
      <c r="N73002" s="374"/>
      <c r="O73002" s="411"/>
      <c r="P73002" s="409"/>
      <c r="Q73002" s="409"/>
      <c r="R73002" s="378"/>
      <c r="S73002" s="378"/>
      <c r="T73002" s="378"/>
      <c r="U73002" s="378"/>
      <c r="V73002" s="378"/>
      <c r="W73002" s="378"/>
      <c r="X73002" s="378"/>
      <c r="Y73002" s="378"/>
    </row>
    <row r="73003" spans="1:25">
      <c r="A73003" s="374"/>
      <c r="B73003" s="374"/>
      <c r="C73003" s="406"/>
      <c r="D73003" s="407"/>
      <c r="E73003" s="374"/>
      <c r="F73003" s="374"/>
      <c r="G73003" s="408"/>
      <c r="H73003" s="374"/>
      <c r="I73003" s="409"/>
      <c r="J73003" s="374"/>
      <c r="K73003" s="409"/>
      <c r="L73003" s="378"/>
      <c r="M73003" s="410"/>
      <c r="N73003" s="374"/>
      <c r="O73003" s="411"/>
      <c r="P73003" s="409"/>
      <c r="Q73003" s="409"/>
      <c r="R73003" s="378"/>
      <c r="S73003" s="378"/>
      <c r="T73003" s="378"/>
      <c r="U73003" s="378"/>
      <c r="V73003" s="378"/>
      <c r="W73003" s="378"/>
      <c r="X73003" s="378"/>
      <c r="Y73003" s="378"/>
    </row>
    <row r="73004" spans="1:25">
      <c r="A73004" s="374"/>
      <c r="B73004" s="374"/>
      <c r="C73004" s="406"/>
      <c r="D73004" s="407"/>
      <c r="E73004" s="374"/>
      <c r="F73004" s="374"/>
      <c r="G73004" s="408"/>
      <c r="H73004" s="374"/>
      <c r="I73004" s="409"/>
      <c r="J73004" s="374"/>
      <c r="K73004" s="409"/>
      <c r="L73004" s="378"/>
      <c r="M73004" s="410"/>
      <c r="N73004" s="374"/>
      <c r="O73004" s="411"/>
      <c r="P73004" s="409"/>
      <c r="Q73004" s="409"/>
      <c r="R73004" s="378"/>
      <c r="S73004" s="378"/>
      <c r="T73004" s="378"/>
      <c r="U73004" s="378"/>
      <c r="V73004" s="378"/>
      <c r="W73004" s="378"/>
      <c r="X73004" s="378"/>
      <c r="Y73004" s="378"/>
    </row>
    <row r="73005" spans="1:25">
      <c r="A73005" s="374"/>
      <c r="B73005" s="374"/>
      <c r="C73005" s="406"/>
      <c r="D73005" s="407"/>
      <c r="E73005" s="374"/>
      <c r="F73005" s="374"/>
      <c r="G73005" s="408"/>
      <c r="H73005" s="374"/>
      <c r="I73005" s="409"/>
      <c r="J73005" s="374"/>
      <c r="K73005" s="409"/>
      <c r="L73005" s="378"/>
      <c r="M73005" s="410"/>
      <c r="N73005" s="374"/>
      <c r="O73005" s="411"/>
      <c r="P73005" s="409"/>
      <c r="Q73005" s="409"/>
      <c r="R73005" s="378"/>
      <c r="S73005" s="378"/>
      <c r="T73005" s="378"/>
      <c r="U73005" s="378"/>
      <c r="V73005" s="378"/>
      <c r="W73005" s="378"/>
      <c r="X73005" s="378"/>
      <c r="Y73005" s="378"/>
    </row>
    <row r="73006" spans="1:25">
      <c r="A73006" s="374"/>
      <c r="B73006" s="374"/>
      <c r="C73006" s="406"/>
      <c r="D73006" s="407"/>
      <c r="E73006" s="374"/>
      <c r="F73006" s="374"/>
      <c r="G73006" s="408"/>
      <c r="H73006" s="374"/>
      <c r="I73006" s="409"/>
      <c r="J73006" s="374"/>
      <c r="K73006" s="409"/>
      <c r="L73006" s="378"/>
      <c r="M73006" s="410"/>
      <c r="N73006" s="374"/>
      <c r="O73006" s="411"/>
      <c r="P73006" s="409"/>
      <c r="Q73006" s="409"/>
      <c r="R73006" s="378"/>
      <c r="S73006" s="378"/>
      <c r="T73006" s="378"/>
      <c r="U73006" s="378"/>
      <c r="V73006" s="378"/>
      <c r="W73006" s="378"/>
      <c r="X73006" s="378"/>
      <c r="Y73006" s="378"/>
    </row>
    <row r="73007" spans="1:25">
      <c r="A73007" s="374"/>
      <c r="B73007" s="374"/>
      <c r="C73007" s="406"/>
      <c r="D73007" s="407"/>
      <c r="E73007" s="374"/>
      <c r="F73007" s="374"/>
      <c r="G73007" s="408"/>
      <c r="H73007" s="374"/>
      <c r="I73007" s="409"/>
      <c r="J73007" s="374"/>
      <c r="K73007" s="409"/>
      <c r="L73007" s="378"/>
      <c r="M73007" s="410"/>
      <c r="N73007" s="374"/>
      <c r="O73007" s="411"/>
      <c r="P73007" s="409"/>
      <c r="Q73007" s="409"/>
      <c r="R73007" s="378"/>
      <c r="S73007" s="378"/>
      <c r="T73007" s="378"/>
      <c r="U73007" s="378"/>
      <c r="V73007" s="378"/>
      <c r="W73007" s="378"/>
      <c r="X73007" s="378"/>
      <c r="Y73007" s="378"/>
    </row>
    <row r="73008" spans="1:25">
      <c r="A73008" s="374"/>
      <c r="B73008" s="374"/>
      <c r="C73008" s="406"/>
      <c r="D73008" s="407"/>
      <c r="E73008" s="374"/>
      <c r="F73008" s="374"/>
      <c r="G73008" s="408"/>
      <c r="H73008" s="374"/>
      <c r="I73008" s="409"/>
      <c r="J73008" s="374"/>
      <c r="K73008" s="409"/>
      <c r="L73008" s="378"/>
      <c r="M73008" s="410"/>
      <c r="N73008" s="374"/>
      <c r="O73008" s="411"/>
      <c r="P73008" s="409"/>
      <c r="Q73008" s="409"/>
      <c r="R73008" s="378"/>
      <c r="S73008" s="378"/>
      <c r="T73008" s="378"/>
      <c r="U73008" s="378"/>
      <c r="V73008" s="378"/>
      <c r="W73008" s="378"/>
      <c r="X73008" s="378"/>
      <c r="Y73008" s="378"/>
    </row>
    <row r="73009" spans="1:25">
      <c r="A73009" s="374"/>
      <c r="B73009" s="374"/>
      <c r="C73009" s="406"/>
      <c r="D73009" s="407"/>
      <c r="E73009" s="374"/>
      <c r="F73009" s="374"/>
      <c r="G73009" s="408"/>
      <c r="H73009" s="374"/>
      <c r="I73009" s="409"/>
      <c r="J73009" s="374"/>
      <c r="K73009" s="409"/>
      <c r="L73009" s="378"/>
      <c r="M73009" s="410"/>
      <c r="N73009" s="374"/>
      <c r="O73009" s="411"/>
      <c r="P73009" s="409"/>
      <c r="Q73009" s="409"/>
      <c r="R73009" s="378"/>
      <c r="S73009" s="378"/>
      <c r="T73009" s="378"/>
      <c r="U73009" s="378"/>
      <c r="V73009" s="378"/>
      <c r="W73009" s="378"/>
      <c r="X73009" s="378"/>
      <c r="Y73009" s="378"/>
    </row>
    <row r="73010" spans="1:25">
      <c r="A73010" s="374"/>
      <c r="B73010" s="374"/>
      <c r="C73010" s="406"/>
      <c r="D73010" s="407"/>
      <c r="E73010" s="374"/>
      <c r="F73010" s="374"/>
      <c r="G73010" s="408"/>
      <c r="H73010" s="374"/>
      <c r="I73010" s="409"/>
      <c r="J73010" s="374"/>
      <c r="K73010" s="409"/>
      <c r="L73010" s="378"/>
      <c r="M73010" s="410"/>
      <c r="N73010" s="374"/>
      <c r="O73010" s="411"/>
      <c r="P73010" s="409"/>
      <c r="Q73010" s="409"/>
      <c r="R73010" s="378"/>
      <c r="S73010" s="378"/>
      <c r="T73010" s="378"/>
      <c r="U73010" s="378"/>
      <c r="V73010" s="378"/>
      <c r="W73010" s="378"/>
      <c r="X73010" s="378"/>
      <c r="Y73010" s="378"/>
    </row>
    <row r="73011" spans="1:25">
      <c r="A73011" s="374"/>
      <c r="B73011" s="374"/>
      <c r="C73011" s="406"/>
      <c r="D73011" s="407"/>
      <c r="E73011" s="374"/>
      <c r="F73011" s="374"/>
      <c r="G73011" s="408"/>
      <c r="H73011" s="374"/>
      <c r="I73011" s="409"/>
      <c r="J73011" s="374"/>
      <c r="K73011" s="409"/>
      <c r="L73011" s="378"/>
      <c r="M73011" s="410"/>
      <c r="N73011" s="374"/>
      <c r="O73011" s="411"/>
      <c r="P73011" s="409"/>
      <c r="Q73011" s="409"/>
      <c r="R73011" s="378"/>
      <c r="S73011" s="378"/>
      <c r="T73011" s="378"/>
      <c r="U73011" s="378"/>
      <c r="V73011" s="378"/>
      <c r="W73011" s="378"/>
      <c r="X73011" s="378"/>
      <c r="Y73011" s="378"/>
    </row>
    <row r="73012" spans="1:25">
      <c r="A73012" s="374"/>
      <c r="B73012" s="374"/>
      <c r="C73012" s="406"/>
      <c r="D73012" s="407"/>
      <c r="E73012" s="374"/>
      <c r="F73012" s="374"/>
      <c r="G73012" s="408"/>
      <c r="H73012" s="374"/>
      <c r="I73012" s="409"/>
      <c r="J73012" s="374"/>
      <c r="K73012" s="409"/>
      <c r="L73012" s="378"/>
      <c r="M73012" s="410"/>
      <c r="N73012" s="374"/>
      <c r="O73012" s="411"/>
      <c r="P73012" s="409"/>
      <c r="Q73012" s="409"/>
      <c r="R73012" s="378"/>
      <c r="S73012" s="378"/>
      <c r="T73012" s="378"/>
      <c r="U73012" s="378"/>
      <c r="V73012" s="378"/>
      <c r="W73012" s="378"/>
      <c r="X73012" s="378"/>
      <c r="Y73012" s="378"/>
    </row>
    <row r="73013" spans="1:25">
      <c r="A73013" s="374"/>
      <c r="B73013" s="374"/>
      <c r="C73013" s="406"/>
      <c r="D73013" s="407"/>
      <c r="E73013" s="374"/>
      <c r="F73013" s="374"/>
      <c r="G73013" s="408"/>
      <c r="H73013" s="374"/>
      <c r="I73013" s="409"/>
      <c r="J73013" s="374"/>
      <c r="K73013" s="409"/>
      <c r="L73013" s="378"/>
      <c r="M73013" s="410"/>
      <c r="N73013" s="374"/>
      <c r="O73013" s="411"/>
      <c r="P73013" s="409"/>
      <c r="Q73013" s="409"/>
      <c r="R73013" s="378"/>
      <c r="S73013" s="378"/>
      <c r="T73013" s="378"/>
      <c r="U73013" s="378"/>
      <c r="V73013" s="378"/>
      <c r="W73013" s="378"/>
      <c r="X73013" s="378"/>
      <c r="Y73013" s="378"/>
    </row>
    <row r="73014" spans="1:25">
      <c r="A73014" s="374"/>
      <c r="B73014" s="374"/>
      <c r="C73014" s="406"/>
      <c r="D73014" s="407"/>
      <c r="E73014" s="374"/>
      <c r="F73014" s="374"/>
      <c r="G73014" s="408"/>
      <c r="H73014" s="374"/>
      <c r="I73014" s="409"/>
      <c r="J73014" s="374"/>
      <c r="K73014" s="409"/>
      <c r="L73014" s="378"/>
      <c r="M73014" s="410"/>
      <c r="N73014" s="374"/>
      <c r="O73014" s="411"/>
      <c r="P73014" s="409"/>
      <c r="Q73014" s="409"/>
      <c r="R73014" s="378"/>
      <c r="S73014" s="378"/>
      <c r="T73014" s="378"/>
      <c r="U73014" s="378"/>
      <c r="V73014" s="378"/>
      <c r="W73014" s="378"/>
      <c r="X73014" s="378"/>
      <c r="Y73014" s="378"/>
    </row>
    <row r="73015" spans="1:25">
      <c r="A73015" s="374"/>
      <c r="B73015" s="374"/>
      <c r="C73015" s="406"/>
      <c r="D73015" s="407"/>
      <c r="E73015" s="374"/>
      <c r="F73015" s="374"/>
      <c r="G73015" s="408"/>
      <c r="H73015" s="374"/>
      <c r="I73015" s="409"/>
      <c r="J73015" s="374"/>
      <c r="K73015" s="409"/>
      <c r="L73015" s="378"/>
      <c r="M73015" s="410"/>
      <c r="N73015" s="374"/>
      <c r="O73015" s="411"/>
      <c r="P73015" s="409"/>
      <c r="Q73015" s="409"/>
      <c r="R73015" s="378"/>
      <c r="S73015" s="378"/>
      <c r="T73015" s="378"/>
      <c r="U73015" s="378"/>
      <c r="V73015" s="378"/>
      <c r="W73015" s="378"/>
      <c r="X73015" s="378"/>
      <c r="Y73015" s="378"/>
    </row>
    <row r="73016" spans="1:25">
      <c r="A73016" s="374"/>
      <c r="B73016" s="374"/>
      <c r="C73016" s="406"/>
      <c r="D73016" s="407"/>
      <c r="E73016" s="374"/>
      <c r="F73016" s="374"/>
      <c r="G73016" s="408"/>
      <c r="H73016" s="374"/>
      <c r="I73016" s="409"/>
      <c r="J73016" s="374"/>
      <c r="K73016" s="409"/>
      <c r="L73016" s="378"/>
      <c r="M73016" s="410"/>
      <c r="N73016" s="374"/>
      <c r="O73016" s="411"/>
      <c r="P73016" s="409"/>
      <c r="Q73016" s="409"/>
      <c r="R73016" s="378"/>
      <c r="S73016" s="378"/>
      <c r="T73016" s="378"/>
      <c r="U73016" s="378"/>
      <c r="V73016" s="378"/>
      <c r="W73016" s="378"/>
      <c r="X73016" s="378"/>
      <c r="Y73016" s="378"/>
    </row>
    <row r="73017" spans="1:25">
      <c r="A73017" s="374"/>
      <c r="B73017" s="374"/>
      <c r="C73017" s="406"/>
      <c r="D73017" s="407"/>
      <c r="E73017" s="374"/>
      <c r="F73017" s="374"/>
      <c r="G73017" s="408"/>
      <c r="H73017" s="374"/>
      <c r="I73017" s="409"/>
      <c r="J73017" s="374"/>
      <c r="K73017" s="409"/>
      <c r="L73017" s="378"/>
      <c r="M73017" s="410"/>
      <c r="N73017" s="374"/>
      <c r="O73017" s="411"/>
      <c r="P73017" s="409"/>
      <c r="Q73017" s="409"/>
      <c r="R73017" s="378"/>
      <c r="S73017" s="378"/>
      <c r="T73017" s="378"/>
      <c r="U73017" s="378"/>
      <c r="V73017" s="378"/>
      <c r="W73017" s="378"/>
      <c r="X73017" s="378"/>
      <c r="Y73017" s="378"/>
    </row>
    <row r="73018" spans="1:25">
      <c r="A73018" s="374"/>
      <c r="B73018" s="374"/>
      <c r="C73018" s="406"/>
      <c r="D73018" s="407"/>
      <c r="E73018" s="374"/>
      <c r="F73018" s="374"/>
      <c r="G73018" s="408"/>
      <c r="H73018" s="374"/>
      <c r="I73018" s="409"/>
      <c r="J73018" s="374"/>
      <c r="K73018" s="409"/>
      <c r="L73018" s="378"/>
      <c r="M73018" s="410"/>
      <c r="N73018" s="374"/>
      <c r="O73018" s="411"/>
      <c r="P73018" s="409"/>
      <c r="Q73018" s="409"/>
      <c r="R73018" s="378"/>
      <c r="S73018" s="378"/>
      <c r="T73018" s="378"/>
      <c r="U73018" s="378"/>
      <c r="V73018" s="378"/>
      <c r="W73018" s="378"/>
      <c r="X73018" s="378"/>
      <c r="Y73018" s="378"/>
    </row>
    <row r="73019" spans="1:25">
      <c r="A73019" s="374"/>
      <c r="B73019" s="374"/>
      <c r="C73019" s="406"/>
      <c r="D73019" s="407"/>
      <c r="E73019" s="374"/>
      <c r="F73019" s="374"/>
      <c r="G73019" s="408"/>
      <c r="H73019" s="374"/>
      <c r="I73019" s="409"/>
      <c r="J73019" s="374"/>
      <c r="K73019" s="409"/>
      <c r="L73019" s="378"/>
      <c r="M73019" s="410"/>
      <c r="N73019" s="374"/>
      <c r="O73019" s="411"/>
      <c r="P73019" s="409"/>
      <c r="Q73019" s="409"/>
      <c r="R73019" s="378"/>
      <c r="S73019" s="378"/>
      <c r="T73019" s="378"/>
      <c r="U73019" s="378"/>
      <c r="V73019" s="378"/>
      <c r="W73019" s="378"/>
      <c r="X73019" s="378"/>
      <c r="Y73019" s="378"/>
    </row>
    <row r="73020" spans="1:25">
      <c r="A73020" s="374"/>
      <c r="B73020" s="374"/>
      <c r="C73020" s="406"/>
      <c r="D73020" s="407"/>
      <c r="E73020" s="374"/>
      <c r="F73020" s="374"/>
      <c r="G73020" s="408"/>
      <c r="H73020" s="374"/>
      <c r="I73020" s="409"/>
      <c r="J73020" s="374"/>
      <c r="K73020" s="409"/>
      <c r="L73020" s="378"/>
      <c r="M73020" s="410"/>
      <c r="N73020" s="374"/>
      <c r="O73020" s="411"/>
      <c r="P73020" s="409"/>
      <c r="Q73020" s="409"/>
      <c r="R73020" s="378"/>
      <c r="S73020" s="378"/>
      <c r="T73020" s="378"/>
      <c r="U73020" s="378"/>
      <c r="V73020" s="378"/>
      <c r="W73020" s="378"/>
      <c r="X73020" s="378"/>
      <c r="Y73020" s="378"/>
    </row>
    <row r="73021" spans="1:25">
      <c r="A73021" s="374"/>
      <c r="B73021" s="374"/>
      <c r="C73021" s="406"/>
      <c r="D73021" s="407"/>
      <c r="E73021" s="374"/>
      <c r="F73021" s="374"/>
      <c r="G73021" s="408"/>
      <c r="H73021" s="374"/>
      <c r="I73021" s="409"/>
      <c r="J73021" s="374"/>
      <c r="K73021" s="409"/>
      <c r="L73021" s="378"/>
      <c r="M73021" s="410"/>
      <c r="N73021" s="374"/>
      <c r="O73021" s="411"/>
      <c r="P73021" s="409"/>
      <c r="Q73021" s="409"/>
      <c r="R73021" s="378"/>
      <c r="S73021" s="378"/>
      <c r="T73021" s="378"/>
      <c r="U73021" s="378"/>
      <c r="V73021" s="378"/>
      <c r="W73021" s="378"/>
      <c r="X73021" s="378"/>
      <c r="Y73021" s="378"/>
    </row>
    <row r="73022" spans="1:25">
      <c r="A73022" s="374"/>
      <c r="B73022" s="374"/>
      <c r="C73022" s="406"/>
      <c r="D73022" s="407"/>
      <c r="E73022" s="374"/>
      <c r="F73022" s="374"/>
      <c r="G73022" s="408"/>
      <c r="H73022" s="374"/>
      <c r="I73022" s="409"/>
      <c r="J73022" s="374"/>
      <c r="K73022" s="409"/>
      <c r="L73022" s="378"/>
      <c r="M73022" s="410"/>
      <c r="N73022" s="374"/>
      <c r="O73022" s="411"/>
      <c r="P73022" s="409"/>
      <c r="Q73022" s="409"/>
      <c r="R73022" s="378"/>
      <c r="S73022" s="378"/>
      <c r="T73022" s="378"/>
      <c r="U73022" s="378"/>
      <c r="V73022" s="378"/>
      <c r="W73022" s="378"/>
      <c r="X73022" s="378"/>
      <c r="Y73022" s="378"/>
    </row>
    <row r="73023" spans="1:25">
      <c r="A73023" s="374"/>
      <c r="B73023" s="374"/>
      <c r="C73023" s="406"/>
      <c r="D73023" s="407"/>
      <c r="E73023" s="374"/>
      <c r="F73023" s="374"/>
      <c r="G73023" s="408"/>
      <c r="H73023" s="374"/>
      <c r="I73023" s="409"/>
      <c r="J73023" s="374"/>
      <c r="K73023" s="409"/>
      <c r="L73023" s="378"/>
      <c r="M73023" s="410"/>
      <c r="N73023" s="374"/>
      <c r="O73023" s="411"/>
      <c r="P73023" s="409"/>
      <c r="Q73023" s="409"/>
      <c r="R73023" s="378"/>
      <c r="S73023" s="378"/>
      <c r="T73023" s="378"/>
      <c r="U73023" s="378"/>
      <c r="V73023" s="378"/>
      <c r="W73023" s="378"/>
      <c r="X73023" s="378"/>
      <c r="Y73023" s="378"/>
    </row>
    <row r="73024" spans="1:25">
      <c r="A73024" s="374"/>
      <c r="B73024" s="374"/>
      <c r="C73024" s="406"/>
      <c r="D73024" s="407"/>
      <c r="E73024" s="374"/>
      <c r="F73024" s="374"/>
      <c r="G73024" s="408"/>
      <c r="H73024" s="374"/>
      <c r="I73024" s="409"/>
      <c r="J73024" s="374"/>
      <c r="K73024" s="409"/>
      <c r="L73024" s="378"/>
      <c r="M73024" s="410"/>
      <c r="N73024" s="374"/>
      <c r="O73024" s="411"/>
      <c r="P73024" s="409"/>
      <c r="Q73024" s="409"/>
      <c r="R73024" s="378"/>
      <c r="S73024" s="378"/>
      <c r="T73024" s="378"/>
      <c r="U73024" s="378"/>
      <c r="V73024" s="378"/>
      <c r="W73024" s="378"/>
      <c r="X73024" s="378"/>
      <c r="Y73024" s="378"/>
    </row>
    <row r="73025" spans="1:25">
      <c r="A73025" s="374"/>
      <c r="B73025" s="374"/>
      <c r="C73025" s="406"/>
      <c r="D73025" s="407"/>
      <c r="E73025" s="374"/>
      <c r="F73025" s="374"/>
      <c r="G73025" s="408"/>
      <c r="H73025" s="374"/>
      <c r="I73025" s="409"/>
      <c r="J73025" s="374"/>
      <c r="K73025" s="409"/>
      <c r="L73025" s="378"/>
      <c r="M73025" s="410"/>
      <c r="N73025" s="374"/>
      <c r="O73025" s="411"/>
      <c r="P73025" s="409"/>
      <c r="Q73025" s="409"/>
      <c r="R73025" s="378"/>
      <c r="S73025" s="378"/>
      <c r="T73025" s="378"/>
      <c r="U73025" s="378"/>
      <c r="V73025" s="378"/>
      <c r="W73025" s="378"/>
      <c r="X73025" s="378"/>
      <c r="Y73025" s="378"/>
    </row>
    <row r="73026" spans="1:25">
      <c r="A73026" s="374"/>
      <c r="B73026" s="374"/>
      <c r="C73026" s="406"/>
      <c r="D73026" s="407"/>
      <c r="E73026" s="374"/>
      <c r="F73026" s="374"/>
      <c r="G73026" s="408"/>
      <c r="H73026" s="374"/>
      <c r="I73026" s="409"/>
      <c r="J73026" s="374"/>
      <c r="K73026" s="409"/>
      <c r="L73026" s="378"/>
      <c r="M73026" s="410"/>
      <c r="N73026" s="374"/>
      <c r="O73026" s="411"/>
      <c r="P73026" s="409"/>
      <c r="Q73026" s="409"/>
      <c r="R73026" s="378"/>
      <c r="S73026" s="378"/>
      <c r="T73026" s="378"/>
      <c r="U73026" s="378"/>
      <c r="V73026" s="378"/>
      <c r="W73026" s="378"/>
      <c r="X73026" s="378"/>
      <c r="Y73026" s="378"/>
    </row>
    <row r="73027" spans="1:25">
      <c r="A73027" s="374"/>
      <c r="B73027" s="374"/>
      <c r="C73027" s="406"/>
      <c r="D73027" s="407"/>
      <c r="E73027" s="374"/>
      <c r="F73027" s="374"/>
      <c r="G73027" s="408"/>
      <c r="H73027" s="374"/>
      <c r="I73027" s="409"/>
      <c r="J73027" s="374"/>
      <c r="K73027" s="409"/>
      <c r="L73027" s="378"/>
      <c r="M73027" s="410"/>
      <c r="N73027" s="374"/>
      <c r="O73027" s="411"/>
      <c r="P73027" s="409"/>
      <c r="Q73027" s="409"/>
      <c r="R73027" s="378"/>
      <c r="S73027" s="378"/>
      <c r="T73027" s="378"/>
      <c r="U73027" s="378"/>
      <c r="V73027" s="378"/>
      <c r="W73027" s="378"/>
      <c r="X73027" s="378"/>
      <c r="Y73027" s="378"/>
    </row>
    <row r="73028" spans="1:25">
      <c r="A73028" s="374"/>
      <c r="B73028" s="374"/>
      <c r="C73028" s="406"/>
      <c r="D73028" s="407"/>
      <c r="E73028" s="374"/>
      <c r="F73028" s="374"/>
      <c r="G73028" s="408"/>
      <c r="H73028" s="374"/>
      <c r="I73028" s="409"/>
      <c r="J73028" s="374"/>
      <c r="K73028" s="409"/>
      <c r="L73028" s="378"/>
      <c r="M73028" s="410"/>
      <c r="N73028" s="374"/>
      <c r="O73028" s="411"/>
      <c r="P73028" s="409"/>
      <c r="Q73028" s="409"/>
      <c r="R73028" s="378"/>
      <c r="S73028" s="378"/>
      <c r="T73028" s="378"/>
      <c r="U73028" s="378"/>
      <c r="V73028" s="378"/>
      <c r="W73028" s="378"/>
      <c r="X73028" s="378"/>
      <c r="Y73028" s="378"/>
    </row>
    <row r="73029" spans="1:25">
      <c r="A73029" s="374"/>
      <c r="B73029" s="374"/>
      <c r="C73029" s="406"/>
      <c r="D73029" s="407"/>
      <c r="E73029" s="374"/>
      <c r="F73029" s="374"/>
      <c r="G73029" s="408"/>
      <c r="H73029" s="374"/>
      <c r="I73029" s="409"/>
      <c r="J73029" s="374"/>
      <c r="K73029" s="409"/>
      <c r="L73029" s="378"/>
      <c r="M73029" s="410"/>
      <c r="N73029" s="374"/>
      <c r="O73029" s="411"/>
      <c r="P73029" s="409"/>
      <c r="Q73029" s="409"/>
      <c r="R73029" s="378"/>
      <c r="S73029" s="378"/>
      <c r="T73029" s="378"/>
      <c r="U73029" s="378"/>
      <c r="V73029" s="378"/>
      <c r="W73029" s="378"/>
      <c r="X73029" s="378"/>
      <c r="Y73029" s="378"/>
    </row>
    <row r="73030" spans="1:25">
      <c r="A73030" s="374"/>
      <c r="B73030" s="374"/>
      <c r="C73030" s="406"/>
      <c r="D73030" s="407"/>
      <c r="E73030" s="374"/>
      <c r="F73030" s="374"/>
      <c r="G73030" s="408"/>
      <c r="H73030" s="374"/>
      <c r="I73030" s="409"/>
      <c r="J73030" s="374"/>
      <c r="K73030" s="409"/>
      <c r="L73030" s="378"/>
      <c r="M73030" s="410"/>
      <c r="N73030" s="374"/>
      <c r="O73030" s="411"/>
      <c r="P73030" s="409"/>
      <c r="Q73030" s="409"/>
      <c r="R73030" s="378"/>
      <c r="S73030" s="378"/>
      <c r="T73030" s="378"/>
      <c r="U73030" s="378"/>
      <c r="V73030" s="378"/>
      <c r="W73030" s="378"/>
      <c r="X73030" s="378"/>
      <c r="Y73030" s="378"/>
    </row>
    <row r="73031" spans="1:25">
      <c r="A73031" s="374"/>
      <c r="B73031" s="374"/>
      <c r="C73031" s="406"/>
      <c r="D73031" s="407"/>
      <c r="E73031" s="374"/>
      <c r="F73031" s="374"/>
      <c r="G73031" s="408"/>
      <c r="H73031" s="374"/>
      <c r="I73031" s="409"/>
      <c r="J73031" s="374"/>
      <c r="K73031" s="409"/>
      <c r="L73031" s="378"/>
      <c r="M73031" s="410"/>
      <c r="N73031" s="374"/>
      <c r="O73031" s="411"/>
      <c r="P73031" s="409"/>
      <c r="Q73031" s="409"/>
      <c r="R73031" s="378"/>
      <c r="S73031" s="378"/>
      <c r="T73031" s="378"/>
      <c r="U73031" s="378"/>
      <c r="V73031" s="378"/>
      <c r="W73031" s="378"/>
      <c r="X73031" s="378"/>
      <c r="Y73031" s="378"/>
    </row>
    <row r="73032" spans="1:25">
      <c r="A73032" s="374"/>
      <c r="B73032" s="374"/>
      <c r="C73032" s="406"/>
      <c r="D73032" s="407"/>
      <c r="E73032" s="374"/>
      <c r="F73032" s="374"/>
      <c r="G73032" s="408"/>
      <c r="H73032" s="374"/>
      <c r="I73032" s="409"/>
      <c r="J73032" s="374"/>
      <c r="K73032" s="409"/>
      <c r="L73032" s="378"/>
      <c r="M73032" s="410"/>
      <c r="N73032" s="374"/>
      <c r="O73032" s="411"/>
      <c r="P73032" s="409"/>
      <c r="Q73032" s="409"/>
      <c r="R73032" s="378"/>
      <c r="S73032" s="378"/>
      <c r="T73032" s="378"/>
      <c r="U73032" s="378"/>
      <c r="V73032" s="378"/>
      <c r="W73032" s="378"/>
      <c r="X73032" s="378"/>
      <c r="Y73032" s="378"/>
    </row>
    <row r="73033" spans="1:25">
      <c r="A73033" s="374"/>
      <c r="B73033" s="374"/>
      <c r="C73033" s="406"/>
      <c r="D73033" s="407"/>
      <c r="E73033" s="374"/>
      <c r="F73033" s="374"/>
      <c r="G73033" s="408"/>
      <c r="H73033" s="374"/>
      <c r="I73033" s="409"/>
      <c r="J73033" s="374"/>
      <c r="K73033" s="409"/>
      <c r="L73033" s="378"/>
      <c r="M73033" s="410"/>
      <c r="N73033" s="374"/>
      <c r="O73033" s="411"/>
      <c r="P73033" s="409"/>
      <c r="Q73033" s="409"/>
      <c r="R73033" s="378"/>
      <c r="S73033" s="378"/>
      <c r="T73033" s="378"/>
      <c r="U73033" s="378"/>
      <c r="V73033" s="378"/>
      <c r="W73033" s="378"/>
      <c r="X73033" s="378"/>
      <c r="Y73033" s="378"/>
    </row>
    <row r="73034" spans="1:25">
      <c r="A73034" s="374"/>
      <c r="B73034" s="374"/>
      <c r="C73034" s="406"/>
      <c r="D73034" s="407"/>
      <c r="E73034" s="374"/>
      <c r="F73034" s="374"/>
      <c r="G73034" s="408"/>
      <c r="H73034" s="374"/>
      <c r="I73034" s="409"/>
      <c r="J73034" s="374"/>
      <c r="K73034" s="409"/>
      <c r="L73034" s="378"/>
      <c r="M73034" s="410"/>
      <c r="N73034" s="374"/>
      <c r="O73034" s="411"/>
      <c r="P73034" s="409"/>
      <c r="Q73034" s="409"/>
      <c r="R73034" s="378"/>
      <c r="S73034" s="378"/>
      <c r="T73034" s="378"/>
      <c r="U73034" s="378"/>
      <c r="V73034" s="378"/>
      <c r="W73034" s="378"/>
      <c r="X73034" s="378"/>
      <c r="Y73034" s="378"/>
    </row>
    <row r="73035" spans="1:25">
      <c r="A73035" s="374"/>
      <c r="B73035" s="374"/>
      <c r="C73035" s="406"/>
      <c r="D73035" s="407"/>
      <c r="E73035" s="374"/>
      <c r="F73035" s="374"/>
      <c r="G73035" s="408"/>
      <c r="H73035" s="374"/>
      <c r="I73035" s="409"/>
      <c r="J73035" s="374"/>
      <c r="K73035" s="409"/>
      <c r="L73035" s="378"/>
      <c r="M73035" s="410"/>
      <c r="N73035" s="374"/>
      <c r="O73035" s="411"/>
      <c r="P73035" s="409"/>
      <c r="Q73035" s="409"/>
      <c r="R73035" s="378"/>
      <c r="S73035" s="378"/>
      <c r="T73035" s="378"/>
      <c r="U73035" s="378"/>
      <c r="V73035" s="378"/>
      <c r="W73035" s="378"/>
      <c r="X73035" s="378"/>
      <c r="Y73035" s="378"/>
    </row>
    <row r="73036" spans="1:25">
      <c r="A73036" s="374"/>
      <c r="B73036" s="374"/>
      <c r="C73036" s="406"/>
      <c r="D73036" s="407"/>
      <c r="E73036" s="374"/>
      <c r="F73036" s="374"/>
      <c r="G73036" s="408"/>
      <c r="H73036" s="374"/>
      <c r="I73036" s="409"/>
      <c r="J73036" s="374"/>
      <c r="K73036" s="409"/>
      <c r="L73036" s="378"/>
      <c r="M73036" s="410"/>
      <c r="N73036" s="374"/>
      <c r="O73036" s="411"/>
      <c r="P73036" s="409"/>
      <c r="Q73036" s="409"/>
      <c r="R73036" s="378"/>
      <c r="S73036" s="378"/>
      <c r="T73036" s="378"/>
      <c r="U73036" s="378"/>
      <c r="V73036" s="378"/>
      <c r="W73036" s="378"/>
      <c r="X73036" s="378"/>
      <c r="Y73036" s="378"/>
    </row>
    <row r="73037" spans="1:25">
      <c r="A73037" s="374"/>
      <c r="B73037" s="374"/>
      <c r="C73037" s="406"/>
      <c r="D73037" s="407"/>
      <c r="E73037" s="374"/>
      <c r="F73037" s="374"/>
      <c r="G73037" s="408"/>
      <c r="H73037" s="374"/>
      <c r="I73037" s="409"/>
      <c r="J73037" s="374"/>
      <c r="K73037" s="409"/>
      <c r="L73037" s="378"/>
      <c r="M73037" s="410"/>
      <c r="N73037" s="374"/>
      <c r="O73037" s="411"/>
      <c r="P73037" s="409"/>
      <c r="Q73037" s="409"/>
      <c r="R73037" s="378"/>
      <c r="S73037" s="378"/>
      <c r="T73037" s="378"/>
      <c r="U73037" s="378"/>
      <c r="V73037" s="378"/>
      <c r="W73037" s="378"/>
      <c r="X73037" s="378"/>
      <c r="Y73037" s="378"/>
    </row>
    <row r="73038" spans="1:25">
      <c r="A73038" s="374"/>
      <c r="B73038" s="374"/>
      <c r="C73038" s="406"/>
      <c r="D73038" s="407"/>
      <c r="E73038" s="374"/>
      <c r="F73038" s="374"/>
      <c r="G73038" s="408"/>
      <c r="H73038" s="374"/>
      <c r="I73038" s="409"/>
      <c r="J73038" s="374"/>
      <c r="K73038" s="409"/>
      <c r="L73038" s="378"/>
      <c r="M73038" s="410"/>
      <c r="N73038" s="374"/>
      <c r="O73038" s="411"/>
      <c r="P73038" s="409"/>
      <c r="Q73038" s="409"/>
      <c r="R73038" s="378"/>
      <c r="S73038" s="378"/>
      <c r="T73038" s="378"/>
      <c r="U73038" s="378"/>
      <c r="V73038" s="378"/>
      <c r="W73038" s="378"/>
      <c r="X73038" s="378"/>
      <c r="Y73038" s="378"/>
    </row>
    <row r="73039" spans="1:25">
      <c r="A73039" s="374"/>
      <c r="B73039" s="374"/>
      <c r="C73039" s="406"/>
      <c r="D73039" s="407"/>
      <c r="E73039" s="374"/>
      <c r="F73039" s="374"/>
      <c r="G73039" s="408"/>
      <c r="H73039" s="374"/>
      <c r="I73039" s="409"/>
      <c r="J73039" s="374"/>
      <c r="K73039" s="409"/>
      <c r="L73039" s="378"/>
      <c r="M73039" s="410"/>
      <c r="N73039" s="374"/>
      <c r="O73039" s="411"/>
      <c r="P73039" s="409"/>
      <c r="Q73039" s="409"/>
      <c r="R73039" s="378"/>
      <c r="S73039" s="378"/>
      <c r="T73039" s="378"/>
      <c r="U73039" s="378"/>
      <c r="V73039" s="378"/>
      <c r="W73039" s="378"/>
      <c r="X73039" s="378"/>
      <c r="Y73039" s="378"/>
    </row>
    <row r="73040" spans="1:25">
      <c r="A73040" s="374"/>
      <c r="B73040" s="374"/>
      <c r="C73040" s="406"/>
      <c r="D73040" s="407"/>
      <c r="E73040" s="374"/>
      <c r="F73040" s="374"/>
      <c r="G73040" s="408"/>
      <c r="H73040" s="374"/>
      <c r="I73040" s="409"/>
      <c r="J73040" s="374"/>
      <c r="K73040" s="409"/>
      <c r="L73040" s="378"/>
      <c r="M73040" s="410"/>
      <c r="N73040" s="374"/>
      <c r="O73040" s="411"/>
      <c r="P73040" s="409"/>
      <c r="Q73040" s="409"/>
      <c r="R73040" s="378"/>
      <c r="S73040" s="378"/>
      <c r="T73040" s="378"/>
      <c r="U73040" s="378"/>
      <c r="V73040" s="378"/>
      <c r="W73040" s="378"/>
      <c r="X73040" s="378"/>
      <c r="Y73040" s="378"/>
    </row>
    <row r="73041" spans="1:25">
      <c r="A73041" s="374"/>
      <c r="B73041" s="374"/>
      <c r="C73041" s="406"/>
      <c r="D73041" s="407"/>
      <c r="E73041" s="374"/>
      <c r="F73041" s="374"/>
      <c r="G73041" s="408"/>
      <c r="H73041" s="374"/>
      <c r="I73041" s="409"/>
      <c r="J73041" s="374"/>
      <c r="K73041" s="409"/>
      <c r="L73041" s="378"/>
      <c r="M73041" s="410"/>
      <c r="N73041" s="374"/>
      <c r="O73041" s="411"/>
      <c r="P73041" s="409"/>
      <c r="Q73041" s="409"/>
      <c r="R73041" s="378"/>
      <c r="S73041" s="378"/>
      <c r="T73041" s="378"/>
      <c r="U73041" s="378"/>
      <c r="V73041" s="378"/>
      <c r="W73041" s="378"/>
      <c r="X73041" s="378"/>
      <c r="Y73041" s="378"/>
    </row>
    <row r="73042" spans="1:25">
      <c r="A73042" s="374"/>
      <c r="B73042" s="374"/>
      <c r="C73042" s="406"/>
      <c r="D73042" s="407"/>
      <c r="E73042" s="374"/>
      <c r="F73042" s="374"/>
      <c r="G73042" s="408"/>
      <c r="H73042" s="374"/>
      <c r="I73042" s="409"/>
      <c r="J73042" s="374"/>
      <c r="K73042" s="409"/>
      <c r="L73042" s="378"/>
      <c r="M73042" s="410"/>
      <c r="N73042" s="374"/>
      <c r="O73042" s="411"/>
      <c r="P73042" s="409"/>
      <c r="Q73042" s="409"/>
      <c r="R73042" s="378"/>
      <c r="S73042" s="378"/>
      <c r="T73042" s="378"/>
      <c r="U73042" s="378"/>
      <c r="V73042" s="378"/>
      <c r="W73042" s="378"/>
      <c r="X73042" s="378"/>
      <c r="Y73042" s="378"/>
    </row>
    <row r="73043" spans="1:25">
      <c r="A73043" s="374"/>
      <c r="B73043" s="374"/>
      <c r="C73043" s="406"/>
      <c r="D73043" s="407"/>
      <c r="E73043" s="374"/>
      <c r="F73043" s="374"/>
      <c r="G73043" s="408"/>
      <c r="H73043" s="374"/>
      <c r="I73043" s="409"/>
      <c r="J73043" s="374"/>
      <c r="K73043" s="409"/>
      <c r="L73043" s="378"/>
      <c r="M73043" s="410"/>
      <c r="N73043" s="374"/>
      <c r="O73043" s="411"/>
      <c r="P73043" s="409"/>
      <c r="Q73043" s="409"/>
      <c r="R73043" s="378"/>
      <c r="S73043" s="378"/>
      <c r="T73043" s="378"/>
      <c r="U73043" s="378"/>
      <c r="V73043" s="378"/>
      <c r="W73043" s="378"/>
      <c r="X73043" s="378"/>
      <c r="Y73043" s="378"/>
    </row>
    <row r="73044" spans="1:25">
      <c r="A73044" s="374"/>
      <c r="B73044" s="374"/>
      <c r="C73044" s="406"/>
      <c r="D73044" s="407"/>
      <c r="E73044" s="374"/>
      <c r="F73044" s="374"/>
      <c r="G73044" s="408"/>
      <c r="H73044" s="374"/>
      <c r="I73044" s="409"/>
      <c r="J73044" s="374"/>
      <c r="K73044" s="409"/>
      <c r="L73044" s="378"/>
      <c r="M73044" s="410"/>
      <c r="N73044" s="374"/>
      <c r="O73044" s="411"/>
      <c r="P73044" s="409"/>
      <c r="Q73044" s="409"/>
      <c r="R73044" s="378"/>
      <c r="S73044" s="378"/>
      <c r="T73044" s="378"/>
      <c r="U73044" s="378"/>
      <c r="V73044" s="378"/>
      <c r="W73044" s="378"/>
      <c r="X73044" s="378"/>
      <c r="Y73044" s="378"/>
    </row>
    <row r="73045" spans="1:25">
      <c r="A73045" s="374"/>
      <c r="B73045" s="374"/>
      <c r="C73045" s="406"/>
      <c r="D73045" s="407"/>
      <c r="E73045" s="374"/>
      <c r="F73045" s="374"/>
      <c r="G73045" s="408"/>
      <c r="H73045" s="374"/>
      <c r="I73045" s="409"/>
      <c r="J73045" s="374"/>
      <c r="K73045" s="409"/>
      <c r="L73045" s="378"/>
      <c r="M73045" s="410"/>
      <c r="N73045" s="374"/>
      <c r="O73045" s="411"/>
      <c r="P73045" s="409"/>
      <c r="Q73045" s="409"/>
      <c r="R73045" s="378"/>
      <c r="S73045" s="378"/>
      <c r="T73045" s="378"/>
      <c r="U73045" s="378"/>
      <c r="V73045" s="378"/>
      <c r="W73045" s="378"/>
      <c r="X73045" s="378"/>
      <c r="Y73045" s="378"/>
    </row>
    <row r="73046" spans="1:25">
      <c r="A73046" s="374"/>
      <c r="B73046" s="374"/>
      <c r="C73046" s="406"/>
      <c r="D73046" s="407"/>
      <c r="E73046" s="374"/>
      <c r="F73046" s="374"/>
      <c r="G73046" s="408"/>
      <c r="H73046" s="374"/>
      <c r="I73046" s="409"/>
      <c r="J73046" s="374"/>
      <c r="K73046" s="409"/>
      <c r="L73046" s="378"/>
      <c r="M73046" s="410"/>
      <c r="N73046" s="374"/>
      <c r="O73046" s="411"/>
      <c r="P73046" s="409"/>
      <c r="Q73046" s="409"/>
      <c r="R73046" s="378"/>
      <c r="S73046" s="378"/>
      <c r="T73046" s="378"/>
      <c r="U73046" s="378"/>
      <c r="V73046" s="378"/>
      <c r="W73046" s="378"/>
      <c r="X73046" s="378"/>
      <c r="Y73046" s="378"/>
    </row>
    <row r="73047" spans="1:25">
      <c r="A73047" s="374"/>
      <c r="B73047" s="374"/>
      <c r="C73047" s="406"/>
      <c r="D73047" s="407"/>
      <c r="E73047" s="374"/>
      <c r="F73047" s="374"/>
      <c r="G73047" s="408"/>
      <c r="H73047" s="374"/>
      <c r="I73047" s="409"/>
      <c r="J73047" s="374"/>
      <c r="K73047" s="409"/>
      <c r="L73047" s="378"/>
      <c r="M73047" s="410"/>
      <c r="N73047" s="374"/>
      <c r="O73047" s="411"/>
      <c r="P73047" s="409"/>
      <c r="Q73047" s="409"/>
      <c r="R73047" s="378"/>
      <c r="S73047" s="378"/>
      <c r="T73047" s="378"/>
      <c r="U73047" s="378"/>
      <c r="V73047" s="378"/>
      <c r="W73047" s="378"/>
      <c r="X73047" s="378"/>
      <c r="Y73047" s="378"/>
    </row>
    <row r="73048" spans="1:25">
      <c r="A73048" s="374"/>
      <c r="B73048" s="374"/>
      <c r="C73048" s="406"/>
      <c r="D73048" s="407"/>
      <c r="E73048" s="374"/>
      <c r="F73048" s="374"/>
      <c r="G73048" s="408"/>
      <c r="H73048" s="374"/>
      <c r="I73048" s="409"/>
      <c r="J73048" s="374"/>
      <c r="K73048" s="409"/>
      <c r="L73048" s="378"/>
      <c r="M73048" s="410"/>
      <c r="N73048" s="374"/>
      <c r="O73048" s="411"/>
      <c r="P73048" s="409"/>
      <c r="Q73048" s="409"/>
      <c r="R73048" s="378"/>
      <c r="S73048" s="378"/>
      <c r="T73048" s="378"/>
      <c r="U73048" s="378"/>
      <c r="V73048" s="378"/>
      <c r="W73048" s="378"/>
      <c r="X73048" s="378"/>
      <c r="Y73048" s="378"/>
    </row>
    <row r="73049" spans="1:25">
      <c r="A73049" s="374"/>
      <c r="B73049" s="374"/>
      <c r="C73049" s="406"/>
      <c r="D73049" s="407"/>
      <c r="E73049" s="374"/>
      <c r="F73049" s="374"/>
      <c r="G73049" s="408"/>
      <c r="H73049" s="374"/>
      <c r="I73049" s="409"/>
      <c r="J73049" s="374"/>
      <c r="K73049" s="409"/>
      <c r="L73049" s="378"/>
      <c r="M73049" s="410"/>
      <c r="N73049" s="374"/>
      <c r="O73049" s="411"/>
      <c r="P73049" s="409"/>
      <c r="Q73049" s="409"/>
      <c r="R73049" s="378"/>
      <c r="S73049" s="378"/>
      <c r="T73049" s="378"/>
      <c r="U73049" s="378"/>
      <c r="V73049" s="378"/>
      <c r="W73049" s="378"/>
      <c r="X73049" s="378"/>
      <c r="Y73049" s="378"/>
    </row>
    <row r="73050" spans="1:25">
      <c r="A73050" s="374"/>
      <c r="B73050" s="374"/>
      <c r="C73050" s="406"/>
      <c r="D73050" s="407"/>
      <c r="E73050" s="374"/>
      <c r="F73050" s="374"/>
      <c r="G73050" s="408"/>
      <c r="H73050" s="374"/>
      <c r="I73050" s="409"/>
      <c r="J73050" s="374"/>
      <c r="K73050" s="409"/>
      <c r="L73050" s="378"/>
      <c r="M73050" s="410"/>
      <c r="N73050" s="374"/>
      <c r="O73050" s="411"/>
      <c r="P73050" s="409"/>
      <c r="Q73050" s="409"/>
      <c r="R73050" s="378"/>
      <c r="S73050" s="378"/>
      <c r="T73050" s="378"/>
      <c r="U73050" s="378"/>
      <c r="V73050" s="378"/>
      <c r="W73050" s="378"/>
      <c r="X73050" s="378"/>
      <c r="Y73050" s="378"/>
    </row>
    <row r="73051" spans="1:25">
      <c r="A73051" s="374"/>
      <c r="B73051" s="374"/>
      <c r="C73051" s="406"/>
      <c r="D73051" s="407"/>
      <c r="E73051" s="374"/>
      <c r="F73051" s="374"/>
      <c r="G73051" s="408"/>
      <c r="H73051" s="374"/>
      <c r="I73051" s="409"/>
      <c r="J73051" s="374"/>
      <c r="K73051" s="409"/>
      <c r="L73051" s="378"/>
      <c r="M73051" s="410"/>
      <c r="N73051" s="374"/>
      <c r="O73051" s="411"/>
      <c r="P73051" s="409"/>
      <c r="Q73051" s="409"/>
      <c r="R73051" s="378"/>
      <c r="S73051" s="378"/>
      <c r="T73051" s="378"/>
      <c r="U73051" s="378"/>
      <c r="V73051" s="378"/>
      <c r="W73051" s="378"/>
      <c r="X73051" s="378"/>
      <c r="Y73051" s="378"/>
    </row>
    <row r="73052" spans="1:25">
      <c r="A73052" s="374"/>
      <c r="B73052" s="374"/>
      <c r="C73052" s="406"/>
      <c r="D73052" s="407"/>
      <c r="E73052" s="374"/>
      <c r="F73052" s="374"/>
      <c r="G73052" s="408"/>
      <c r="H73052" s="374"/>
      <c r="I73052" s="409"/>
      <c r="J73052" s="374"/>
      <c r="K73052" s="409"/>
      <c r="L73052" s="378"/>
      <c r="M73052" s="410"/>
      <c r="N73052" s="374"/>
      <c r="O73052" s="411"/>
      <c r="P73052" s="409"/>
      <c r="Q73052" s="409"/>
      <c r="R73052" s="378"/>
      <c r="S73052" s="378"/>
      <c r="T73052" s="378"/>
      <c r="U73052" s="378"/>
      <c r="V73052" s="378"/>
      <c r="W73052" s="378"/>
      <c r="X73052" s="378"/>
      <c r="Y73052" s="378"/>
    </row>
    <row r="73053" spans="1:25">
      <c r="A73053" s="374"/>
      <c r="B73053" s="374"/>
      <c r="C73053" s="406"/>
      <c r="D73053" s="407"/>
      <c r="E73053" s="374"/>
      <c r="F73053" s="374"/>
      <c r="G73053" s="408"/>
      <c r="H73053" s="374"/>
      <c r="I73053" s="409"/>
      <c r="J73053" s="374"/>
      <c r="K73053" s="409"/>
      <c r="L73053" s="378"/>
      <c r="M73053" s="410"/>
      <c r="N73053" s="374"/>
      <c r="O73053" s="411"/>
      <c r="P73053" s="409"/>
      <c r="Q73053" s="409"/>
      <c r="R73053" s="378"/>
      <c r="S73053" s="378"/>
      <c r="T73053" s="378"/>
      <c r="U73053" s="378"/>
      <c r="V73053" s="378"/>
      <c r="W73053" s="378"/>
      <c r="X73053" s="378"/>
      <c r="Y73053" s="378"/>
    </row>
    <row r="73054" spans="1:25">
      <c r="A73054" s="374"/>
      <c r="B73054" s="374"/>
      <c r="C73054" s="406"/>
      <c r="D73054" s="407"/>
      <c r="E73054" s="374"/>
      <c r="F73054" s="374"/>
      <c r="G73054" s="408"/>
      <c r="H73054" s="374"/>
      <c r="I73054" s="409"/>
      <c r="J73054" s="374"/>
      <c r="K73054" s="409"/>
      <c r="L73054" s="378"/>
      <c r="M73054" s="410"/>
      <c r="N73054" s="374"/>
      <c r="O73054" s="411"/>
      <c r="P73054" s="409"/>
      <c r="Q73054" s="409"/>
      <c r="R73054" s="378"/>
      <c r="S73054" s="378"/>
      <c r="T73054" s="378"/>
      <c r="U73054" s="378"/>
      <c r="V73054" s="378"/>
      <c r="W73054" s="378"/>
      <c r="X73054" s="378"/>
      <c r="Y73054" s="378"/>
    </row>
    <row r="73055" spans="1:25">
      <c r="A73055" s="374"/>
      <c r="B73055" s="374"/>
      <c r="C73055" s="406"/>
      <c r="D73055" s="407"/>
      <c r="E73055" s="374"/>
      <c r="F73055" s="374"/>
      <c r="G73055" s="408"/>
      <c r="H73055" s="374"/>
      <c r="I73055" s="409"/>
      <c r="J73055" s="374"/>
      <c r="K73055" s="409"/>
      <c r="L73055" s="378"/>
      <c r="M73055" s="410"/>
      <c r="N73055" s="374"/>
      <c r="O73055" s="411"/>
      <c r="P73055" s="409"/>
      <c r="Q73055" s="409"/>
      <c r="R73055" s="378"/>
      <c r="S73055" s="378"/>
      <c r="T73055" s="378"/>
      <c r="U73055" s="378"/>
      <c r="V73055" s="378"/>
      <c r="W73055" s="378"/>
      <c r="X73055" s="378"/>
      <c r="Y73055" s="378"/>
    </row>
    <row r="73056" spans="1:25">
      <c r="A73056" s="374"/>
      <c r="B73056" s="374"/>
      <c r="C73056" s="406"/>
      <c r="D73056" s="407"/>
      <c r="E73056" s="374"/>
      <c r="F73056" s="374"/>
      <c r="G73056" s="408"/>
      <c r="H73056" s="374"/>
      <c r="I73056" s="409"/>
      <c r="J73056" s="374"/>
      <c r="K73056" s="409"/>
      <c r="L73056" s="378"/>
      <c r="M73056" s="410"/>
      <c r="N73056" s="374"/>
      <c r="O73056" s="411"/>
      <c r="P73056" s="409"/>
      <c r="Q73056" s="409"/>
      <c r="R73056" s="378"/>
      <c r="S73056" s="378"/>
      <c r="T73056" s="378"/>
      <c r="U73056" s="378"/>
      <c r="V73056" s="378"/>
      <c r="W73056" s="378"/>
      <c r="X73056" s="378"/>
      <c r="Y73056" s="378"/>
    </row>
    <row r="73057" spans="1:25">
      <c r="A73057" s="374"/>
      <c r="B73057" s="374"/>
      <c r="C73057" s="406"/>
      <c r="D73057" s="407"/>
      <c r="E73057" s="374"/>
      <c r="F73057" s="374"/>
      <c r="G73057" s="408"/>
      <c r="H73057" s="374"/>
      <c r="I73057" s="409"/>
      <c r="J73057" s="374"/>
      <c r="K73057" s="409"/>
      <c r="L73057" s="378"/>
      <c r="M73057" s="410"/>
      <c r="N73057" s="374"/>
      <c r="O73057" s="411"/>
      <c r="P73057" s="409"/>
      <c r="Q73057" s="409"/>
      <c r="R73057" s="378"/>
      <c r="S73057" s="378"/>
      <c r="T73057" s="378"/>
      <c r="U73057" s="378"/>
      <c r="V73057" s="378"/>
      <c r="W73057" s="378"/>
      <c r="X73057" s="378"/>
      <c r="Y73057" s="378"/>
    </row>
    <row r="73058" spans="1:25">
      <c r="A73058" s="374"/>
      <c r="B73058" s="374"/>
      <c r="C73058" s="406"/>
      <c r="D73058" s="407"/>
      <c r="E73058" s="374"/>
      <c r="F73058" s="374"/>
      <c r="G73058" s="408"/>
      <c r="H73058" s="374"/>
      <c r="I73058" s="409"/>
      <c r="J73058" s="374"/>
      <c r="K73058" s="409"/>
      <c r="L73058" s="378"/>
      <c r="M73058" s="410"/>
      <c r="N73058" s="374"/>
      <c r="O73058" s="411"/>
      <c r="P73058" s="409"/>
      <c r="Q73058" s="409"/>
      <c r="R73058" s="378"/>
      <c r="S73058" s="378"/>
      <c r="T73058" s="378"/>
      <c r="U73058" s="378"/>
      <c r="V73058" s="378"/>
      <c r="W73058" s="378"/>
      <c r="X73058" s="378"/>
      <c r="Y73058" s="378"/>
    </row>
    <row r="73059" spans="1:25">
      <c r="A73059" s="374"/>
      <c r="B73059" s="374"/>
      <c r="C73059" s="406"/>
      <c r="D73059" s="407"/>
      <c r="E73059" s="374"/>
      <c r="F73059" s="374"/>
      <c r="G73059" s="408"/>
      <c r="H73059" s="374"/>
      <c r="I73059" s="409"/>
      <c r="J73059" s="374"/>
      <c r="K73059" s="409"/>
      <c r="L73059" s="378"/>
      <c r="M73059" s="410"/>
      <c r="N73059" s="374"/>
      <c r="O73059" s="411"/>
      <c r="P73059" s="409"/>
      <c r="Q73059" s="409"/>
      <c r="R73059" s="378"/>
      <c r="S73059" s="378"/>
      <c r="T73059" s="378"/>
      <c r="U73059" s="378"/>
      <c r="V73059" s="378"/>
      <c r="W73059" s="378"/>
      <c r="X73059" s="378"/>
      <c r="Y73059" s="378"/>
    </row>
    <row r="73060" spans="1:25">
      <c r="A73060" s="374"/>
      <c r="B73060" s="374"/>
      <c r="C73060" s="406"/>
      <c r="D73060" s="407"/>
      <c r="E73060" s="374"/>
      <c r="F73060" s="374"/>
      <c r="G73060" s="408"/>
      <c r="H73060" s="374"/>
      <c r="I73060" s="409"/>
      <c r="J73060" s="374"/>
      <c r="K73060" s="409"/>
      <c r="L73060" s="378"/>
      <c r="M73060" s="410"/>
      <c r="N73060" s="374"/>
      <c r="O73060" s="411"/>
      <c r="P73060" s="409"/>
      <c r="Q73060" s="409"/>
      <c r="R73060" s="378"/>
      <c r="S73060" s="378"/>
      <c r="T73060" s="378"/>
      <c r="U73060" s="378"/>
      <c r="V73060" s="378"/>
      <c r="W73060" s="378"/>
      <c r="X73060" s="378"/>
      <c r="Y73060" s="378"/>
    </row>
    <row r="73061" spans="1:25">
      <c r="A73061" s="374"/>
      <c r="B73061" s="374"/>
      <c r="C73061" s="406"/>
      <c r="D73061" s="407"/>
      <c r="E73061" s="374"/>
      <c r="F73061" s="374"/>
      <c r="G73061" s="408"/>
      <c r="H73061" s="374"/>
      <c r="I73061" s="409"/>
      <c r="J73061" s="374"/>
      <c r="K73061" s="409"/>
      <c r="L73061" s="378"/>
      <c r="M73061" s="410"/>
      <c r="N73061" s="374"/>
      <c r="O73061" s="411"/>
      <c r="P73061" s="409"/>
      <c r="Q73061" s="409"/>
      <c r="R73061" s="378"/>
      <c r="S73061" s="378"/>
      <c r="T73061" s="378"/>
      <c r="U73061" s="378"/>
      <c r="V73061" s="378"/>
      <c r="W73061" s="378"/>
      <c r="X73061" s="378"/>
      <c r="Y73061" s="378"/>
    </row>
    <row r="73062" spans="1:25">
      <c r="A73062" s="374"/>
      <c r="B73062" s="374"/>
      <c r="C73062" s="406"/>
      <c r="D73062" s="407"/>
      <c r="E73062" s="374"/>
      <c r="F73062" s="374"/>
      <c r="G73062" s="408"/>
      <c r="H73062" s="374"/>
      <c r="I73062" s="409"/>
      <c r="J73062" s="374"/>
      <c r="K73062" s="409"/>
      <c r="L73062" s="378"/>
      <c r="M73062" s="410"/>
      <c r="N73062" s="374"/>
      <c r="O73062" s="411"/>
      <c r="P73062" s="409"/>
      <c r="Q73062" s="409"/>
      <c r="R73062" s="378"/>
      <c r="S73062" s="378"/>
      <c r="T73062" s="378"/>
      <c r="U73062" s="378"/>
      <c r="V73062" s="378"/>
      <c r="W73062" s="378"/>
      <c r="X73062" s="378"/>
      <c r="Y73062" s="378"/>
    </row>
    <row r="73063" spans="1:25">
      <c r="A73063" s="374"/>
      <c r="B73063" s="374"/>
      <c r="C73063" s="406"/>
      <c r="D73063" s="407"/>
      <c r="E73063" s="374"/>
      <c r="F73063" s="374"/>
      <c r="G73063" s="408"/>
      <c r="H73063" s="374"/>
      <c r="I73063" s="409"/>
      <c r="J73063" s="374"/>
      <c r="K73063" s="409"/>
      <c r="L73063" s="378"/>
      <c r="M73063" s="410"/>
      <c r="N73063" s="374"/>
      <c r="O73063" s="411"/>
      <c r="P73063" s="409"/>
      <c r="Q73063" s="409"/>
      <c r="R73063" s="378"/>
      <c r="S73063" s="378"/>
      <c r="T73063" s="378"/>
      <c r="U73063" s="378"/>
      <c r="V73063" s="378"/>
      <c r="W73063" s="378"/>
      <c r="X73063" s="378"/>
      <c r="Y73063" s="378"/>
    </row>
    <row r="73064" spans="1:25">
      <c r="A73064" s="374"/>
      <c r="B73064" s="374"/>
      <c r="C73064" s="406"/>
      <c r="D73064" s="407"/>
      <c r="E73064" s="374"/>
      <c r="F73064" s="374"/>
      <c r="G73064" s="408"/>
      <c r="H73064" s="374"/>
      <c r="I73064" s="409"/>
      <c r="J73064" s="374"/>
      <c r="K73064" s="409"/>
      <c r="L73064" s="378"/>
      <c r="M73064" s="410"/>
      <c r="N73064" s="374"/>
      <c r="O73064" s="411"/>
      <c r="P73064" s="409"/>
      <c r="Q73064" s="409"/>
      <c r="R73064" s="378"/>
      <c r="S73064" s="378"/>
      <c r="T73064" s="378"/>
      <c r="U73064" s="378"/>
      <c r="V73064" s="378"/>
      <c r="W73064" s="378"/>
      <c r="X73064" s="378"/>
      <c r="Y73064" s="378"/>
    </row>
    <row r="73065" spans="1:25">
      <c r="A73065" s="374"/>
      <c r="B73065" s="374"/>
      <c r="C73065" s="406"/>
      <c r="D73065" s="407"/>
      <c r="E73065" s="374"/>
      <c r="F73065" s="374"/>
      <c r="G73065" s="408"/>
      <c r="H73065" s="374"/>
      <c r="I73065" s="409"/>
      <c r="J73065" s="374"/>
      <c r="K73065" s="409"/>
      <c r="L73065" s="378"/>
      <c r="M73065" s="410"/>
      <c r="N73065" s="374"/>
      <c r="O73065" s="411"/>
      <c r="P73065" s="409"/>
      <c r="Q73065" s="409"/>
      <c r="R73065" s="378"/>
      <c r="S73065" s="378"/>
      <c r="T73065" s="378"/>
      <c r="U73065" s="378"/>
      <c r="V73065" s="378"/>
      <c r="W73065" s="378"/>
      <c r="X73065" s="378"/>
      <c r="Y73065" s="378"/>
    </row>
    <row r="73066" spans="1:25">
      <c r="A73066" s="374"/>
      <c r="B73066" s="374"/>
      <c r="C73066" s="406"/>
      <c r="D73066" s="407"/>
      <c r="E73066" s="374"/>
      <c r="F73066" s="374"/>
      <c r="G73066" s="408"/>
      <c r="H73066" s="374"/>
      <c r="I73066" s="409"/>
      <c r="J73066" s="374"/>
      <c r="K73066" s="409"/>
      <c r="L73066" s="378"/>
      <c r="M73066" s="410"/>
      <c r="N73066" s="374"/>
      <c r="O73066" s="411"/>
      <c r="P73066" s="409"/>
      <c r="Q73066" s="409"/>
      <c r="R73066" s="378"/>
      <c r="S73066" s="378"/>
      <c r="T73066" s="378"/>
      <c r="U73066" s="378"/>
      <c r="V73066" s="378"/>
      <c r="W73066" s="378"/>
      <c r="X73066" s="378"/>
      <c r="Y73066" s="378"/>
    </row>
    <row r="73067" spans="1:25">
      <c r="A73067" s="374"/>
      <c r="B73067" s="374"/>
      <c r="C73067" s="406"/>
      <c r="D73067" s="407"/>
      <c r="E73067" s="374"/>
      <c r="F73067" s="374"/>
      <c r="G73067" s="408"/>
      <c r="H73067" s="374"/>
      <c r="I73067" s="409"/>
      <c r="J73067" s="374"/>
      <c r="K73067" s="409"/>
      <c r="L73067" s="378"/>
      <c r="M73067" s="410"/>
      <c r="N73067" s="374"/>
      <c r="O73067" s="411"/>
      <c r="P73067" s="409"/>
      <c r="Q73067" s="409"/>
      <c r="R73067" s="378"/>
      <c r="S73067" s="378"/>
      <c r="T73067" s="378"/>
      <c r="U73067" s="378"/>
      <c r="V73067" s="378"/>
      <c r="W73067" s="378"/>
      <c r="X73067" s="378"/>
      <c r="Y73067" s="378"/>
    </row>
    <row r="73068" spans="1:25">
      <c r="A73068" s="374"/>
      <c r="B73068" s="374"/>
      <c r="C73068" s="406"/>
      <c r="D73068" s="407"/>
      <c r="E73068" s="374"/>
      <c r="F73068" s="374"/>
      <c r="G73068" s="408"/>
      <c r="H73068" s="374"/>
      <c r="I73068" s="409"/>
      <c r="J73068" s="374"/>
      <c r="K73068" s="409"/>
      <c r="L73068" s="378"/>
      <c r="M73068" s="410"/>
      <c r="N73068" s="374"/>
      <c r="O73068" s="411"/>
      <c r="P73068" s="409"/>
      <c r="Q73068" s="409"/>
      <c r="R73068" s="378"/>
      <c r="S73068" s="378"/>
      <c r="T73068" s="378"/>
      <c r="U73068" s="378"/>
      <c r="V73068" s="378"/>
      <c r="W73068" s="378"/>
      <c r="X73068" s="378"/>
      <c r="Y73068" s="378"/>
    </row>
    <row r="73069" spans="1:25">
      <c r="A73069" s="374"/>
      <c r="B73069" s="374"/>
      <c r="C73069" s="406"/>
      <c r="D73069" s="407"/>
      <c r="E73069" s="374"/>
      <c r="F73069" s="374"/>
      <c r="G73069" s="408"/>
      <c r="H73069" s="374"/>
      <c r="I73069" s="409"/>
      <c r="J73069" s="374"/>
      <c r="K73069" s="409"/>
      <c r="L73069" s="378"/>
      <c r="M73069" s="410"/>
      <c r="N73069" s="374"/>
      <c r="O73069" s="411"/>
      <c r="P73069" s="409"/>
      <c r="Q73069" s="409"/>
      <c r="R73069" s="378"/>
      <c r="S73069" s="378"/>
      <c r="T73069" s="378"/>
      <c r="U73069" s="378"/>
      <c r="V73069" s="378"/>
      <c r="W73069" s="378"/>
      <c r="X73069" s="378"/>
      <c r="Y73069" s="378"/>
    </row>
    <row r="73070" spans="1:25">
      <c r="A73070" s="374"/>
      <c r="B73070" s="374"/>
      <c r="C73070" s="406"/>
      <c r="D73070" s="407"/>
      <c r="E73070" s="374"/>
      <c r="F73070" s="374"/>
      <c r="G73070" s="408"/>
      <c r="H73070" s="374"/>
      <c r="I73070" s="409"/>
      <c r="J73070" s="374"/>
      <c r="K73070" s="409"/>
      <c r="L73070" s="378"/>
      <c r="M73070" s="410"/>
      <c r="N73070" s="374"/>
      <c r="O73070" s="411"/>
      <c r="P73070" s="409"/>
      <c r="Q73070" s="409"/>
      <c r="R73070" s="378"/>
      <c r="S73070" s="378"/>
      <c r="T73070" s="378"/>
      <c r="U73070" s="378"/>
      <c r="V73070" s="378"/>
      <c r="W73070" s="378"/>
      <c r="X73070" s="378"/>
      <c r="Y73070" s="378"/>
    </row>
    <row r="73071" spans="1:25">
      <c r="A73071" s="374"/>
      <c r="B73071" s="374"/>
      <c r="C73071" s="406"/>
      <c r="D73071" s="407"/>
      <c r="E73071" s="374"/>
      <c r="F73071" s="374"/>
      <c r="G73071" s="408"/>
      <c r="H73071" s="374"/>
      <c r="I73071" s="409"/>
      <c r="J73071" s="374"/>
      <c r="K73071" s="409"/>
      <c r="L73071" s="378"/>
      <c r="M73071" s="410"/>
      <c r="N73071" s="374"/>
      <c r="O73071" s="411"/>
      <c r="P73071" s="409"/>
      <c r="Q73071" s="409"/>
      <c r="R73071" s="378"/>
      <c r="S73071" s="378"/>
      <c r="T73071" s="378"/>
      <c r="U73071" s="378"/>
      <c r="V73071" s="378"/>
      <c r="W73071" s="378"/>
      <c r="X73071" s="378"/>
      <c r="Y73071" s="378"/>
    </row>
    <row r="73072" spans="1:25">
      <c r="A73072" s="374"/>
      <c r="B73072" s="374"/>
      <c r="C73072" s="406"/>
      <c r="D73072" s="407"/>
      <c r="E73072" s="374"/>
      <c r="F73072" s="374"/>
      <c r="G73072" s="408"/>
      <c r="H73072" s="374"/>
      <c r="I73072" s="409"/>
      <c r="J73072" s="374"/>
      <c r="K73072" s="409"/>
      <c r="L73072" s="378"/>
      <c r="M73072" s="410"/>
      <c r="N73072" s="374"/>
      <c r="O73072" s="411"/>
      <c r="P73072" s="409"/>
      <c r="Q73072" s="409"/>
      <c r="R73072" s="378"/>
      <c r="S73072" s="378"/>
      <c r="T73072" s="378"/>
      <c r="U73072" s="378"/>
      <c r="V73072" s="378"/>
      <c r="W73072" s="378"/>
      <c r="X73072" s="378"/>
      <c r="Y73072" s="378"/>
    </row>
    <row r="73073" spans="1:25">
      <c r="A73073" s="374"/>
      <c r="B73073" s="374"/>
      <c r="C73073" s="406"/>
      <c r="D73073" s="407"/>
      <c r="E73073" s="374"/>
      <c r="F73073" s="374"/>
      <c r="G73073" s="408"/>
      <c r="H73073" s="374"/>
      <c r="I73073" s="409"/>
      <c r="J73073" s="374"/>
      <c r="K73073" s="409"/>
      <c r="L73073" s="378"/>
      <c r="M73073" s="410"/>
      <c r="N73073" s="374"/>
      <c r="O73073" s="411"/>
      <c r="P73073" s="409"/>
      <c r="Q73073" s="409"/>
      <c r="R73073" s="378"/>
      <c r="S73073" s="378"/>
      <c r="T73073" s="378"/>
      <c r="U73073" s="378"/>
      <c r="V73073" s="378"/>
      <c r="W73073" s="378"/>
      <c r="X73073" s="378"/>
      <c r="Y73073" s="378"/>
    </row>
    <row r="73074" spans="1:25">
      <c r="A73074" s="374"/>
      <c r="B73074" s="374"/>
      <c r="C73074" s="406"/>
      <c r="D73074" s="407"/>
      <c r="E73074" s="374"/>
      <c r="F73074" s="374"/>
      <c r="G73074" s="408"/>
      <c r="H73074" s="374"/>
      <c r="I73074" s="409"/>
      <c r="J73074" s="374"/>
      <c r="K73074" s="409"/>
      <c r="L73074" s="378"/>
      <c r="M73074" s="410"/>
      <c r="N73074" s="374"/>
      <c r="O73074" s="411"/>
      <c r="P73074" s="409"/>
      <c r="Q73074" s="409"/>
      <c r="R73074" s="378"/>
      <c r="S73074" s="378"/>
      <c r="T73074" s="378"/>
      <c r="U73074" s="378"/>
      <c r="V73074" s="378"/>
      <c r="W73074" s="378"/>
      <c r="X73074" s="378"/>
      <c r="Y73074" s="378"/>
    </row>
    <row r="73075" spans="1:25">
      <c r="A73075" s="374"/>
      <c r="B73075" s="374"/>
      <c r="C73075" s="406"/>
      <c r="D73075" s="407"/>
      <c r="E73075" s="374"/>
      <c r="F73075" s="374"/>
      <c r="G73075" s="408"/>
      <c r="H73075" s="374"/>
      <c r="I73075" s="409"/>
      <c r="J73075" s="374"/>
      <c r="K73075" s="409"/>
      <c r="L73075" s="378"/>
      <c r="M73075" s="410"/>
      <c r="N73075" s="374"/>
      <c r="O73075" s="411"/>
      <c r="P73075" s="409"/>
      <c r="Q73075" s="409"/>
      <c r="R73075" s="378"/>
      <c r="S73075" s="378"/>
      <c r="T73075" s="378"/>
      <c r="U73075" s="378"/>
      <c r="V73075" s="378"/>
      <c r="W73075" s="378"/>
      <c r="X73075" s="378"/>
      <c r="Y73075" s="378"/>
    </row>
    <row r="73076" spans="1:25">
      <c r="A73076" s="374"/>
      <c r="B73076" s="374"/>
      <c r="C73076" s="406"/>
      <c r="D73076" s="407"/>
      <c r="E73076" s="374"/>
      <c r="F73076" s="374"/>
      <c r="G73076" s="408"/>
      <c r="H73076" s="374"/>
      <c r="I73076" s="409"/>
      <c r="J73076" s="374"/>
      <c r="K73076" s="409"/>
      <c r="L73076" s="378"/>
      <c r="M73076" s="410"/>
      <c r="N73076" s="374"/>
      <c r="O73076" s="411"/>
      <c r="P73076" s="409"/>
      <c r="Q73076" s="409"/>
      <c r="R73076" s="378"/>
      <c r="S73076" s="378"/>
      <c r="T73076" s="378"/>
      <c r="U73076" s="378"/>
      <c r="V73076" s="378"/>
      <c r="W73076" s="378"/>
      <c r="X73076" s="378"/>
      <c r="Y73076" s="378"/>
    </row>
    <row r="73077" spans="1:25">
      <c r="A73077" s="374"/>
      <c r="B73077" s="374"/>
      <c r="C73077" s="406"/>
      <c r="D73077" s="407"/>
      <c r="E73077" s="374"/>
      <c r="F73077" s="374"/>
      <c r="G73077" s="408"/>
      <c r="H73077" s="374"/>
      <c r="I73077" s="409"/>
      <c r="J73077" s="374"/>
      <c r="K73077" s="409"/>
      <c r="L73077" s="378"/>
      <c r="M73077" s="410"/>
      <c r="N73077" s="374"/>
      <c r="O73077" s="411"/>
      <c r="P73077" s="409"/>
      <c r="Q73077" s="409"/>
      <c r="R73077" s="378"/>
      <c r="S73077" s="378"/>
      <c r="T73077" s="378"/>
      <c r="U73077" s="378"/>
      <c r="V73077" s="378"/>
      <c r="W73077" s="378"/>
      <c r="X73077" s="378"/>
      <c r="Y73077" s="378"/>
    </row>
    <row r="73078" spans="1:25">
      <c r="A73078" s="374"/>
      <c r="B73078" s="374"/>
      <c r="C73078" s="406"/>
      <c r="D73078" s="407"/>
      <c r="E73078" s="374"/>
      <c r="F73078" s="374"/>
      <c r="G73078" s="408"/>
      <c r="H73078" s="374"/>
      <c r="I73078" s="409"/>
      <c r="J73078" s="374"/>
      <c r="K73078" s="409"/>
      <c r="L73078" s="378"/>
      <c r="M73078" s="410"/>
      <c r="N73078" s="374"/>
      <c r="O73078" s="411"/>
      <c r="P73078" s="409"/>
      <c r="Q73078" s="409"/>
      <c r="R73078" s="378"/>
      <c r="S73078" s="378"/>
      <c r="T73078" s="378"/>
      <c r="U73078" s="378"/>
      <c r="V73078" s="378"/>
      <c r="W73078" s="378"/>
      <c r="X73078" s="378"/>
      <c r="Y73078" s="378"/>
    </row>
    <row r="73079" spans="1:25">
      <c r="A73079" s="374"/>
      <c r="B73079" s="374"/>
      <c r="C73079" s="406"/>
      <c r="D73079" s="407"/>
      <c r="E73079" s="374"/>
      <c r="F73079" s="374"/>
      <c r="G73079" s="408"/>
      <c r="H73079" s="374"/>
      <c r="I73079" s="409"/>
      <c r="J73079" s="374"/>
      <c r="K73079" s="409"/>
      <c r="L73079" s="378"/>
      <c r="M73079" s="410"/>
      <c r="N73079" s="374"/>
      <c r="O73079" s="411"/>
      <c r="P73079" s="409"/>
      <c r="Q73079" s="409"/>
      <c r="R73079" s="378"/>
      <c r="S73079" s="378"/>
      <c r="T73079" s="378"/>
      <c r="U73079" s="378"/>
      <c r="V73079" s="378"/>
      <c r="W73079" s="378"/>
      <c r="X73079" s="378"/>
      <c r="Y73079" s="378"/>
    </row>
    <row r="73080" spans="1:25">
      <c r="A73080" s="374"/>
      <c r="B73080" s="374"/>
      <c r="C73080" s="406"/>
      <c r="D73080" s="407"/>
      <c r="E73080" s="374"/>
      <c r="F73080" s="374"/>
      <c r="G73080" s="408"/>
      <c r="H73080" s="374"/>
      <c r="I73080" s="409"/>
      <c r="J73080" s="374"/>
      <c r="K73080" s="409"/>
      <c r="L73080" s="378"/>
      <c r="M73080" s="410"/>
      <c r="N73080" s="374"/>
      <c r="O73080" s="411"/>
      <c r="P73080" s="409"/>
      <c r="Q73080" s="409"/>
      <c r="R73080" s="378"/>
      <c r="S73080" s="378"/>
      <c r="T73080" s="378"/>
      <c r="U73080" s="378"/>
      <c r="V73080" s="378"/>
      <c r="W73080" s="378"/>
      <c r="X73080" s="378"/>
      <c r="Y73080" s="378"/>
    </row>
    <row r="73081" spans="1:25">
      <c r="A73081" s="374"/>
      <c r="B73081" s="374"/>
      <c r="C73081" s="406"/>
      <c r="D73081" s="407"/>
      <c r="E73081" s="374"/>
      <c r="F73081" s="374"/>
      <c r="G73081" s="408"/>
      <c r="H73081" s="374"/>
      <c r="I73081" s="409"/>
      <c r="J73081" s="374"/>
      <c r="K73081" s="409"/>
      <c r="L73081" s="378"/>
      <c r="M73081" s="410"/>
      <c r="N73081" s="374"/>
      <c r="O73081" s="411"/>
      <c r="P73081" s="409"/>
      <c r="Q73081" s="409"/>
      <c r="R73081" s="378"/>
      <c r="S73081" s="378"/>
      <c r="T73081" s="378"/>
      <c r="U73081" s="378"/>
      <c r="V73081" s="378"/>
      <c r="W73081" s="378"/>
      <c r="X73081" s="378"/>
      <c r="Y73081" s="378"/>
    </row>
    <row r="73082" spans="1:25">
      <c r="A73082" s="374"/>
      <c r="B73082" s="374"/>
      <c r="C73082" s="406"/>
      <c r="D73082" s="407"/>
      <c r="E73082" s="374"/>
      <c r="F73082" s="374"/>
      <c r="G73082" s="408"/>
      <c r="H73082" s="374"/>
      <c r="I73082" s="409"/>
      <c r="J73082" s="374"/>
      <c r="K73082" s="409"/>
      <c r="L73082" s="378"/>
      <c r="M73082" s="410"/>
      <c r="N73082" s="374"/>
      <c r="O73082" s="411"/>
      <c r="P73082" s="409"/>
      <c r="Q73082" s="409"/>
      <c r="R73082" s="378"/>
      <c r="S73082" s="378"/>
      <c r="T73082" s="378"/>
      <c r="U73082" s="378"/>
      <c r="V73082" s="378"/>
      <c r="W73082" s="378"/>
      <c r="X73082" s="378"/>
      <c r="Y73082" s="378"/>
    </row>
    <row r="73083" spans="1:25">
      <c r="A73083" s="374"/>
      <c r="B73083" s="374"/>
      <c r="C73083" s="406"/>
      <c r="D73083" s="407"/>
      <c r="E73083" s="374"/>
      <c r="F73083" s="374"/>
      <c r="G73083" s="408"/>
      <c r="H73083" s="374"/>
      <c r="I73083" s="409"/>
      <c r="J73083" s="374"/>
      <c r="K73083" s="409"/>
      <c r="L73083" s="378"/>
      <c r="M73083" s="410"/>
      <c r="N73083" s="374"/>
      <c r="O73083" s="411"/>
      <c r="P73083" s="409"/>
      <c r="Q73083" s="409"/>
      <c r="R73083" s="378"/>
      <c r="S73083" s="378"/>
      <c r="T73083" s="378"/>
      <c r="U73083" s="378"/>
      <c r="V73083" s="378"/>
      <c r="W73083" s="378"/>
      <c r="X73083" s="378"/>
      <c r="Y73083" s="378"/>
    </row>
    <row r="73084" spans="1:25">
      <c r="A73084" s="374"/>
      <c r="B73084" s="374"/>
      <c r="C73084" s="406"/>
      <c r="D73084" s="407"/>
      <c r="E73084" s="374"/>
      <c r="F73084" s="374"/>
      <c r="G73084" s="408"/>
      <c r="H73084" s="374"/>
      <c r="I73084" s="409"/>
      <c r="J73084" s="374"/>
      <c r="K73084" s="409"/>
      <c r="L73084" s="378"/>
      <c r="M73084" s="410"/>
      <c r="N73084" s="374"/>
      <c r="O73084" s="411"/>
      <c r="P73084" s="409"/>
      <c r="Q73084" s="409"/>
      <c r="R73084" s="378"/>
      <c r="S73084" s="378"/>
      <c r="T73084" s="378"/>
      <c r="U73084" s="378"/>
      <c r="V73084" s="378"/>
      <c r="W73084" s="378"/>
      <c r="X73084" s="378"/>
      <c r="Y73084" s="378"/>
    </row>
    <row r="73085" spans="1:25">
      <c r="A73085" s="374"/>
      <c r="B73085" s="374"/>
      <c r="C73085" s="406"/>
      <c r="D73085" s="407"/>
      <c r="E73085" s="374"/>
      <c r="F73085" s="374"/>
      <c r="G73085" s="408"/>
      <c r="H73085" s="374"/>
      <c r="I73085" s="409"/>
      <c r="J73085" s="374"/>
      <c r="K73085" s="409"/>
      <c r="L73085" s="378"/>
      <c r="M73085" s="410"/>
      <c r="N73085" s="374"/>
      <c r="O73085" s="411"/>
      <c r="P73085" s="409"/>
      <c r="Q73085" s="409"/>
      <c r="R73085" s="378"/>
      <c r="S73085" s="378"/>
      <c r="T73085" s="378"/>
      <c r="U73085" s="378"/>
      <c r="V73085" s="378"/>
      <c r="W73085" s="378"/>
      <c r="X73085" s="378"/>
      <c r="Y73085" s="378"/>
    </row>
    <row r="73086" spans="1:25">
      <c r="A73086" s="374"/>
      <c r="B73086" s="374"/>
      <c r="C73086" s="406"/>
      <c r="D73086" s="407"/>
      <c r="E73086" s="374"/>
      <c r="F73086" s="374"/>
      <c r="G73086" s="408"/>
      <c r="H73086" s="374"/>
      <c r="I73086" s="409"/>
      <c r="J73086" s="374"/>
      <c r="K73086" s="409"/>
      <c r="L73086" s="378"/>
      <c r="M73086" s="410"/>
      <c r="N73086" s="374"/>
      <c r="O73086" s="411"/>
      <c r="P73086" s="409"/>
      <c r="Q73086" s="409"/>
      <c r="R73086" s="378"/>
      <c r="S73086" s="378"/>
      <c r="T73086" s="378"/>
      <c r="U73086" s="378"/>
      <c r="V73086" s="378"/>
      <c r="W73086" s="378"/>
      <c r="X73086" s="378"/>
      <c r="Y73086" s="378"/>
    </row>
    <row r="73087" spans="1:25">
      <c r="A73087" s="374"/>
      <c r="B73087" s="374"/>
      <c r="C73087" s="406"/>
      <c r="D73087" s="407"/>
      <c r="E73087" s="374"/>
      <c r="F73087" s="374"/>
      <c r="G73087" s="408"/>
      <c r="H73087" s="374"/>
      <c r="I73087" s="409"/>
      <c r="J73087" s="374"/>
      <c r="K73087" s="409"/>
      <c r="L73087" s="378"/>
      <c r="M73087" s="410"/>
      <c r="N73087" s="374"/>
      <c r="O73087" s="411"/>
      <c r="P73087" s="409"/>
      <c r="Q73087" s="409"/>
      <c r="R73087" s="378"/>
      <c r="S73087" s="378"/>
      <c r="T73087" s="378"/>
      <c r="U73087" s="378"/>
      <c r="V73087" s="378"/>
      <c r="W73087" s="378"/>
      <c r="X73087" s="378"/>
      <c r="Y73087" s="378"/>
    </row>
    <row r="73088" spans="1:25">
      <c r="A73088" s="374"/>
      <c r="B73088" s="374"/>
      <c r="C73088" s="406"/>
      <c r="D73088" s="407"/>
      <c r="E73088" s="374"/>
      <c r="F73088" s="374"/>
      <c r="G73088" s="408"/>
      <c r="H73088" s="374"/>
      <c r="I73088" s="409"/>
      <c r="J73088" s="374"/>
      <c r="K73088" s="409"/>
      <c r="L73088" s="378"/>
      <c r="M73088" s="410"/>
      <c r="N73088" s="374"/>
      <c r="O73088" s="411"/>
      <c r="P73088" s="409"/>
      <c r="Q73088" s="409"/>
      <c r="R73088" s="378"/>
      <c r="S73088" s="378"/>
      <c r="T73088" s="378"/>
      <c r="U73088" s="378"/>
      <c r="V73088" s="378"/>
      <c r="W73088" s="378"/>
      <c r="X73088" s="378"/>
      <c r="Y73088" s="378"/>
    </row>
    <row r="73089" spans="1:25">
      <c r="A73089" s="374"/>
      <c r="B73089" s="374"/>
      <c r="C73089" s="406"/>
      <c r="D73089" s="407"/>
      <c r="E73089" s="374"/>
      <c r="F73089" s="374"/>
      <c r="G73089" s="408"/>
      <c r="H73089" s="374"/>
      <c r="I73089" s="409"/>
      <c r="J73089" s="374"/>
      <c r="K73089" s="409"/>
      <c r="L73089" s="378"/>
      <c r="M73089" s="410"/>
      <c r="N73089" s="374"/>
      <c r="O73089" s="411"/>
      <c r="P73089" s="409"/>
      <c r="Q73089" s="409"/>
      <c r="R73089" s="378"/>
      <c r="S73089" s="378"/>
      <c r="T73089" s="378"/>
      <c r="U73089" s="378"/>
      <c r="V73089" s="378"/>
      <c r="W73089" s="378"/>
      <c r="X73089" s="378"/>
      <c r="Y73089" s="378"/>
    </row>
    <row r="73090" spans="1:25">
      <c r="A73090" s="374"/>
      <c r="B73090" s="374"/>
      <c r="C73090" s="406"/>
      <c r="D73090" s="407"/>
      <c r="E73090" s="374"/>
      <c r="F73090" s="374"/>
      <c r="G73090" s="408"/>
      <c r="H73090" s="374"/>
      <c r="I73090" s="409"/>
      <c r="J73090" s="374"/>
      <c r="K73090" s="409"/>
      <c r="L73090" s="378"/>
      <c r="M73090" s="410"/>
      <c r="N73090" s="374"/>
      <c r="O73090" s="411"/>
      <c r="P73090" s="409"/>
      <c r="Q73090" s="409"/>
      <c r="R73090" s="378"/>
      <c r="S73090" s="378"/>
      <c r="T73090" s="378"/>
      <c r="U73090" s="378"/>
      <c r="V73090" s="378"/>
      <c r="W73090" s="378"/>
      <c r="X73090" s="378"/>
      <c r="Y73090" s="378"/>
    </row>
    <row r="73091" spans="1:25">
      <c r="A73091" s="374"/>
      <c r="B73091" s="374"/>
      <c r="C73091" s="406"/>
      <c r="D73091" s="407"/>
      <c r="E73091" s="374"/>
      <c r="F73091" s="374"/>
      <c r="G73091" s="408"/>
      <c r="H73091" s="374"/>
      <c r="I73091" s="409"/>
      <c r="J73091" s="374"/>
      <c r="K73091" s="409"/>
      <c r="L73091" s="378"/>
      <c r="M73091" s="410"/>
      <c r="N73091" s="374"/>
      <c r="O73091" s="411"/>
      <c r="P73091" s="409"/>
      <c r="Q73091" s="409"/>
      <c r="R73091" s="378"/>
      <c r="S73091" s="378"/>
      <c r="T73091" s="378"/>
      <c r="U73091" s="378"/>
      <c r="V73091" s="378"/>
      <c r="W73091" s="378"/>
      <c r="X73091" s="378"/>
      <c r="Y73091" s="378"/>
    </row>
    <row r="73092" spans="1:25">
      <c r="A73092" s="374"/>
      <c r="B73092" s="374"/>
      <c r="C73092" s="406"/>
      <c r="D73092" s="407"/>
      <c r="E73092" s="374"/>
      <c r="F73092" s="374"/>
      <c r="G73092" s="408"/>
      <c r="H73092" s="374"/>
      <c r="I73092" s="409"/>
      <c r="J73092" s="374"/>
      <c r="K73092" s="409"/>
      <c r="L73092" s="378"/>
      <c r="M73092" s="410"/>
      <c r="N73092" s="374"/>
      <c r="O73092" s="411"/>
      <c r="P73092" s="409"/>
      <c r="Q73092" s="409"/>
      <c r="R73092" s="378"/>
      <c r="S73092" s="378"/>
      <c r="T73092" s="378"/>
      <c r="U73092" s="378"/>
      <c r="V73092" s="378"/>
      <c r="W73092" s="378"/>
      <c r="X73092" s="378"/>
      <c r="Y73092" s="378"/>
    </row>
    <row r="73093" spans="1:25">
      <c r="A73093" s="374"/>
      <c r="B73093" s="374"/>
      <c r="C73093" s="406"/>
      <c r="D73093" s="407"/>
      <c r="E73093" s="374"/>
      <c r="F73093" s="374"/>
      <c r="G73093" s="408"/>
      <c r="H73093" s="374"/>
      <c r="I73093" s="409"/>
      <c r="J73093" s="374"/>
      <c r="K73093" s="409"/>
      <c r="L73093" s="378"/>
      <c r="M73093" s="410"/>
      <c r="N73093" s="374"/>
      <c r="O73093" s="411"/>
      <c r="P73093" s="409"/>
      <c r="Q73093" s="409"/>
      <c r="R73093" s="378"/>
      <c r="S73093" s="378"/>
      <c r="T73093" s="378"/>
      <c r="U73093" s="378"/>
      <c r="V73093" s="378"/>
      <c r="W73093" s="378"/>
      <c r="X73093" s="378"/>
      <c r="Y73093" s="378"/>
    </row>
    <row r="73094" spans="1:25">
      <c r="A73094" s="374"/>
      <c r="B73094" s="374"/>
      <c r="C73094" s="406"/>
      <c r="D73094" s="407"/>
      <c r="E73094" s="374"/>
      <c r="F73094" s="374"/>
      <c r="G73094" s="408"/>
      <c r="H73094" s="374"/>
      <c r="I73094" s="409"/>
      <c r="J73094" s="374"/>
      <c r="K73094" s="409"/>
      <c r="L73094" s="378"/>
      <c r="M73094" s="410"/>
      <c r="N73094" s="374"/>
      <c r="O73094" s="411"/>
      <c r="P73094" s="409"/>
      <c r="Q73094" s="409"/>
      <c r="R73094" s="378"/>
      <c r="S73094" s="378"/>
      <c r="T73094" s="378"/>
      <c r="U73094" s="378"/>
      <c r="V73094" s="378"/>
      <c r="W73094" s="378"/>
      <c r="X73094" s="378"/>
      <c r="Y73094" s="378"/>
    </row>
    <row r="73095" spans="1:25">
      <c r="A73095" s="374"/>
      <c r="B73095" s="374"/>
      <c r="C73095" s="406"/>
      <c r="D73095" s="407"/>
      <c r="E73095" s="374"/>
      <c r="F73095" s="374"/>
      <c r="G73095" s="408"/>
      <c r="H73095" s="374"/>
      <c r="I73095" s="409"/>
      <c r="J73095" s="374"/>
      <c r="K73095" s="409"/>
      <c r="L73095" s="378"/>
      <c r="M73095" s="410"/>
      <c r="N73095" s="374"/>
      <c r="O73095" s="411"/>
      <c r="P73095" s="409"/>
      <c r="Q73095" s="409"/>
      <c r="R73095" s="378"/>
      <c r="S73095" s="378"/>
      <c r="T73095" s="378"/>
      <c r="U73095" s="378"/>
      <c r="V73095" s="378"/>
      <c r="W73095" s="378"/>
      <c r="X73095" s="378"/>
      <c r="Y73095" s="378"/>
    </row>
    <row r="73096" spans="1:25">
      <c r="A73096" s="374"/>
      <c r="B73096" s="374"/>
      <c r="C73096" s="406"/>
      <c r="D73096" s="407"/>
      <c r="E73096" s="374"/>
      <c r="F73096" s="374"/>
      <c r="G73096" s="408"/>
      <c r="H73096" s="374"/>
      <c r="I73096" s="409"/>
      <c r="J73096" s="374"/>
      <c r="K73096" s="409"/>
      <c r="L73096" s="378"/>
      <c r="M73096" s="410"/>
      <c r="N73096" s="374"/>
      <c r="O73096" s="411"/>
      <c r="P73096" s="409"/>
      <c r="Q73096" s="409"/>
      <c r="R73096" s="378"/>
      <c r="S73096" s="378"/>
      <c r="T73096" s="378"/>
      <c r="U73096" s="378"/>
      <c r="V73096" s="378"/>
      <c r="W73096" s="378"/>
      <c r="X73096" s="378"/>
      <c r="Y73096" s="378"/>
    </row>
    <row r="73097" spans="1:25">
      <c r="A73097" s="374"/>
      <c r="B73097" s="374"/>
      <c r="C73097" s="406"/>
      <c r="D73097" s="407"/>
      <c r="E73097" s="374"/>
      <c r="F73097" s="374"/>
      <c r="G73097" s="408"/>
      <c r="H73097" s="374"/>
      <c r="I73097" s="409"/>
      <c r="J73097" s="374"/>
      <c r="K73097" s="409"/>
      <c r="L73097" s="378"/>
      <c r="M73097" s="410"/>
      <c r="N73097" s="374"/>
      <c r="O73097" s="411"/>
      <c r="P73097" s="409"/>
      <c r="Q73097" s="409"/>
      <c r="R73097" s="378"/>
      <c r="S73097" s="378"/>
      <c r="T73097" s="378"/>
      <c r="U73097" s="378"/>
      <c r="V73097" s="378"/>
      <c r="W73097" s="378"/>
      <c r="X73097" s="378"/>
      <c r="Y73097" s="378"/>
    </row>
    <row r="73098" spans="1:25">
      <c r="A73098" s="374"/>
      <c r="B73098" s="374"/>
      <c r="C73098" s="406"/>
      <c r="D73098" s="407"/>
      <c r="E73098" s="374"/>
      <c r="F73098" s="374"/>
      <c r="G73098" s="408"/>
      <c r="H73098" s="374"/>
      <c r="I73098" s="409"/>
      <c r="J73098" s="374"/>
      <c r="K73098" s="409"/>
      <c r="L73098" s="378"/>
      <c r="M73098" s="410"/>
      <c r="N73098" s="374"/>
      <c r="O73098" s="411"/>
      <c r="P73098" s="409"/>
      <c r="Q73098" s="409"/>
      <c r="R73098" s="378"/>
      <c r="S73098" s="378"/>
      <c r="T73098" s="378"/>
      <c r="U73098" s="378"/>
      <c r="V73098" s="378"/>
      <c r="W73098" s="378"/>
      <c r="X73098" s="378"/>
      <c r="Y73098" s="378"/>
    </row>
    <row r="73099" spans="1:25">
      <c r="A73099" s="374"/>
      <c r="B73099" s="374"/>
      <c r="C73099" s="406"/>
      <c r="D73099" s="407"/>
      <c r="E73099" s="374"/>
      <c r="F73099" s="374"/>
      <c r="G73099" s="408"/>
      <c r="H73099" s="374"/>
      <c r="I73099" s="409"/>
      <c r="J73099" s="374"/>
      <c r="K73099" s="409"/>
      <c r="L73099" s="378"/>
      <c r="M73099" s="410"/>
      <c r="N73099" s="374"/>
      <c r="O73099" s="411"/>
      <c r="P73099" s="409"/>
      <c r="Q73099" s="409"/>
      <c r="R73099" s="378"/>
      <c r="S73099" s="378"/>
      <c r="T73099" s="378"/>
      <c r="U73099" s="378"/>
      <c r="V73099" s="378"/>
      <c r="W73099" s="378"/>
      <c r="X73099" s="378"/>
      <c r="Y73099" s="378"/>
    </row>
    <row r="73100" spans="1:25">
      <c r="A73100" s="374"/>
      <c r="B73100" s="374"/>
      <c r="C73100" s="406"/>
      <c r="D73100" s="407"/>
      <c r="E73100" s="374"/>
      <c r="F73100" s="374"/>
      <c r="G73100" s="408"/>
      <c r="H73100" s="374"/>
      <c r="I73100" s="409"/>
      <c r="J73100" s="374"/>
      <c r="K73100" s="409"/>
      <c r="L73100" s="378"/>
      <c r="M73100" s="410"/>
      <c r="N73100" s="374"/>
      <c r="O73100" s="411"/>
      <c r="P73100" s="409"/>
      <c r="Q73100" s="409"/>
      <c r="R73100" s="378"/>
      <c r="S73100" s="378"/>
      <c r="T73100" s="378"/>
      <c r="U73100" s="378"/>
      <c r="V73100" s="378"/>
      <c r="W73100" s="378"/>
      <c r="X73100" s="378"/>
      <c r="Y73100" s="378"/>
    </row>
    <row r="73101" spans="1:25">
      <c r="A73101" s="374"/>
      <c r="B73101" s="374"/>
      <c r="C73101" s="406"/>
      <c r="D73101" s="407"/>
      <c r="E73101" s="374"/>
      <c r="F73101" s="374"/>
      <c r="G73101" s="408"/>
      <c r="H73101" s="374"/>
      <c r="I73101" s="409"/>
      <c r="J73101" s="374"/>
      <c r="K73101" s="409"/>
      <c r="L73101" s="378"/>
      <c r="M73101" s="410"/>
      <c r="N73101" s="374"/>
      <c r="O73101" s="411"/>
      <c r="P73101" s="409"/>
      <c r="Q73101" s="409"/>
      <c r="R73101" s="378"/>
      <c r="S73101" s="378"/>
      <c r="T73101" s="378"/>
      <c r="U73101" s="378"/>
      <c r="V73101" s="378"/>
      <c r="W73101" s="378"/>
      <c r="X73101" s="378"/>
      <c r="Y73101" s="378"/>
    </row>
    <row r="73102" spans="1:25">
      <c r="A73102" s="374"/>
      <c r="B73102" s="374"/>
      <c r="C73102" s="406"/>
      <c r="D73102" s="407"/>
      <c r="E73102" s="374"/>
      <c r="F73102" s="374"/>
      <c r="G73102" s="408"/>
      <c r="H73102" s="374"/>
      <c r="I73102" s="409"/>
      <c r="J73102" s="374"/>
      <c r="K73102" s="409"/>
      <c r="L73102" s="378"/>
      <c r="M73102" s="410"/>
      <c r="N73102" s="374"/>
      <c r="O73102" s="411"/>
      <c r="P73102" s="409"/>
      <c r="Q73102" s="409"/>
      <c r="R73102" s="378"/>
      <c r="S73102" s="378"/>
      <c r="T73102" s="378"/>
      <c r="U73102" s="378"/>
      <c r="V73102" s="378"/>
      <c r="W73102" s="378"/>
      <c r="X73102" s="378"/>
      <c r="Y73102" s="378"/>
    </row>
    <row r="73103" spans="1:25">
      <c r="A73103" s="374"/>
      <c r="B73103" s="374"/>
      <c r="C73103" s="406"/>
      <c r="D73103" s="407"/>
      <c r="E73103" s="374"/>
      <c r="F73103" s="374"/>
      <c r="G73103" s="408"/>
      <c r="H73103" s="374"/>
      <c r="I73103" s="409"/>
      <c r="J73103" s="374"/>
      <c r="K73103" s="409"/>
      <c r="L73103" s="378"/>
      <c r="M73103" s="410"/>
      <c r="N73103" s="374"/>
      <c r="O73103" s="411"/>
      <c r="P73103" s="409"/>
      <c r="Q73103" s="409"/>
      <c r="R73103" s="378"/>
      <c r="S73103" s="378"/>
      <c r="T73103" s="378"/>
      <c r="U73103" s="378"/>
      <c r="V73103" s="378"/>
      <c r="W73103" s="378"/>
      <c r="X73103" s="378"/>
      <c r="Y73103" s="378"/>
    </row>
    <row r="73104" spans="1:25">
      <c r="A73104" s="374"/>
      <c r="B73104" s="374"/>
      <c r="C73104" s="406"/>
      <c r="D73104" s="407"/>
      <c r="E73104" s="374"/>
      <c r="F73104" s="374"/>
      <c r="G73104" s="408"/>
      <c r="H73104" s="374"/>
      <c r="I73104" s="409"/>
      <c r="J73104" s="374"/>
      <c r="K73104" s="409"/>
      <c r="L73104" s="378"/>
      <c r="M73104" s="410"/>
      <c r="N73104" s="374"/>
      <c r="O73104" s="411"/>
      <c r="P73104" s="409"/>
      <c r="Q73104" s="409"/>
      <c r="R73104" s="378"/>
      <c r="S73104" s="378"/>
      <c r="T73104" s="378"/>
      <c r="U73104" s="378"/>
      <c r="V73104" s="378"/>
      <c r="W73104" s="378"/>
      <c r="X73104" s="378"/>
      <c r="Y73104" s="378"/>
    </row>
    <row r="73105" spans="1:25">
      <c r="A73105" s="374"/>
      <c r="B73105" s="374"/>
      <c r="C73105" s="406"/>
      <c r="D73105" s="407"/>
      <c r="E73105" s="374"/>
      <c r="F73105" s="374"/>
      <c r="G73105" s="408"/>
      <c r="H73105" s="374"/>
      <c r="I73105" s="409"/>
      <c r="J73105" s="374"/>
      <c r="K73105" s="409"/>
      <c r="L73105" s="378"/>
      <c r="M73105" s="410"/>
      <c r="N73105" s="374"/>
      <c r="O73105" s="411"/>
      <c r="P73105" s="409"/>
      <c r="Q73105" s="409"/>
      <c r="R73105" s="378"/>
      <c r="S73105" s="378"/>
      <c r="T73105" s="378"/>
      <c r="U73105" s="378"/>
      <c r="V73105" s="378"/>
      <c r="W73105" s="378"/>
      <c r="X73105" s="378"/>
      <c r="Y73105" s="378"/>
    </row>
    <row r="73106" spans="1:25">
      <c r="A73106" s="374"/>
      <c r="B73106" s="374"/>
      <c r="C73106" s="406"/>
      <c r="D73106" s="407"/>
      <c r="E73106" s="374"/>
      <c r="F73106" s="374"/>
      <c r="G73106" s="408"/>
      <c r="H73106" s="374"/>
      <c r="I73106" s="409"/>
      <c r="J73106" s="374"/>
      <c r="K73106" s="409"/>
      <c r="L73106" s="378"/>
      <c r="M73106" s="410"/>
      <c r="N73106" s="374"/>
      <c r="O73106" s="411"/>
      <c r="P73106" s="409"/>
      <c r="Q73106" s="409"/>
      <c r="R73106" s="378"/>
      <c r="S73106" s="378"/>
      <c r="T73106" s="378"/>
      <c r="U73106" s="378"/>
      <c r="V73106" s="378"/>
      <c r="W73106" s="378"/>
      <c r="X73106" s="378"/>
      <c r="Y73106" s="378"/>
    </row>
    <row r="73107" spans="1:25">
      <c r="A73107" s="374"/>
      <c r="B73107" s="374"/>
      <c r="C73107" s="406"/>
      <c r="D73107" s="407"/>
      <c r="E73107" s="374"/>
      <c r="F73107" s="374"/>
      <c r="G73107" s="408"/>
      <c r="H73107" s="374"/>
      <c r="I73107" s="409"/>
      <c r="J73107" s="374"/>
      <c r="K73107" s="409"/>
      <c r="L73107" s="378"/>
      <c r="M73107" s="410"/>
      <c r="N73107" s="374"/>
      <c r="O73107" s="411"/>
      <c r="P73107" s="409"/>
      <c r="Q73107" s="409"/>
      <c r="R73107" s="378"/>
      <c r="S73107" s="378"/>
      <c r="T73107" s="378"/>
      <c r="U73107" s="378"/>
      <c r="V73107" s="378"/>
      <c r="W73107" s="378"/>
      <c r="X73107" s="378"/>
      <c r="Y73107" s="378"/>
    </row>
    <row r="73108" spans="1:25">
      <c r="A73108" s="374"/>
      <c r="B73108" s="374"/>
      <c r="C73108" s="406"/>
      <c r="D73108" s="407"/>
      <c r="E73108" s="374"/>
      <c r="F73108" s="374"/>
      <c r="G73108" s="408"/>
      <c r="H73108" s="374"/>
      <c r="I73108" s="409"/>
      <c r="J73108" s="374"/>
      <c r="K73108" s="409"/>
      <c r="L73108" s="378"/>
      <c r="M73108" s="410"/>
      <c r="N73108" s="374"/>
      <c r="O73108" s="411"/>
      <c r="P73108" s="409"/>
      <c r="Q73108" s="409"/>
      <c r="R73108" s="378"/>
      <c r="S73108" s="378"/>
      <c r="T73108" s="378"/>
      <c r="U73108" s="378"/>
      <c r="V73108" s="378"/>
      <c r="W73108" s="378"/>
      <c r="X73108" s="378"/>
      <c r="Y73108" s="378"/>
    </row>
    <row r="73109" spans="1:25">
      <c r="A73109" s="374"/>
      <c r="B73109" s="374"/>
      <c r="C73109" s="406"/>
      <c r="D73109" s="407"/>
      <c r="E73109" s="374"/>
      <c r="F73109" s="374"/>
      <c r="G73109" s="408"/>
      <c r="H73109" s="374"/>
      <c r="I73109" s="409"/>
      <c r="J73109" s="374"/>
      <c r="K73109" s="409"/>
      <c r="L73109" s="378"/>
      <c r="M73109" s="410"/>
      <c r="N73109" s="374"/>
      <c r="O73109" s="411"/>
      <c r="P73109" s="409"/>
      <c r="Q73109" s="409"/>
      <c r="R73109" s="378"/>
      <c r="S73109" s="378"/>
      <c r="T73109" s="378"/>
      <c r="U73109" s="378"/>
      <c r="V73109" s="378"/>
      <c r="W73109" s="378"/>
      <c r="X73109" s="378"/>
      <c r="Y73109" s="378"/>
    </row>
    <row r="73110" spans="1:25">
      <c r="A73110" s="374"/>
      <c r="B73110" s="374"/>
      <c r="C73110" s="406"/>
      <c r="D73110" s="407"/>
      <c r="E73110" s="374"/>
      <c r="F73110" s="374"/>
      <c r="G73110" s="408"/>
      <c r="H73110" s="374"/>
      <c r="I73110" s="409"/>
      <c r="J73110" s="374"/>
      <c r="K73110" s="409"/>
      <c r="L73110" s="378"/>
      <c r="M73110" s="410"/>
      <c r="N73110" s="374"/>
      <c r="O73110" s="411"/>
      <c r="P73110" s="409"/>
      <c r="Q73110" s="409"/>
      <c r="R73110" s="378"/>
      <c r="S73110" s="378"/>
      <c r="T73110" s="378"/>
      <c r="U73110" s="378"/>
      <c r="V73110" s="378"/>
      <c r="W73110" s="378"/>
      <c r="X73110" s="378"/>
      <c r="Y73110" s="378"/>
    </row>
    <row r="73111" spans="1:25">
      <c r="A73111" s="374"/>
      <c r="B73111" s="374"/>
      <c r="C73111" s="406"/>
      <c r="D73111" s="407"/>
      <c r="E73111" s="374"/>
      <c r="F73111" s="374"/>
      <c r="G73111" s="408"/>
      <c r="H73111" s="374"/>
      <c r="I73111" s="409"/>
      <c r="J73111" s="374"/>
      <c r="K73111" s="409"/>
      <c r="L73111" s="378"/>
      <c r="M73111" s="410"/>
      <c r="N73111" s="374"/>
      <c r="O73111" s="411"/>
      <c r="P73111" s="409"/>
      <c r="Q73111" s="409"/>
      <c r="R73111" s="378"/>
      <c r="S73111" s="378"/>
      <c r="T73111" s="378"/>
      <c r="U73111" s="378"/>
      <c r="V73111" s="378"/>
      <c r="W73111" s="378"/>
      <c r="X73111" s="378"/>
      <c r="Y73111" s="378"/>
    </row>
    <row r="73112" spans="1:25">
      <c r="A73112" s="374"/>
      <c r="B73112" s="374"/>
      <c r="C73112" s="406"/>
      <c r="D73112" s="407"/>
      <c r="E73112" s="374"/>
      <c r="F73112" s="374"/>
      <c r="G73112" s="408"/>
      <c r="H73112" s="374"/>
      <c r="I73112" s="409"/>
      <c r="J73112" s="374"/>
      <c r="K73112" s="409"/>
      <c r="L73112" s="378"/>
      <c r="M73112" s="410"/>
      <c r="N73112" s="374"/>
      <c r="O73112" s="411"/>
      <c r="P73112" s="409"/>
      <c r="Q73112" s="409"/>
      <c r="R73112" s="378"/>
      <c r="S73112" s="378"/>
      <c r="T73112" s="378"/>
      <c r="U73112" s="378"/>
      <c r="V73112" s="378"/>
      <c r="W73112" s="378"/>
      <c r="X73112" s="378"/>
      <c r="Y73112" s="378"/>
    </row>
    <row r="73113" spans="1:25">
      <c r="A73113" s="374"/>
      <c r="B73113" s="374"/>
      <c r="C73113" s="406"/>
      <c r="D73113" s="407"/>
      <c r="E73113" s="374"/>
      <c r="F73113" s="374"/>
      <c r="G73113" s="408"/>
      <c r="H73113" s="374"/>
      <c r="I73113" s="409"/>
      <c r="J73113" s="374"/>
      <c r="K73113" s="409"/>
      <c r="L73113" s="378"/>
      <c r="M73113" s="410"/>
      <c r="N73113" s="374"/>
      <c r="O73113" s="411"/>
      <c r="P73113" s="409"/>
      <c r="Q73113" s="409"/>
      <c r="R73113" s="378"/>
      <c r="S73113" s="378"/>
      <c r="T73113" s="378"/>
      <c r="U73113" s="378"/>
      <c r="V73113" s="378"/>
      <c r="W73113" s="378"/>
      <c r="X73113" s="378"/>
      <c r="Y73113" s="378"/>
    </row>
    <row r="73114" spans="1:25">
      <c r="A73114" s="374"/>
      <c r="B73114" s="374"/>
      <c r="C73114" s="406"/>
      <c r="D73114" s="407"/>
      <c r="E73114" s="374"/>
      <c r="F73114" s="374"/>
      <c r="G73114" s="408"/>
      <c r="H73114" s="374"/>
      <c r="I73114" s="409"/>
      <c r="J73114" s="374"/>
      <c r="K73114" s="409"/>
      <c r="L73114" s="378"/>
      <c r="M73114" s="410"/>
      <c r="N73114" s="374"/>
      <c r="O73114" s="411"/>
      <c r="P73114" s="409"/>
      <c r="Q73114" s="409"/>
      <c r="R73114" s="378"/>
      <c r="S73114" s="378"/>
      <c r="T73114" s="378"/>
      <c r="U73114" s="378"/>
      <c r="V73114" s="378"/>
      <c r="W73114" s="378"/>
      <c r="X73114" s="378"/>
      <c r="Y73114" s="378"/>
    </row>
    <row r="73115" spans="1:25">
      <c r="A73115" s="374"/>
      <c r="B73115" s="374"/>
      <c r="C73115" s="406"/>
      <c r="D73115" s="407"/>
      <c r="E73115" s="374"/>
      <c r="F73115" s="374"/>
      <c r="G73115" s="408"/>
      <c r="H73115" s="374"/>
      <c r="I73115" s="409"/>
      <c r="J73115" s="374"/>
      <c r="K73115" s="409"/>
      <c r="L73115" s="378"/>
      <c r="M73115" s="410"/>
      <c r="N73115" s="374"/>
      <c r="O73115" s="411"/>
      <c r="P73115" s="409"/>
      <c r="Q73115" s="409"/>
      <c r="R73115" s="378"/>
      <c r="S73115" s="378"/>
      <c r="T73115" s="378"/>
      <c r="U73115" s="378"/>
      <c r="V73115" s="378"/>
      <c r="W73115" s="378"/>
      <c r="X73115" s="378"/>
      <c r="Y73115" s="378"/>
    </row>
    <row r="73116" spans="1:25">
      <c r="A73116" s="374"/>
      <c r="B73116" s="374"/>
      <c r="C73116" s="406"/>
      <c r="D73116" s="407"/>
      <c r="E73116" s="374"/>
      <c r="F73116" s="374"/>
      <c r="G73116" s="408"/>
      <c r="H73116" s="374"/>
      <c r="I73116" s="409"/>
      <c r="J73116" s="374"/>
      <c r="K73116" s="409"/>
      <c r="L73116" s="378"/>
      <c r="M73116" s="410"/>
      <c r="N73116" s="374"/>
      <c r="O73116" s="411"/>
      <c r="P73116" s="409"/>
      <c r="Q73116" s="409"/>
      <c r="R73116" s="378"/>
      <c r="S73116" s="378"/>
      <c r="T73116" s="378"/>
      <c r="U73116" s="378"/>
      <c r="V73116" s="378"/>
      <c r="W73116" s="378"/>
      <c r="X73116" s="378"/>
      <c r="Y73116" s="378"/>
    </row>
    <row r="73117" spans="1:25">
      <c r="A73117" s="374"/>
      <c r="B73117" s="374"/>
      <c r="C73117" s="406"/>
      <c r="D73117" s="407"/>
      <c r="E73117" s="374"/>
      <c r="F73117" s="374"/>
      <c r="G73117" s="408"/>
      <c r="H73117" s="374"/>
      <c r="I73117" s="409"/>
      <c r="J73117" s="374"/>
      <c r="K73117" s="409"/>
      <c r="L73117" s="378"/>
      <c r="M73117" s="410"/>
      <c r="N73117" s="374"/>
      <c r="O73117" s="411"/>
      <c r="P73117" s="409"/>
      <c r="Q73117" s="409"/>
      <c r="R73117" s="378"/>
      <c r="S73117" s="378"/>
      <c r="T73117" s="378"/>
      <c r="U73117" s="378"/>
      <c r="V73117" s="378"/>
      <c r="W73117" s="378"/>
      <c r="X73117" s="378"/>
      <c r="Y73117" s="378"/>
    </row>
    <row r="73118" spans="1:25">
      <c r="A73118" s="374"/>
      <c r="B73118" s="374"/>
      <c r="C73118" s="406"/>
      <c r="D73118" s="407"/>
      <c r="E73118" s="374"/>
      <c r="F73118" s="374"/>
      <c r="G73118" s="408"/>
      <c r="H73118" s="374"/>
      <c r="I73118" s="409"/>
      <c r="J73118" s="374"/>
      <c r="K73118" s="409"/>
      <c r="L73118" s="378"/>
      <c r="M73118" s="410"/>
      <c r="N73118" s="374"/>
      <c r="O73118" s="411"/>
      <c r="P73118" s="409"/>
      <c r="Q73118" s="409"/>
      <c r="R73118" s="378"/>
      <c r="S73118" s="378"/>
      <c r="T73118" s="378"/>
      <c r="U73118" s="378"/>
      <c r="V73118" s="378"/>
      <c r="W73118" s="378"/>
      <c r="X73118" s="378"/>
      <c r="Y73118" s="378"/>
    </row>
    <row r="73119" spans="1:25">
      <c r="A73119" s="374"/>
      <c r="B73119" s="374"/>
      <c r="C73119" s="406"/>
      <c r="D73119" s="407"/>
      <c r="E73119" s="374"/>
      <c r="F73119" s="374"/>
      <c r="G73119" s="408"/>
      <c r="H73119" s="374"/>
      <c r="I73119" s="409"/>
      <c r="J73119" s="374"/>
      <c r="K73119" s="409"/>
      <c r="L73119" s="378"/>
      <c r="M73119" s="410"/>
      <c r="N73119" s="374"/>
      <c r="O73119" s="411"/>
      <c r="P73119" s="409"/>
      <c r="Q73119" s="409"/>
      <c r="R73119" s="378"/>
      <c r="S73119" s="378"/>
      <c r="T73119" s="378"/>
      <c r="U73119" s="378"/>
      <c r="V73119" s="378"/>
      <c r="W73119" s="378"/>
      <c r="X73119" s="378"/>
      <c r="Y73119" s="378"/>
    </row>
    <row r="73120" spans="1:25">
      <c r="A73120" s="374"/>
      <c r="B73120" s="374"/>
      <c r="C73120" s="406"/>
      <c r="D73120" s="407"/>
      <c r="E73120" s="374"/>
      <c r="F73120" s="374"/>
      <c r="G73120" s="408"/>
      <c r="H73120" s="374"/>
      <c r="I73120" s="409"/>
      <c r="J73120" s="374"/>
      <c r="K73120" s="409"/>
      <c r="L73120" s="378"/>
      <c r="M73120" s="410"/>
      <c r="N73120" s="374"/>
      <c r="O73120" s="411"/>
      <c r="P73120" s="409"/>
      <c r="Q73120" s="409"/>
      <c r="R73120" s="378"/>
      <c r="S73120" s="378"/>
      <c r="T73120" s="378"/>
      <c r="U73120" s="378"/>
      <c r="V73120" s="378"/>
      <c r="W73120" s="378"/>
      <c r="X73120" s="378"/>
      <c r="Y73120" s="378"/>
    </row>
    <row r="73121" spans="1:25">
      <c r="A73121" s="374"/>
      <c r="B73121" s="374"/>
      <c r="C73121" s="406"/>
      <c r="D73121" s="407"/>
      <c r="E73121" s="374"/>
      <c r="F73121" s="374"/>
      <c r="G73121" s="408"/>
      <c r="H73121" s="374"/>
      <c r="I73121" s="409"/>
      <c r="J73121" s="374"/>
      <c r="K73121" s="409"/>
      <c r="L73121" s="378"/>
      <c r="M73121" s="410"/>
      <c r="N73121" s="374"/>
      <c r="O73121" s="411"/>
      <c r="P73121" s="409"/>
      <c r="Q73121" s="409"/>
      <c r="R73121" s="378"/>
      <c r="S73121" s="378"/>
      <c r="T73121" s="378"/>
      <c r="U73121" s="378"/>
      <c r="V73121" s="378"/>
      <c r="W73121" s="378"/>
      <c r="X73121" s="378"/>
      <c r="Y73121" s="378"/>
    </row>
    <row r="73122" spans="1:25">
      <c r="A73122" s="374"/>
      <c r="B73122" s="374"/>
      <c r="C73122" s="406"/>
      <c r="D73122" s="407"/>
      <c r="E73122" s="374"/>
      <c r="F73122" s="374"/>
      <c r="G73122" s="408"/>
      <c r="H73122" s="374"/>
      <c r="I73122" s="409"/>
      <c r="J73122" s="374"/>
      <c r="K73122" s="409"/>
      <c r="L73122" s="378"/>
      <c r="M73122" s="410"/>
      <c r="N73122" s="374"/>
      <c r="O73122" s="411"/>
      <c r="P73122" s="409"/>
      <c r="Q73122" s="409"/>
      <c r="R73122" s="378"/>
      <c r="S73122" s="378"/>
      <c r="T73122" s="378"/>
      <c r="U73122" s="378"/>
      <c r="V73122" s="378"/>
      <c r="W73122" s="378"/>
      <c r="X73122" s="378"/>
      <c r="Y73122" s="378"/>
    </row>
    <row r="73123" spans="1:25">
      <c r="A73123" s="374"/>
      <c r="B73123" s="374"/>
      <c r="C73123" s="406"/>
      <c r="D73123" s="407"/>
      <c r="E73123" s="374"/>
      <c r="F73123" s="374"/>
      <c r="G73123" s="408"/>
      <c r="H73123" s="374"/>
      <c r="I73123" s="409"/>
      <c r="J73123" s="374"/>
      <c r="K73123" s="409"/>
      <c r="L73123" s="378"/>
      <c r="M73123" s="410"/>
      <c r="N73123" s="374"/>
      <c r="O73123" s="411"/>
      <c r="P73123" s="409"/>
      <c r="Q73123" s="409"/>
      <c r="R73123" s="378"/>
      <c r="S73123" s="378"/>
      <c r="T73123" s="378"/>
      <c r="U73123" s="378"/>
      <c r="V73123" s="378"/>
      <c r="W73123" s="378"/>
      <c r="X73123" s="378"/>
      <c r="Y73123" s="378"/>
    </row>
    <row r="73124" spans="1:25">
      <c r="A73124" s="374"/>
      <c r="B73124" s="374"/>
      <c r="C73124" s="406"/>
      <c r="D73124" s="407"/>
      <c r="E73124" s="374"/>
      <c r="F73124" s="374"/>
      <c r="G73124" s="408"/>
      <c r="H73124" s="374"/>
      <c r="I73124" s="409"/>
      <c r="J73124" s="374"/>
      <c r="K73124" s="409"/>
      <c r="L73124" s="378"/>
      <c r="M73124" s="410"/>
      <c r="N73124" s="374"/>
      <c r="O73124" s="411"/>
      <c r="P73124" s="409"/>
      <c r="Q73124" s="409"/>
      <c r="R73124" s="378"/>
      <c r="S73124" s="378"/>
      <c r="T73124" s="378"/>
      <c r="U73124" s="378"/>
      <c r="V73124" s="378"/>
      <c r="W73124" s="378"/>
      <c r="X73124" s="378"/>
      <c r="Y73124" s="378"/>
    </row>
    <row r="73125" spans="1:25">
      <c r="A73125" s="374"/>
      <c r="B73125" s="374"/>
      <c r="C73125" s="406"/>
      <c r="D73125" s="407"/>
      <c r="E73125" s="374"/>
      <c r="F73125" s="374"/>
      <c r="G73125" s="408"/>
      <c r="H73125" s="374"/>
      <c r="I73125" s="409"/>
      <c r="J73125" s="374"/>
      <c r="K73125" s="409"/>
      <c r="L73125" s="378"/>
      <c r="M73125" s="410"/>
      <c r="N73125" s="374"/>
      <c r="O73125" s="411"/>
      <c r="P73125" s="409"/>
      <c r="Q73125" s="409"/>
      <c r="R73125" s="378"/>
      <c r="S73125" s="378"/>
      <c r="T73125" s="378"/>
      <c r="U73125" s="378"/>
      <c r="V73125" s="378"/>
      <c r="W73125" s="378"/>
      <c r="X73125" s="378"/>
      <c r="Y73125" s="378"/>
    </row>
    <row r="73126" spans="1:25">
      <c r="A73126" s="374"/>
      <c r="B73126" s="374"/>
      <c r="C73126" s="406"/>
      <c r="D73126" s="407"/>
      <c r="E73126" s="374"/>
      <c r="F73126" s="374"/>
      <c r="G73126" s="408"/>
      <c r="H73126" s="374"/>
      <c r="I73126" s="409"/>
      <c r="J73126" s="374"/>
      <c r="K73126" s="409"/>
      <c r="L73126" s="378"/>
      <c r="M73126" s="410"/>
      <c r="N73126" s="374"/>
      <c r="O73126" s="411"/>
      <c r="P73126" s="409"/>
      <c r="Q73126" s="409"/>
      <c r="R73126" s="378"/>
      <c r="S73126" s="378"/>
      <c r="T73126" s="378"/>
      <c r="U73126" s="378"/>
      <c r="V73126" s="378"/>
      <c r="W73126" s="378"/>
      <c r="X73126" s="378"/>
      <c r="Y73126" s="378"/>
    </row>
    <row r="73127" spans="1:25">
      <c r="A73127" s="374"/>
      <c r="B73127" s="374"/>
      <c r="C73127" s="406"/>
      <c r="D73127" s="407"/>
      <c r="E73127" s="374"/>
      <c r="F73127" s="374"/>
      <c r="G73127" s="408"/>
      <c r="H73127" s="374"/>
      <c r="I73127" s="409"/>
      <c r="J73127" s="374"/>
      <c r="K73127" s="409"/>
      <c r="L73127" s="378"/>
      <c r="M73127" s="410"/>
      <c r="N73127" s="374"/>
      <c r="O73127" s="411"/>
      <c r="P73127" s="409"/>
      <c r="Q73127" s="409"/>
      <c r="R73127" s="378"/>
      <c r="S73127" s="378"/>
      <c r="T73127" s="378"/>
      <c r="U73127" s="378"/>
      <c r="V73127" s="378"/>
      <c r="W73127" s="378"/>
      <c r="X73127" s="378"/>
      <c r="Y73127" s="378"/>
    </row>
    <row r="73128" spans="1:25">
      <c r="A73128" s="374"/>
      <c r="B73128" s="374"/>
      <c r="C73128" s="406"/>
      <c r="D73128" s="407"/>
      <c r="E73128" s="374"/>
      <c r="F73128" s="374"/>
      <c r="G73128" s="408"/>
      <c r="H73128" s="374"/>
      <c r="I73128" s="409"/>
      <c r="J73128" s="374"/>
      <c r="K73128" s="409"/>
      <c r="L73128" s="378"/>
      <c r="M73128" s="410"/>
      <c r="N73128" s="374"/>
      <c r="O73128" s="411"/>
      <c r="P73128" s="409"/>
      <c r="Q73128" s="409"/>
      <c r="R73128" s="378"/>
      <c r="S73128" s="378"/>
      <c r="T73128" s="378"/>
      <c r="U73128" s="378"/>
      <c r="V73128" s="378"/>
      <c r="W73128" s="378"/>
      <c r="X73128" s="378"/>
      <c r="Y73128" s="378"/>
    </row>
    <row r="73129" spans="1:25">
      <c r="A73129" s="374"/>
      <c r="B73129" s="374"/>
      <c r="C73129" s="406"/>
      <c r="D73129" s="407"/>
      <c r="E73129" s="374"/>
      <c r="F73129" s="374"/>
      <c r="G73129" s="408"/>
      <c r="H73129" s="374"/>
      <c r="I73129" s="409"/>
      <c r="J73129" s="374"/>
      <c r="K73129" s="409"/>
      <c r="L73129" s="378"/>
      <c r="M73129" s="410"/>
      <c r="N73129" s="374"/>
      <c r="O73129" s="411"/>
      <c r="P73129" s="409"/>
      <c r="Q73129" s="409"/>
      <c r="R73129" s="378"/>
      <c r="S73129" s="378"/>
      <c r="T73129" s="378"/>
      <c r="U73129" s="378"/>
      <c r="V73129" s="378"/>
      <c r="W73129" s="378"/>
      <c r="X73129" s="378"/>
      <c r="Y73129" s="378"/>
    </row>
    <row r="73130" spans="1:25">
      <c r="A73130" s="374"/>
      <c r="B73130" s="374"/>
      <c r="C73130" s="406"/>
      <c r="D73130" s="407"/>
      <c r="E73130" s="374"/>
      <c r="F73130" s="374"/>
      <c r="G73130" s="408"/>
      <c r="H73130" s="374"/>
      <c r="I73130" s="409"/>
      <c r="J73130" s="374"/>
      <c r="K73130" s="409"/>
      <c r="L73130" s="378"/>
      <c r="M73130" s="410"/>
      <c r="N73130" s="374"/>
      <c r="O73130" s="411"/>
      <c r="P73130" s="409"/>
      <c r="Q73130" s="409"/>
      <c r="R73130" s="378"/>
      <c r="S73130" s="378"/>
      <c r="T73130" s="378"/>
      <c r="U73130" s="378"/>
      <c r="V73130" s="378"/>
      <c r="W73130" s="378"/>
      <c r="X73130" s="378"/>
      <c r="Y73130" s="378"/>
    </row>
    <row r="73131" spans="1:25">
      <c r="A73131" s="374"/>
      <c r="B73131" s="374"/>
      <c r="C73131" s="406"/>
      <c r="D73131" s="407"/>
      <c r="E73131" s="374"/>
      <c r="F73131" s="374"/>
      <c r="G73131" s="408"/>
      <c r="H73131" s="374"/>
      <c r="I73131" s="409"/>
      <c r="J73131" s="374"/>
      <c r="K73131" s="409"/>
      <c r="L73131" s="378"/>
      <c r="M73131" s="410"/>
      <c r="N73131" s="374"/>
      <c r="O73131" s="411"/>
      <c r="P73131" s="409"/>
      <c r="Q73131" s="409"/>
      <c r="R73131" s="378"/>
      <c r="S73131" s="378"/>
      <c r="T73131" s="378"/>
      <c r="U73131" s="378"/>
      <c r="V73131" s="378"/>
      <c r="W73131" s="378"/>
      <c r="X73131" s="378"/>
      <c r="Y73131" s="378"/>
    </row>
    <row r="73132" spans="1:25">
      <c r="A73132" s="374"/>
      <c r="B73132" s="374"/>
      <c r="C73132" s="406"/>
      <c r="D73132" s="407"/>
      <c r="E73132" s="374"/>
      <c r="F73132" s="374"/>
      <c r="G73132" s="408"/>
      <c r="H73132" s="374"/>
      <c r="I73132" s="409"/>
      <c r="J73132" s="374"/>
      <c r="K73132" s="409"/>
      <c r="L73132" s="378"/>
      <c r="M73132" s="410"/>
      <c r="N73132" s="374"/>
      <c r="O73132" s="411"/>
      <c r="P73132" s="409"/>
      <c r="Q73132" s="409"/>
      <c r="R73132" s="378"/>
      <c r="S73132" s="378"/>
      <c r="T73132" s="378"/>
      <c r="U73132" s="378"/>
      <c r="V73132" s="378"/>
      <c r="W73132" s="378"/>
      <c r="X73132" s="378"/>
      <c r="Y73132" s="378"/>
    </row>
    <row r="73133" spans="1:25">
      <c r="A73133" s="374"/>
      <c r="B73133" s="374"/>
      <c r="C73133" s="406"/>
      <c r="D73133" s="407"/>
      <c r="E73133" s="374"/>
      <c r="F73133" s="374"/>
      <c r="G73133" s="408"/>
      <c r="H73133" s="374"/>
      <c r="I73133" s="409"/>
      <c r="J73133" s="374"/>
      <c r="K73133" s="409"/>
      <c r="L73133" s="378"/>
      <c r="M73133" s="410"/>
      <c r="N73133" s="374"/>
      <c r="O73133" s="411"/>
      <c r="P73133" s="409"/>
      <c r="Q73133" s="409"/>
      <c r="R73133" s="378"/>
      <c r="S73133" s="378"/>
      <c r="T73133" s="378"/>
      <c r="U73133" s="378"/>
      <c r="V73133" s="378"/>
      <c r="W73133" s="378"/>
      <c r="X73133" s="378"/>
      <c r="Y73133" s="378"/>
    </row>
    <row r="73134" spans="1:25">
      <c r="A73134" s="374"/>
      <c r="B73134" s="374"/>
      <c r="C73134" s="406"/>
      <c r="D73134" s="407"/>
      <c r="E73134" s="374"/>
      <c r="F73134" s="374"/>
      <c r="G73134" s="408"/>
      <c r="H73134" s="374"/>
      <c r="I73134" s="409"/>
      <c r="J73134" s="374"/>
      <c r="K73134" s="409"/>
      <c r="L73134" s="378"/>
      <c r="M73134" s="410"/>
      <c r="N73134" s="374"/>
      <c r="O73134" s="411"/>
      <c r="P73134" s="409"/>
      <c r="Q73134" s="409"/>
      <c r="R73134" s="378"/>
      <c r="S73134" s="378"/>
      <c r="T73134" s="378"/>
      <c r="U73134" s="378"/>
      <c r="V73134" s="378"/>
      <c r="W73134" s="378"/>
      <c r="X73134" s="378"/>
      <c r="Y73134" s="378"/>
    </row>
    <row r="73135" spans="1:25">
      <c r="A73135" s="374"/>
      <c r="B73135" s="374"/>
      <c r="C73135" s="406"/>
      <c r="D73135" s="407"/>
      <c r="E73135" s="374"/>
      <c r="F73135" s="374"/>
      <c r="G73135" s="408"/>
      <c r="H73135" s="374"/>
      <c r="I73135" s="409"/>
      <c r="J73135" s="374"/>
      <c r="K73135" s="409"/>
      <c r="L73135" s="378"/>
      <c r="M73135" s="410"/>
      <c r="N73135" s="374"/>
      <c r="O73135" s="411"/>
      <c r="P73135" s="409"/>
      <c r="Q73135" s="409"/>
      <c r="R73135" s="378"/>
      <c r="S73135" s="378"/>
      <c r="T73135" s="378"/>
      <c r="U73135" s="378"/>
      <c r="V73135" s="378"/>
      <c r="W73135" s="378"/>
      <c r="X73135" s="378"/>
      <c r="Y73135" s="378"/>
    </row>
    <row r="73136" spans="1:25">
      <c r="A73136" s="374"/>
      <c r="B73136" s="374"/>
      <c r="C73136" s="406"/>
      <c r="D73136" s="407"/>
      <c r="E73136" s="374"/>
      <c r="F73136" s="374"/>
      <c r="G73136" s="408"/>
      <c r="H73136" s="374"/>
      <c r="I73136" s="409"/>
      <c r="J73136" s="374"/>
      <c r="K73136" s="409"/>
      <c r="L73136" s="378"/>
      <c r="M73136" s="410"/>
      <c r="N73136" s="374"/>
      <c r="O73136" s="411"/>
      <c r="P73136" s="409"/>
      <c r="Q73136" s="409"/>
      <c r="R73136" s="378"/>
      <c r="S73136" s="378"/>
      <c r="T73136" s="378"/>
      <c r="U73136" s="378"/>
      <c r="V73136" s="378"/>
      <c r="W73136" s="378"/>
      <c r="X73136" s="378"/>
      <c r="Y73136" s="378"/>
    </row>
    <row r="73137" spans="1:25">
      <c r="A73137" s="374"/>
      <c r="B73137" s="374"/>
      <c r="C73137" s="406"/>
      <c r="D73137" s="407"/>
      <c r="E73137" s="374"/>
      <c r="F73137" s="374"/>
      <c r="G73137" s="408"/>
      <c r="H73137" s="374"/>
      <c r="I73137" s="409"/>
      <c r="J73137" s="374"/>
      <c r="K73137" s="409"/>
      <c r="L73137" s="378"/>
      <c r="M73137" s="410"/>
      <c r="N73137" s="374"/>
      <c r="O73137" s="411"/>
      <c r="P73137" s="409"/>
      <c r="Q73137" s="409"/>
      <c r="R73137" s="378"/>
      <c r="S73137" s="378"/>
      <c r="T73137" s="378"/>
      <c r="U73137" s="378"/>
      <c r="V73137" s="378"/>
      <c r="W73137" s="378"/>
      <c r="X73137" s="378"/>
      <c r="Y73137" s="378"/>
    </row>
    <row r="73138" spans="1:25">
      <c r="A73138" s="374"/>
      <c r="B73138" s="374"/>
      <c r="C73138" s="406"/>
      <c r="D73138" s="407"/>
      <c r="E73138" s="374"/>
      <c r="F73138" s="374"/>
      <c r="G73138" s="408"/>
      <c r="H73138" s="374"/>
      <c r="I73138" s="409"/>
      <c r="J73138" s="374"/>
      <c r="K73138" s="409"/>
      <c r="L73138" s="378"/>
      <c r="M73138" s="410"/>
      <c r="N73138" s="374"/>
      <c r="O73138" s="411"/>
      <c r="P73138" s="409"/>
      <c r="Q73138" s="409"/>
      <c r="R73138" s="378"/>
      <c r="S73138" s="378"/>
      <c r="T73138" s="378"/>
      <c r="U73138" s="378"/>
      <c r="V73138" s="378"/>
      <c r="W73138" s="378"/>
      <c r="X73138" s="378"/>
      <c r="Y73138" s="378"/>
    </row>
    <row r="73139" spans="1:25">
      <c r="A73139" s="374"/>
      <c r="B73139" s="374"/>
      <c r="C73139" s="406"/>
      <c r="D73139" s="407"/>
      <c r="E73139" s="374"/>
      <c r="F73139" s="374"/>
      <c r="G73139" s="408"/>
      <c r="H73139" s="374"/>
      <c r="I73139" s="409"/>
      <c r="J73139" s="374"/>
      <c r="K73139" s="409"/>
      <c r="L73139" s="378"/>
      <c r="M73139" s="410"/>
      <c r="N73139" s="374"/>
      <c r="O73139" s="411"/>
      <c r="P73139" s="409"/>
      <c r="Q73139" s="409"/>
      <c r="R73139" s="378"/>
      <c r="S73139" s="378"/>
      <c r="T73139" s="378"/>
      <c r="U73139" s="378"/>
      <c r="V73139" s="378"/>
      <c r="W73139" s="378"/>
      <c r="X73139" s="378"/>
      <c r="Y73139" s="378"/>
    </row>
    <row r="73140" spans="1:25">
      <c r="A73140" s="374"/>
      <c r="B73140" s="374"/>
      <c r="C73140" s="406"/>
      <c r="D73140" s="407"/>
      <c r="E73140" s="374"/>
      <c r="F73140" s="374"/>
      <c r="G73140" s="408"/>
      <c r="H73140" s="374"/>
      <c r="I73140" s="409"/>
      <c r="J73140" s="374"/>
      <c r="K73140" s="409"/>
      <c r="L73140" s="378"/>
      <c r="M73140" s="410"/>
      <c r="N73140" s="374"/>
      <c r="O73140" s="411"/>
      <c r="P73140" s="409"/>
      <c r="Q73140" s="409"/>
      <c r="R73140" s="378"/>
      <c r="S73140" s="378"/>
      <c r="T73140" s="378"/>
      <c r="U73140" s="378"/>
      <c r="V73140" s="378"/>
      <c r="W73140" s="378"/>
      <c r="X73140" s="378"/>
      <c r="Y73140" s="378"/>
    </row>
    <row r="73141" spans="1:25">
      <c r="A73141" s="374"/>
      <c r="B73141" s="374"/>
      <c r="C73141" s="406"/>
      <c r="D73141" s="407"/>
      <c r="E73141" s="374"/>
      <c r="F73141" s="374"/>
      <c r="G73141" s="408"/>
      <c r="H73141" s="374"/>
      <c r="I73141" s="409"/>
      <c r="J73141" s="374"/>
      <c r="K73141" s="409"/>
      <c r="L73141" s="378"/>
      <c r="M73141" s="410"/>
      <c r="N73141" s="374"/>
      <c r="O73141" s="411"/>
      <c r="P73141" s="409"/>
      <c r="Q73141" s="409"/>
      <c r="R73141" s="378"/>
      <c r="S73141" s="378"/>
      <c r="T73141" s="378"/>
      <c r="U73141" s="378"/>
      <c r="V73141" s="378"/>
      <c r="W73141" s="378"/>
      <c r="X73141" s="378"/>
      <c r="Y73141" s="378"/>
    </row>
    <row r="73142" spans="1:25">
      <c r="A73142" s="374"/>
      <c r="B73142" s="374"/>
      <c r="C73142" s="406"/>
      <c r="D73142" s="407"/>
      <c r="E73142" s="374"/>
      <c r="F73142" s="374"/>
      <c r="G73142" s="408"/>
      <c r="H73142" s="374"/>
      <c r="I73142" s="409"/>
      <c r="J73142" s="374"/>
      <c r="K73142" s="409"/>
      <c r="L73142" s="378"/>
      <c r="M73142" s="410"/>
      <c r="N73142" s="374"/>
      <c r="O73142" s="411"/>
      <c r="P73142" s="409"/>
      <c r="Q73142" s="409"/>
      <c r="R73142" s="378"/>
      <c r="S73142" s="378"/>
      <c r="T73142" s="378"/>
      <c r="U73142" s="378"/>
      <c r="V73142" s="378"/>
      <c r="W73142" s="378"/>
      <c r="X73142" s="378"/>
      <c r="Y73142" s="378"/>
    </row>
    <row r="73143" spans="1:25">
      <c r="A73143" s="374"/>
      <c r="B73143" s="374"/>
      <c r="C73143" s="406"/>
      <c r="D73143" s="407"/>
      <c r="E73143" s="374"/>
      <c r="F73143" s="374"/>
      <c r="G73143" s="408"/>
      <c r="H73143" s="374"/>
      <c r="I73143" s="409"/>
      <c r="J73143" s="374"/>
      <c r="K73143" s="409"/>
      <c r="L73143" s="378"/>
      <c r="M73143" s="410"/>
      <c r="N73143" s="374"/>
      <c r="O73143" s="411"/>
      <c r="P73143" s="409"/>
      <c r="Q73143" s="409"/>
      <c r="R73143" s="378"/>
      <c r="S73143" s="378"/>
      <c r="T73143" s="378"/>
      <c r="U73143" s="378"/>
      <c r="V73143" s="378"/>
      <c r="W73143" s="378"/>
      <c r="X73143" s="378"/>
      <c r="Y73143" s="378"/>
    </row>
    <row r="73144" spans="1:25">
      <c r="A73144" s="374"/>
      <c r="B73144" s="374"/>
      <c r="C73144" s="406"/>
      <c r="D73144" s="407"/>
      <c r="E73144" s="374"/>
      <c r="F73144" s="374"/>
      <c r="G73144" s="408"/>
      <c r="H73144" s="374"/>
      <c r="I73144" s="409"/>
      <c r="J73144" s="374"/>
      <c r="K73144" s="409"/>
      <c r="L73144" s="378"/>
      <c r="M73144" s="410"/>
      <c r="N73144" s="374"/>
      <c r="O73144" s="411"/>
      <c r="P73144" s="409"/>
      <c r="Q73144" s="409"/>
      <c r="R73144" s="378"/>
      <c r="S73144" s="378"/>
      <c r="T73144" s="378"/>
      <c r="U73144" s="378"/>
      <c r="V73144" s="378"/>
      <c r="W73144" s="378"/>
      <c r="X73144" s="378"/>
      <c r="Y73144" s="378"/>
    </row>
    <row r="73145" spans="1:25">
      <c r="A73145" s="374"/>
      <c r="B73145" s="374"/>
      <c r="C73145" s="406"/>
      <c r="D73145" s="407"/>
      <c r="E73145" s="374"/>
      <c r="F73145" s="374"/>
      <c r="G73145" s="408"/>
      <c r="H73145" s="374"/>
      <c r="I73145" s="409"/>
      <c r="J73145" s="374"/>
      <c r="K73145" s="409"/>
      <c r="L73145" s="378"/>
      <c r="M73145" s="410"/>
      <c r="N73145" s="374"/>
      <c r="O73145" s="411"/>
      <c r="P73145" s="409"/>
      <c r="Q73145" s="409"/>
      <c r="R73145" s="378"/>
      <c r="S73145" s="378"/>
      <c r="T73145" s="378"/>
      <c r="U73145" s="378"/>
      <c r="V73145" s="378"/>
      <c r="W73145" s="378"/>
      <c r="X73145" s="378"/>
      <c r="Y73145" s="378"/>
    </row>
    <row r="73146" spans="1:25">
      <c r="A73146" s="374"/>
      <c r="B73146" s="374"/>
      <c r="C73146" s="406"/>
      <c r="D73146" s="407"/>
      <c r="E73146" s="374"/>
      <c r="F73146" s="374"/>
      <c r="G73146" s="408"/>
      <c r="H73146" s="374"/>
      <c r="I73146" s="409"/>
      <c r="J73146" s="374"/>
      <c r="K73146" s="409"/>
      <c r="L73146" s="378"/>
      <c r="M73146" s="410"/>
      <c r="N73146" s="374"/>
      <c r="O73146" s="411"/>
      <c r="P73146" s="409"/>
      <c r="Q73146" s="409"/>
      <c r="R73146" s="378"/>
      <c r="S73146" s="378"/>
      <c r="T73146" s="378"/>
      <c r="U73146" s="378"/>
      <c r="V73146" s="378"/>
      <c r="W73146" s="378"/>
      <c r="X73146" s="378"/>
      <c r="Y73146" s="378"/>
    </row>
    <row r="73147" spans="1:25">
      <c r="A73147" s="374"/>
      <c r="B73147" s="374"/>
      <c r="C73147" s="406"/>
      <c r="D73147" s="407"/>
      <c r="E73147" s="374"/>
      <c r="F73147" s="374"/>
      <c r="G73147" s="408"/>
      <c r="H73147" s="374"/>
      <c r="I73147" s="409"/>
      <c r="J73147" s="374"/>
      <c r="K73147" s="409"/>
      <c r="L73147" s="378"/>
      <c r="M73147" s="410"/>
      <c r="N73147" s="374"/>
      <c r="O73147" s="411"/>
      <c r="P73147" s="409"/>
      <c r="Q73147" s="409"/>
      <c r="R73147" s="378"/>
      <c r="S73147" s="378"/>
      <c r="T73147" s="378"/>
      <c r="U73147" s="378"/>
      <c r="V73147" s="378"/>
      <c r="W73147" s="378"/>
      <c r="X73147" s="378"/>
      <c r="Y73147" s="378"/>
    </row>
    <row r="73148" spans="1:25">
      <c r="A73148" s="374"/>
      <c r="B73148" s="374"/>
      <c r="C73148" s="406"/>
      <c r="D73148" s="407"/>
      <c r="E73148" s="374"/>
      <c r="F73148" s="374"/>
      <c r="G73148" s="408"/>
      <c r="H73148" s="374"/>
      <c r="I73148" s="409"/>
      <c r="J73148" s="374"/>
      <c r="K73148" s="409"/>
      <c r="L73148" s="378"/>
      <c r="M73148" s="410"/>
      <c r="N73148" s="374"/>
      <c r="O73148" s="411"/>
      <c r="P73148" s="409"/>
      <c r="Q73148" s="409"/>
      <c r="R73148" s="378"/>
      <c r="S73148" s="378"/>
      <c r="T73148" s="378"/>
      <c r="U73148" s="378"/>
      <c r="V73148" s="378"/>
      <c r="W73148" s="378"/>
      <c r="X73148" s="378"/>
      <c r="Y73148" s="378"/>
    </row>
    <row r="73149" spans="1:25">
      <c r="A73149" s="374"/>
      <c r="B73149" s="374"/>
      <c r="C73149" s="406"/>
      <c r="D73149" s="407"/>
      <c r="E73149" s="374"/>
      <c r="F73149" s="374"/>
      <c r="G73149" s="408"/>
      <c r="H73149" s="374"/>
      <c r="I73149" s="409"/>
      <c r="J73149" s="374"/>
      <c r="K73149" s="409"/>
      <c r="L73149" s="378"/>
      <c r="M73149" s="410"/>
      <c r="N73149" s="374"/>
      <c r="O73149" s="411"/>
      <c r="P73149" s="409"/>
      <c r="Q73149" s="409"/>
      <c r="R73149" s="378"/>
      <c r="S73149" s="378"/>
      <c r="T73149" s="378"/>
      <c r="U73149" s="378"/>
      <c r="V73149" s="378"/>
      <c r="W73149" s="378"/>
      <c r="X73149" s="378"/>
      <c r="Y73149" s="378"/>
    </row>
    <row r="73150" spans="1:25">
      <c r="A73150" s="374"/>
      <c r="B73150" s="374"/>
      <c r="C73150" s="406"/>
      <c r="D73150" s="407"/>
      <c r="E73150" s="374"/>
      <c r="F73150" s="374"/>
      <c r="G73150" s="408"/>
      <c r="H73150" s="374"/>
      <c r="I73150" s="409"/>
      <c r="J73150" s="374"/>
      <c r="K73150" s="409"/>
      <c r="L73150" s="378"/>
      <c r="M73150" s="410"/>
      <c r="N73150" s="374"/>
      <c r="O73150" s="411"/>
      <c r="P73150" s="409"/>
      <c r="Q73150" s="409"/>
      <c r="R73150" s="378"/>
      <c r="S73150" s="378"/>
      <c r="T73150" s="378"/>
      <c r="U73150" s="378"/>
      <c r="V73150" s="378"/>
      <c r="W73150" s="378"/>
      <c r="X73150" s="378"/>
      <c r="Y73150" s="378"/>
    </row>
    <row r="73151" spans="1:25">
      <c r="A73151" s="374"/>
      <c r="B73151" s="374"/>
      <c r="C73151" s="406"/>
      <c r="D73151" s="407"/>
      <c r="E73151" s="374"/>
      <c r="F73151" s="374"/>
      <c r="G73151" s="408"/>
      <c r="H73151" s="374"/>
      <c r="I73151" s="409"/>
      <c r="J73151" s="374"/>
      <c r="K73151" s="409"/>
      <c r="L73151" s="378"/>
      <c r="M73151" s="410"/>
      <c r="N73151" s="374"/>
      <c r="O73151" s="411"/>
      <c r="P73151" s="409"/>
      <c r="Q73151" s="409"/>
      <c r="R73151" s="378"/>
      <c r="S73151" s="378"/>
      <c r="T73151" s="378"/>
      <c r="U73151" s="378"/>
      <c r="V73151" s="378"/>
      <c r="W73151" s="378"/>
      <c r="X73151" s="378"/>
      <c r="Y73151" s="378"/>
    </row>
    <row r="73152" spans="1:25">
      <c r="A73152" s="374"/>
      <c r="B73152" s="374"/>
      <c r="C73152" s="406"/>
      <c r="D73152" s="407"/>
      <c r="E73152" s="374"/>
      <c r="F73152" s="374"/>
      <c r="G73152" s="408"/>
      <c r="H73152" s="374"/>
      <c r="I73152" s="409"/>
      <c r="J73152" s="374"/>
      <c r="K73152" s="409"/>
      <c r="L73152" s="378"/>
      <c r="M73152" s="410"/>
      <c r="N73152" s="374"/>
      <c r="O73152" s="411"/>
      <c r="P73152" s="409"/>
      <c r="Q73152" s="409"/>
      <c r="R73152" s="378"/>
      <c r="S73152" s="378"/>
      <c r="T73152" s="378"/>
      <c r="U73152" s="378"/>
      <c r="V73152" s="378"/>
      <c r="W73152" s="378"/>
      <c r="X73152" s="378"/>
      <c r="Y73152" s="378"/>
    </row>
    <row r="73153" spans="1:25">
      <c r="A73153" s="374"/>
      <c r="B73153" s="374"/>
      <c r="C73153" s="406"/>
      <c r="D73153" s="407"/>
      <c r="E73153" s="374"/>
      <c r="F73153" s="374"/>
      <c r="G73153" s="408"/>
      <c r="H73153" s="374"/>
      <c r="I73153" s="409"/>
      <c r="J73153" s="374"/>
      <c r="K73153" s="409"/>
      <c r="L73153" s="378"/>
      <c r="M73153" s="410"/>
      <c r="N73153" s="374"/>
      <c r="O73153" s="411"/>
      <c r="P73153" s="409"/>
      <c r="Q73153" s="409"/>
      <c r="R73153" s="378"/>
      <c r="S73153" s="378"/>
      <c r="T73153" s="378"/>
      <c r="U73153" s="378"/>
      <c r="V73153" s="378"/>
      <c r="W73153" s="378"/>
      <c r="X73153" s="378"/>
      <c r="Y73153" s="378"/>
    </row>
    <row r="73154" spans="1:25">
      <c r="A73154" s="374"/>
      <c r="B73154" s="374"/>
      <c r="C73154" s="406"/>
      <c r="D73154" s="407"/>
      <c r="E73154" s="374"/>
      <c r="F73154" s="374"/>
      <c r="G73154" s="408"/>
      <c r="H73154" s="374"/>
      <c r="I73154" s="409"/>
      <c r="J73154" s="374"/>
      <c r="K73154" s="409"/>
      <c r="L73154" s="378"/>
      <c r="M73154" s="410"/>
      <c r="N73154" s="374"/>
      <c r="O73154" s="411"/>
      <c r="P73154" s="409"/>
      <c r="Q73154" s="409"/>
      <c r="R73154" s="378"/>
      <c r="S73154" s="378"/>
      <c r="T73154" s="378"/>
      <c r="U73154" s="378"/>
      <c r="V73154" s="378"/>
      <c r="W73154" s="378"/>
      <c r="X73154" s="378"/>
      <c r="Y73154" s="378"/>
    </row>
    <row r="73155" spans="1:25">
      <c r="A73155" s="374"/>
      <c r="B73155" s="374"/>
      <c r="C73155" s="406"/>
      <c r="D73155" s="407"/>
      <c r="E73155" s="374"/>
      <c r="F73155" s="374"/>
      <c r="G73155" s="408"/>
      <c r="H73155" s="374"/>
      <c r="I73155" s="409"/>
      <c r="J73155" s="374"/>
      <c r="K73155" s="409"/>
      <c r="L73155" s="378"/>
      <c r="M73155" s="410"/>
      <c r="N73155" s="374"/>
      <c r="O73155" s="411"/>
      <c r="P73155" s="409"/>
      <c r="Q73155" s="409"/>
      <c r="R73155" s="378"/>
      <c r="S73155" s="378"/>
      <c r="T73155" s="378"/>
      <c r="U73155" s="378"/>
      <c r="V73155" s="378"/>
      <c r="W73155" s="378"/>
      <c r="X73155" s="378"/>
      <c r="Y73155" s="378"/>
    </row>
    <row r="73156" spans="1:25">
      <c r="A73156" s="374"/>
      <c r="B73156" s="374"/>
      <c r="C73156" s="406"/>
      <c r="D73156" s="407"/>
      <c r="E73156" s="374"/>
      <c r="F73156" s="374"/>
      <c r="G73156" s="408"/>
      <c r="H73156" s="374"/>
      <c r="I73156" s="409"/>
      <c r="J73156" s="374"/>
      <c r="K73156" s="409"/>
      <c r="L73156" s="378"/>
      <c r="M73156" s="410"/>
      <c r="N73156" s="374"/>
      <c r="O73156" s="411"/>
      <c r="P73156" s="409"/>
      <c r="Q73156" s="409"/>
      <c r="R73156" s="378"/>
      <c r="S73156" s="378"/>
      <c r="T73156" s="378"/>
      <c r="U73156" s="378"/>
      <c r="V73156" s="378"/>
      <c r="W73156" s="378"/>
      <c r="X73156" s="378"/>
      <c r="Y73156" s="378"/>
    </row>
    <row r="73157" spans="1:25">
      <c r="A73157" s="374"/>
      <c r="B73157" s="374"/>
      <c r="C73157" s="406"/>
      <c r="D73157" s="407"/>
      <c r="E73157" s="374"/>
      <c r="F73157" s="374"/>
      <c r="G73157" s="408"/>
      <c r="H73157" s="374"/>
      <c r="I73157" s="409"/>
      <c r="J73157" s="374"/>
      <c r="K73157" s="409"/>
      <c r="L73157" s="378"/>
      <c r="M73157" s="410"/>
      <c r="N73157" s="374"/>
      <c r="O73157" s="411"/>
      <c r="P73157" s="409"/>
      <c r="Q73157" s="409"/>
      <c r="R73157" s="378"/>
      <c r="S73157" s="378"/>
      <c r="T73157" s="378"/>
      <c r="U73157" s="378"/>
      <c r="V73157" s="378"/>
      <c r="W73157" s="378"/>
      <c r="X73157" s="378"/>
      <c r="Y73157" s="378"/>
    </row>
    <row r="73158" spans="1:25">
      <c r="A73158" s="374"/>
      <c r="B73158" s="374"/>
      <c r="C73158" s="406"/>
      <c r="D73158" s="407"/>
      <c r="E73158" s="374"/>
      <c r="F73158" s="374"/>
      <c r="G73158" s="408"/>
      <c r="H73158" s="374"/>
      <c r="I73158" s="409"/>
      <c r="J73158" s="374"/>
      <c r="K73158" s="409"/>
      <c r="L73158" s="378"/>
      <c r="M73158" s="410"/>
      <c r="N73158" s="374"/>
      <c r="O73158" s="411"/>
      <c r="P73158" s="409"/>
      <c r="Q73158" s="409"/>
      <c r="R73158" s="378"/>
      <c r="S73158" s="378"/>
      <c r="T73158" s="378"/>
      <c r="U73158" s="378"/>
      <c r="V73158" s="378"/>
      <c r="W73158" s="378"/>
      <c r="X73158" s="378"/>
      <c r="Y73158" s="378"/>
    </row>
    <row r="73159" spans="1:25">
      <c r="A73159" s="374"/>
      <c r="B73159" s="374"/>
      <c r="C73159" s="406"/>
      <c r="D73159" s="407"/>
      <c r="E73159" s="374"/>
      <c r="F73159" s="374"/>
      <c r="G73159" s="408"/>
      <c r="H73159" s="374"/>
      <c r="I73159" s="409"/>
      <c r="J73159" s="374"/>
      <c r="K73159" s="409"/>
      <c r="L73159" s="378"/>
      <c r="M73159" s="410"/>
      <c r="N73159" s="374"/>
      <c r="O73159" s="411"/>
      <c r="P73159" s="409"/>
      <c r="Q73159" s="409"/>
      <c r="R73159" s="378"/>
      <c r="S73159" s="378"/>
      <c r="T73159" s="378"/>
      <c r="U73159" s="378"/>
      <c r="V73159" s="378"/>
      <c r="W73159" s="378"/>
      <c r="X73159" s="378"/>
      <c r="Y73159" s="378"/>
    </row>
    <row r="73160" spans="1:25">
      <c r="A73160" s="374"/>
      <c r="B73160" s="374"/>
      <c r="C73160" s="406"/>
      <c r="D73160" s="407"/>
      <c r="E73160" s="374"/>
      <c r="F73160" s="374"/>
      <c r="G73160" s="408"/>
      <c r="H73160" s="374"/>
      <c r="I73160" s="409"/>
      <c r="J73160" s="374"/>
      <c r="K73160" s="409"/>
      <c r="L73160" s="378"/>
      <c r="M73160" s="410"/>
      <c r="N73160" s="374"/>
      <c r="O73160" s="411"/>
      <c r="P73160" s="409"/>
      <c r="Q73160" s="409"/>
      <c r="R73160" s="378"/>
      <c r="S73160" s="378"/>
      <c r="T73160" s="378"/>
      <c r="U73160" s="378"/>
      <c r="V73160" s="378"/>
      <c r="W73160" s="378"/>
      <c r="X73160" s="378"/>
      <c r="Y73160" s="378"/>
    </row>
    <row r="73161" spans="1:25">
      <c r="A73161" s="374"/>
      <c r="B73161" s="374"/>
      <c r="C73161" s="406"/>
      <c r="D73161" s="407"/>
      <c r="E73161" s="374"/>
      <c r="F73161" s="374"/>
      <c r="G73161" s="408"/>
      <c r="H73161" s="374"/>
      <c r="I73161" s="409"/>
      <c r="J73161" s="374"/>
      <c r="K73161" s="409"/>
      <c r="L73161" s="378"/>
      <c r="M73161" s="410"/>
      <c r="N73161" s="374"/>
      <c r="O73161" s="411"/>
      <c r="P73161" s="409"/>
      <c r="Q73161" s="409"/>
      <c r="R73161" s="378"/>
      <c r="S73161" s="378"/>
      <c r="T73161" s="378"/>
      <c r="U73161" s="378"/>
      <c r="V73161" s="378"/>
      <c r="W73161" s="378"/>
      <c r="X73161" s="378"/>
      <c r="Y73161" s="378"/>
    </row>
    <row r="73162" spans="1:25">
      <c r="A73162" s="374"/>
      <c r="B73162" s="374"/>
      <c r="C73162" s="406"/>
      <c r="D73162" s="407"/>
      <c r="E73162" s="374"/>
      <c r="F73162" s="374"/>
      <c r="G73162" s="408"/>
      <c r="H73162" s="374"/>
      <c r="I73162" s="409"/>
      <c r="J73162" s="374"/>
      <c r="K73162" s="409"/>
      <c r="L73162" s="378"/>
      <c r="M73162" s="410"/>
      <c r="N73162" s="374"/>
      <c r="O73162" s="411"/>
      <c r="P73162" s="409"/>
      <c r="Q73162" s="409"/>
      <c r="R73162" s="378"/>
      <c r="S73162" s="378"/>
      <c r="T73162" s="378"/>
      <c r="U73162" s="378"/>
      <c r="V73162" s="378"/>
      <c r="W73162" s="378"/>
      <c r="X73162" s="378"/>
      <c r="Y73162" s="378"/>
    </row>
    <row r="73163" spans="1:25">
      <c r="A73163" s="374"/>
      <c r="B73163" s="374"/>
      <c r="C73163" s="406"/>
      <c r="D73163" s="407"/>
      <c r="E73163" s="374"/>
      <c r="F73163" s="374"/>
      <c r="G73163" s="408"/>
      <c r="H73163" s="374"/>
      <c r="I73163" s="409"/>
      <c r="J73163" s="374"/>
      <c r="K73163" s="409"/>
      <c r="L73163" s="378"/>
      <c r="M73163" s="410"/>
      <c r="N73163" s="374"/>
      <c r="O73163" s="411"/>
      <c r="P73163" s="409"/>
      <c r="Q73163" s="409"/>
      <c r="R73163" s="378"/>
      <c r="S73163" s="378"/>
      <c r="T73163" s="378"/>
      <c r="U73163" s="378"/>
      <c r="V73163" s="378"/>
      <c r="W73163" s="378"/>
      <c r="X73163" s="378"/>
      <c r="Y73163" s="378"/>
    </row>
    <row r="73164" spans="1:25">
      <c r="A73164" s="374"/>
      <c r="B73164" s="374"/>
      <c r="C73164" s="406"/>
      <c r="D73164" s="407"/>
      <c r="E73164" s="374"/>
      <c r="F73164" s="374"/>
      <c r="G73164" s="408"/>
      <c r="H73164" s="374"/>
      <c r="I73164" s="409"/>
      <c r="J73164" s="374"/>
      <c r="K73164" s="409"/>
      <c r="L73164" s="378"/>
      <c r="M73164" s="410"/>
      <c r="N73164" s="374"/>
      <c r="O73164" s="411"/>
      <c r="P73164" s="409"/>
      <c r="Q73164" s="409"/>
      <c r="R73164" s="378"/>
      <c r="S73164" s="378"/>
      <c r="T73164" s="378"/>
      <c r="U73164" s="378"/>
      <c r="V73164" s="378"/>
      <c r="W73164" s="378"/>
      <c r="X73164" s="378"/>
      <c r="Y73164" s="378"/>
    </row>
    <row r="73165" spans="1:25">
      <c r="A73165" s="374"/>
      <c r="B73165" s="374"/>
      <c r="C73165" s="406"/>
      <c r="D73165" s="407"/>
      <c r="E73165" s="374"/>
      <c r="F73165" s="374"/>
      <c r="G73165" s="408"/>
      <c r="H73165" s="374"/>
      <c r="I73165" s="409"/>
      <c r="J73165" s="374"/>
      <c r="K73165" s="409"/>
      <c r="L73165" s="378"/>
      <c r="M73165" s="410"/>
      <c r="N73165" s="374"/>
      <c r="O73165" s="411"/>
      <c r="P73165" s="409"/>
      <c r="Q73165" s="409"/>
      <c r="R73165" s="378"/>
      <c r="S73165" s="378"/>
      <c r="T73165" s="378"/>
      <c r="U73165" s="378"/>
      <c r="V73165" s="378"/>
      <c r="W73165" s="378"/>
      <c r="X73165" s="378"/>
      <c r="Y73165" s="378"/>
    </row>
    <row r="73166" spans="1:25">
      <c r="A73166" s="374"/>
      <c r="B73166" s="374"/>
      <c r="C73166" s="406"/>
      <c r="D73166" s="407"/>
      <c r="E73166" s="374"/>
      <c r="F73166" s="374"/>
      <c r="G73166" s="408"/>
      <c r="H73166" s="374"/>
      <c r="I73166" s="409"/>
      <c r="J73166" s="374"/>
      <c r="K73166" s="409"/>
      <c r="L73166" s="378"/>
      <c r="M73166" s="410"/>
      <c r="N73166" s="374"/>
      <c r="O73166" s="411"/>
      <c r="P73166" s="409"/>
      <c r="Q73166" s="409"/>
      <c r="R73166" s="378"/>
      <c r="S73166" s="378"/>
      <c r="T73166" s="378"/>
      <c r="U73166" s="378"/>
      <c r="V73166" s="378"/>
      <c r="W73166" s="378"/>
      <c r="X73166" s="378"/>
      <c r="Y73166" s="378"/>
    </row>
    <row r="73167" spans="1:25">
      <c r="A73167" s="374"/>
      <c r="B73167" s="374"/>
      <c r="C73167" s="406"/>
      <c r="D73167" s="407"/>
      <c r="E73167" s="374"/>
      <c r="F73167" s="374"/>
      <c r="G73167" s="408"/>
      <c r="H73167" s="374"/>
      <c r="I73167" s="409"/>
      <c r="J73167" s="374"/>
      <c r="K73167" s="409"/>
      <c r="L73167" s="378"/>
      <c r="M73167" s="410"/>
      <c r="N73167" s="374"/>
      <c r="O73167" s="411"/>
      <c r="P73167" s="409"/>
      <c r="Q73167" s="409"/>
      <c r="R73167" s="378"/>
      <c r="S73167" s="378"/>
      <c r="T73167" s="378"/>
      <c r="U73167" s="378"/>
      <c r="V73167" s="378"/>
      <c r="W73167" s="378"/>
      <c r="X73167" s="378"/>
      <c r="Y73167" s="378"/>
    </row>
    <row r="73168" spans="1:25">
      <c r="A73168" s="374"/>
      <c r="B73168" s="374"/>
      <c r="C73168" s="406"/>
      <c r="D73168" s="407"/>
      <c r="E73168" s="374"/>
      <c r="F73168" s="374"/>
      <c r="G73168" s="408"/>
      <c r="H73168" s="374"/>
      <c r="I73168" s="409"/>
      <c r="J73168" s="374"/>
      <c r="K73168" s="409"/>
      <c r="L73168" s="378"/>
      <c r="M73168" s="410"/>
      <c r="N73168" s="374"/>
      <c r="O73168" s="411"/>
      <c r="P73168" s="409"/>
      <c r="Q73168" s="409"/>
      <c r="R73168" s="378"/>
      <c r="S73168" s="378"/>
      <c r="T73168" s="378"/>
      <c r="U73168" s="378"/>
      <c r="V73168" s="378"/>
      <c r="W73168" s="378"/>
      <c r="X73168" s="378"/>
      <c r="Y73168" s="378"/>
    </row>
    <row r="73169" spans="1:25">
      <c r="A73169" s="374"/>
      <c r="B73169" s="374"/>
      <c r="C73169" s="406"/>
      <c r="D73169" s="407"/>
      <c r="E73169" s="374"/>
      <c r="F73169" s="374"/>
      <c r="G73169" s="408"/>
      <c r="H73169" s="374"/>
      <c r="I73169" s="409"/>
      <c r="J73169" s="374"/>
      <c r="K73169" s="409"/>
      <c r="L73169" s="378"/>
      <c r="M73169" s="410"/>
      <c r="N73169" s="374"/>
      <c r="O73169" s="411"/>
      <c r="P73169" s="409"/>
      <c r="Q73169" s="409"/>
      <c r="R73169" s="378"/>
      <c r="S73169" s="378"/>
      <c r="T73169" s="378"/>
      <c r="U73169" s="378"/>
      <c r="V73169" s="378"/>
      <c r="W73169" s="378"/>
      <c r="X73169" s="378"/>
      <c r="Y73169" s="378"/>
    </row>
    <row r="73170" spans="1:25">
      <c r="A73170" s="374"/>
      <c r="B73170" s="374"/>
      <c r="C73170" s="406"/>
      <c r="D73170" s="407"/>
      <c r="E73170" s="374"/>
      <c r="F73170" s="374"/>
      <c r="G73170" s="408"/>
      <c r="H73170" s="374"/>
      <c r="I73170" s="409"/>
      <c r="J73170" s="374"/>
      <c r="K73170" s="409"/>
      <c r="L73170" s="378"/>
      <c r="M73170" s="410"/>
      <c r="N73170" s="374"/>
      <c r="O73170" s="411"/>
      <c r="P73170" s="409"/>
      <c r="Q73170" s="409"/>
      <c r="R73170" s="378"/>
      <c r="S73170" s="378"/>
      <c r="T73170" s="378"/>
      <c r="U73170" s="378"/>
      <c r="V73170" s="378"/>
      <c r="W73170" s="378"/>
      <c r="X73170" s="378"/>
      <c r="Y73170" s="378"/>
    </row>
    <row r="73171" spans="1:25">
      <c r="A73171" s="374"/>
      <c r="B73171" s="374"/>
      <c r="C73171" s="406"/>
      <c r="D73171" s="407"/>
      <c r="E73171" s="374"/>
      <c r="F73171" s="374"/>
      <c r="G73171" s="408"/>
      <c r="H73171" s="374"/>
      <c r="I73171" s="409"/>
      <c r="J73171" s="374"/>
      <c r="K73171" s="409"/>
      <c r="L73171" s="378"/>
      <c r="M73171" s="410"/>
      <c r="N73171" s="374"/>
      <c r="O73171" s="411"/>
      <c r="P73171" s="409"/>
      <c r="Q73171" s="409"/>
      <c r="R73171" s="378"/>
      <c r="S73171" s="378"/>
      <c r="T73171" s="378"/>
      <c r="U73171" s="378"/>
      <c r="V73171" s="378"/>
      <c r="W73171" s="378"/>
      <c r="X73171" s="378"/>
      <c r="Y73171" s="378"/>
    </row>
    <row r="73172" spans="1:25">
      <c r="A73172" s="374"/>
      <c r="B73172" s="374"/>
      <c r="C73172" s="406"/>
      <c r="D73172" s="407"/>
      <c r="E73172" s="374"/>
      <c r="F73172" s="374"/>
      <c r="G73172" s="408"/>
      <c r="H73172" s="374"/>
      <c r="I73172" s="409"/>
      <c r="J73172" s="374"/>
      <c r="K73172" s="409"/>
      <c r="L73172" s="378"/>
      <c r="M73172" s="410"/>
      <c r="N73172" s="374"/>
      <c r="O73172" s="411"/>
      <c r="P73172" s="409"/>
      <c r="Q73172" s="409"/>
      <c r="R73172" s="378"/>
      <c r="S73172" s="378"/>
      <c r="T73172" s="378"/>
      <c r="U73172" s="378"/>
      <c r="V73172" s="378"/>
      <c r="W73172" s="378"/>
      <c r="X73172" s="378"/>
      <c r="Y73172" s="378"/>
    </row>
    <row r="73173" spans="1:25">
      <c r="A73173" s="374"/>
      <c r="B73173" s="374"/>
      <c r="C73173" s="406"/>
      <c r="D73173" s="407"/>
      <c r="E73173" s="374"/>
      <c r="F73173" s="374"/>
      <c r="G73173" s="408"/>
      <c r="H73173" s="374"/>
      <c r="I73173" s="409"/>
      <c r="J73173" s="374"/>
      <c r="K73173" s="409"/>
      <c r="L73173" s="378"/>
      <c r="M73173" s="410"/>
      <c r="N73173" s="374"/>
      <c r="O73173" s="411"/>
      <c r="P73173" s="409"/>
      <c r="Q73173" s="409"/>
      <c r="R73173" s="378"/>
      <c r="S73173" s="378"/>
      <c r="T73173" s="378"/>
      <c r="U73173" s="378"/>
      <c r="V73173" s="378"/>
      <c r="W73173" s="378"/>
      <c r="X73173" s="378"/>
      <c r="Y73173" s="378"/>
    </row>
    <row r="73174" spans="1:25">
      <c r="A73174" s="374"/>
      <c r="B73174" s="374"/>
      <c r="C73174" s="406"/>
      <c r="D73174" s="407"/>
      <c r="E73174" s="374"/>
      <c r="F73174" s="374"/>
      <c r="G73174" s="408"/>
      <c r="H73174" s="374"/>
      <c r="I73174" s="409"/>
      <c r="J73174" s="374"/>
      <c r="K73174" s="409"/>
      <c r="L73174" s="378"/>
      <c r="M73174" s="410"/>
      <c r="N73174" s="374"/>
      <c r="O73174" s="411"/>
      <c r="P73174" s="409"/>
      <c r="Q73174" s="409"/>
      <c r="R73174" s="378"/>
      <c r="S73174" s="378"/>
      <c r="T73174" s="378"/>
      <c r="U73174" s="378"/>
      <c r="V73174" s="378"/>
      <c r="W73174" s="378"/>
      <c r="X73174" s="378"/>
      <c r="Y73174" s="378"/>
    </row>
    <row r="73175" spans="1:25">
      <c r="A73175" s="374"/>
      <c r="B73175" s="374"/>
      <c r="C73175" s="406"/>
      <c r="D73175" s="407"/>
      <c r="E73175" s="374"/>
      <c r="F73175" s="374"/>
      <c r="G73175" s="408"/>
      <c r="H73175" s="374"/>
      <c r="I73175" s="409"/>
      <c r="J73175" s="374"/>
      <c r="K73175" s="409"/>
      <c r="L73175" s="378"/>
      <c r="M73175" s="410"/>
      <c r="N73175" s="374"/>
      <c r="O73175" s="411"/>
      <c r="P73175" s="409"/>
      <c r="Q73175" s="409"/>
      <c r="R73175" s="378"/>
      <c r="S73175" s="378"/>
      <c r="T73175" s="378"/>
      <c r="U73175" s="378"/>
      <c r="V73175" s="378"/>
      <c r="W73175" s="378"/>
      <c r="X73175" s="378"/>
      <c r="Y73175" s="378"/>
    </row>
    <row r="73176" spans="1:25">
      <c r="A73176" s="374"/>
      <c r="B73176" s="374"/>
      <c r="C73176" s="406"/>
      <c r="D73176" s="407"/>
      <c r="E73176" s="374"/>
      <c r="F73176" s="374"/>
      <c r="G73176" s="408"/>
      <c r="H73176" s="374"/>
      <c r="I73176" s="409"/>
      <c r="J73176" s="374"/>
      <c r="K73176" s="409"/>
      <c r="L73176" s="378"/>
      <c r="M73176" s="410"/>
      <c r="N73176" s="374"/>
      <c r="O73176" s="411"/>
      <c r="P73176" s="409"/>
      <c r="Q73176" s="409"/>
      <c r="R73176" s="378"/>
      <c r="S73176" s="378"/>
      <c r="T73176" s="378"/>
      <c r="U73176" s="378"/>
      <c r="V73176" s="378"/>
      <c r="W73176" s="378"/>
      <c r="X73176" s="378"/>
      <c r="Y73176" s="378"/>
    </row>
    <row r="73177" spans="1:25">
      <c r="A73177" s="374"/>
      <c r="B73177" s="374"/>
      <c r="C73177" s="406"/>
      <c r="D73177" s="407"/>
      <c r="E73177" s="374"/>
      <c r="F73177" s="374"/>
      <c r="G73177" s="408"/>
      <c r="H73177" s="374"/>
      <c r="I73177" s="409"/>
      <c r="J73177" s="374"/>
      <c r="K73177" s="409"/>
      <c r="L73177" s="378"/>
      <c r="M73177" s="410"/>
      <c r="N73177" s="374"/>
      <c r="O73177" s="411"/>
      <c r="P73177" s="409"/>
      <c r="Q73177" s="409"/>
      <c r="R73177" s="378"/>
      <c r="S73177" s="378"/>
      <c r="T73177" s="378"/>
      <c r="U73177" s="378"/>
      <c r="V73177" s="378"/>
      <c r="W73177" s="378"/>
      <c r="X73177" s="378"/>
      <c r="Y73177" s="378"/>
    </row>
    <row r="73178" spans="1:25">
      <c r="A73178" s="374"/>
      <c r="B73178" s="374"/>
      <c r="C73178" s="406"/>
      <c r="D73178" s="407"/>
      <c r="E73178" s="374"/>
      <c r="F73178" s="374"/>
      <c r="G73178" s="408"/>
      <c r="H73178" s="374"/>
      <c r="I73178" s="409"/>
      <c r="J73178" s="374"/>
      <c r="K73178" s="409"/>
      <c r="L73178" s="378"/>
      <c r="M73178" s="410"/>
      <c r="N73178" s="374"/>
      <c r="O73178" s="411"/>
      <c r="P73178" s="409"/>
      <c r="Q73178" s="409"/>
      <c r="R73178" s="378"/>
      <c r="S73178" s="378"/>
      <c r="T73178" s="378"/>
      <c r="U73178" s="378"/>
      <c r="V73178" s="378"/>
      <c r="W73178" s="378"/>
      <c r="X73178" s="378"/>
      <c r="Y73178" s="378"/>
    </row>
    <row r="73179" spans="1:25">
      <c r="A73179" s="374"/>
      <c r="B73179" s="374"/>
      <c r="C73179" s="406"/>
      <c r="D73179" s="407"/>
      <c r="E73179" s="374"/>
      <c r="F73179" s="374"/>
      <c r="G73179" s="408"/>
      <c r="H73179" s="374"/>
      <c r="I73179" s="409"/>
      <c r="J73179" s="374"/>
      <c r="K73179" s="409"/>
      <c r="L73179" s="378"/>
      <c r="M73179" s="410"/>
      <c r="N73179" s="374"/>
      <c r="O73179" s="411"/>
      <c r="P73179" s="409"/>
      <c r="Q73179" s="409"/>
      <c r="R73179" s="378"/>
      <c r="S73179" s="378"/>
      <c r="T73179" s="378"/>
      <c r="U73179" s="378"/>
      <c r="V73179" s="378"/>
      <c r="W73179" s="378"/>
      <c r="X73179" s="378"/>
      <c r="Y73179" s="378"/>
    </row>
    <row r="73180" spans="1:25">
      <c r="A73180" s="374"/>
      <c r="B73180" s="374"/>
      <c r="C73180" s="406"/>
      <c r="D73180" s="407"/>
      <c r="E73180" s="374"/>
      <c r="F73180" s="374"/>
      <c r="G73180" s="408"/>
      <c r="H73180" s="374"/>
      <c r="I73180" s="409"/>
      <c r="J73180" s="374"/>
      <c r="K73180" s="409"/>
      <c r="L73180" s="378"/>
      <c r="M73180" s="410"/>
      <c r="N73180" s="374"/>
      <c r="O73180" s="411"/>
      <c r="P73180" s="409"/>
      <c r="Q73180" s="409"/>
      <c r="R73180" s="378"/>
      <c r="S73180" s="378"/>
      <c r="T73180" s="378"/>
      <c r="U73180" s="378"/>
      <c r="V73180" s="378"/>
      <c r="W73180" s="378"/>
      <c r="X73180" s="378"/>
      <c r="Y73180" s="378"/>
    </row>
    <row r="73181" spans="1:25">
      <c r="A73181" s="374"/>
      <c r="B73181" s="374"/>
      <c r="C73181" s="406"/>
      <c r="D73181" s="407"/>
      <c r="E73181" s="374"/>
      <c r="F73181" s="374"/>
      <c r="G73181" s="408"/>
      <c r="H73181" s="374"/>
      <c r="I73181" s="409"/>
      <c r="J73181" s="374"/>
      <c r="K73181" s="409"/>
      <c r="L73181" s="378"/>
      <c r="M73181" s="410"/>
      <c r="N73181" s="374"/>
      <c r="O73181" s="411"/>
      <c r="P73181" s="409"/>
      <c r="Q73181" s="409"/>
      <c r="R73181" s="378"/>
      <c r="S73181" s="378"/>
      <c r="T73181" s="378"/>
      <c r="U73181" s="378"/>
      <c r="V73181" s="378"/>
      <c r="W73181" s="378"/>
      <c r="X73181" s="378"/>
      <c r="Y73181" s="378"/>
    </row>
    <row r="73182" spans="1:25">
      <c r="A73182" s="374"/>
      <c r="B73182" s="374"/>
      <c r="C73182" s="406"/>
      <c r="D73182" s="407"/>
      <c r="E73182" s="374"/>
      <c r="F73182" s="374"/>
      <c r="G73182" s="408"/>
      <c r="H73182" s="374"/>
      <c r="I73182" s="409"/>
      <c r="J73182" s="374"/>
      <c r="K73182" s="409"/>
      <c r="L73182" s="378"/>
      <c r="M73182" s="410"/>
      <c r="N73182" s="374"/>
      <c r="O73182" s="411"/>
      <c r="P73182" s="409"/>
      <c r="Q73182" s="409"/>
      <c r="R73182" s="378"/>
      <c r="S73182" s="378"/>
      <c r="T73182" s="378"/>
      <c r="U73182" s="378"/>
      <c r="V73182" s="378"/>
      <c r="W73182" s="378"/>
      <c r="X73182" s="378"/>
      <c r="Y73182" s="378"/>
    </row>
    <row r="73183" spans="1:25">
      <c r="A73183" s="374"/>
      <c r="B73183" s="374"/>
      <c r="C73183" s="406"/>
      <c r="D73183" s="407"/>
      <c r="E73183" s="374"/>
      <c r="F73183" s="374"/>
      <c r="G73183" s="408"/>
      <c r="H73183" s="374"/>
      <c r="I73183" s="409"/>
      <c r="J73183" s="374"/>
      <c r="K73183" s="409"/>
      <c r="L73183" s="378"/>
      <c r="M73183" s="410"/>
      <c r="N73183" s="374"/>
      <c r="O73183" s="411"/>
      <c r="P73183" s="409"/>
      <c r="Q73183" s="409"/>
      <c r="R73183" s="378"/>
      <c r="S73183" s="378"/>
      <c r="T73183" s="378"/>
      <c r="U73183" s="378"/>
      <c r="V73183" s="378"/>
      <c r="W73183" s="378"/>
      <c r="X73183" s="378"/>
      <c r="Y73183" s="378"/>
    </row>
    <row r="73184" spans="1:25">
      <c r="A73184" s="374"/>
      <c r="B73184" s="374"/>
      <c r="C73184" s="406"/>
      <c r="D73184" s="407"/>
      <c r="E73184" s="374"/>
      <c r="F73184" s="374"/>
      <c r="G73184" s="408"/>
      <c r="H73184" s="374"/>
      <c r="I73184" s="409"/>
      <c r="J73184" s="374"/>
      <c r="K73184" s="409"/>
      <c r="L73184" s="378"/>
      <c r="M73184" s="410"/>
      <c r="N73184" s="374"/>
      <c r="O73184" s="411"/>
      <c r="P73184" s="409"/>
      <c r="Q73184" s="409"/>
      <c r="R73184" s="378"/>
      <c r="S73184" s="378"/>
      <c r="T73184" s="378"/>
      <c r="U73184" s="378"/>
      <c r="V73184" s="378"/>
      <c r="W73184" s="378"/>
      <c r="X73184" s="378"/>
      <c r="Y73184" s="378"/>
    </row>
    <row r="73185" spans="1:25">
      <c r="A73185" s="374"/>
      <c r="B73185" s="374"/>
      <c r="C73185" s="406"/>
      <c r="D73185" s="407"/>
      <c r="E73185" s="374"/>
      <c r="F73185" s="374"/>
      <c r="G73185" s="408"/>
      <c r="H73185" s="374"/>
      <c r="I73185" s="409"/>
      <c r="J73185" s="374"/>
      <c r="K73185" s="409"/>
      <c r="L73185" s="378"/>
      <c r="M73185" s="410"/>
      <c r="N73185" s="374"/>
      <c r="O73185" s="411"/>
      <c r="P73185" s="409"/>
      <c r="Q73185" s="409"/>
      <c r="R73185" s="378"/>
      <c r="S73185" s="378"/>
      <c r="T73185" s="378"/>
      <c r="U73185" s="378"/>
      <c r="V73185" s="378"/>
      <c r="W73185" s="378"/>
      <c r="X73185" s="378"/>
      <c r="Y73185" s="378"/>
    </row>
    <row r="73186" spans="1:25">
      <c r="A73186" s="374"/>
      <c r="B73186" s="374"/>
      <c r="C73186" s="406"/>
      <c r="D73186" s="407"/>
      <c r="E73186" s="374"/>
      <c r="F73186" s="374"/>
      <c r="G73186" s="408"/>
      <c r="H73186" s="374"/>
      <c r="I73186" s="409"/>
      <c r="J73186" s="374"/>
      <c r="K73186" s="409"/>
      <c r="L73186" s="378"/>
      <c r="M73186" s="410"/>
      <c r="N73186" s="374"/>
      <c r="O73186" s="411"/>
      <c r="P73186" s="409"/>
      <c r="Q73186" s="409"/>
      <c r="R73186" s="378"/>
      <c r="S73186" s="378"/>
      <c r="T73186" s="378"/>
      <c r="U73186" s="378"/>
      <c r="V73186" s="378"/>
      <c r="W73186" s="378"/>
      <c r="X73186" s="378"/>
      <c r="Y73186" s="378"/>
    </row>
    <row r="73187" spans="1:25">
      <c r="A73187" s="374"/>
      <c r="B73187" s="374"/>
      <c r="C73187" s="406"/>
      <c r="D73187" s="407"/>
      <c r="E73187" s="374"/>
      <c r="F73187" s="374"/>
      <c r="G73187" s="408"/>
      <c r="H73187" s="374"/>
      <c r="I73187" s="409"/>
      <c r="J73187" s="374"/>
      <c r="K73187" s="409"/>
      <c r="L73187" s="378"/>
      <c r="M73187" s="410"/>
      <c r="N73187" s="374"/>
      <c r="O73187" s="411"/>
      <c r="P73187" s="409"/>
      <c r="Q73187" s="409"/>
      <c r="R73187" s="378"/>
      <c r="S73187" s="378"/>
      <c r="T73187" s="378"/>
      <c r="U73187" s="378"/>
      <c r="V73187" s="378"/>
      <c r="W73187" s="378"/>
      <c r="X73187" s="378"/>
      <c r="Y73187" s="378"/>
    </row>
    <row r="73188" spans="1:25">
      <c r="A73188" s="374"/>
      <c r="B73188" s="374"/>
      <c r="C73188" s="406"/>
      <c r="D73188" s="407"/>
      <c r="E73188" s="374"/>
      <c r="F73188" s="374"/>
      <c r="G73188" s="408"/>
      <c r="H73188" s="374"/>
      <c r="I73188" s="409"/>
      <c r="J73188" s="374"/>
      <c r="K73188" s="409"/>
      <c r="L73188" s="378"/>
      <c r="M73188" s="410"/>
      <c r="N73188" s="374"/>
      <c r="O73188" s="411"/>
      <c r="P73188" s="409"/>
      <c r="Q73188" s="409"/>
      <c r="R73188" s="378"/>
      <c r="S73188" s="378"/>
      <c r="T73188" s="378"/>
      <c r="U73188" s="378"/>
      <c r="V73188" s="378"/>
      <c r="W73188" s="378"/>
      <c r="X73188" s="378"/>
      <c r="Y73188" s="378"/>
    </row>
    <row r="73189" spans="1:25">
      <c r="A73189" s="374"/>
      <c r="B73189" s="374"/>
      <c r="C73189" s="406"/>
      <c r="D73189" s="407"/>
      <c r="E73189" s="374"/>
      <c r="F73189" s="374"/>
      <c r="G73189" s="408"/>
      <c r="H73189" s="374"/>
      <c r="I73189" s="409"/>
      <c r="J73189" s="374"/>
      <c r="K73189" s="409"/>
      <c r="L73189" s="378"/>
      <c r="M73189" s="410"/>
      <c r="N73189" s="374"/>
      <c r="O73189" s="411"/>
      <c r="P73189" s="409"/>
      <c r="Q73189" s="409"/>
      <c r="R73189" s="378"/>
      <c r="S73189" s="378"/>
      <c r="T73189" s="378"/>
      <c r="U73189" s="378"/>
      <c r="V73189" s="378"/>
      <c r="W73189" s="378"/>
      <c r="X73189" s="378"/>
      <c r="Y73189" s="378"/>
    </row>
    <row r="73190" spans="1:25">
      <c r="A73190" s="374"/>
      <c r="B73190" s="374"/>
      <c r="C73190" s="406"/>
      <c r="D73190" s="407"/>
      <c r="E73190" s="374"/>
      <c r="F73190" s="374"/>
      <c r="G73190" s="408"/>
      <c r="H73190" s="374"/>
      <c r="I73190" s="409"/>
      <c r="J73190" s="374"/>
      <c r="K73190" s="409"/>
      <c r="L73190" s="378"/>
      <c r="M73190" s="410"/>
      <c r="N73190" s="374"/>
      <c r="O73190" s="411"/>
      <c r="P73190" s="409"/>
      <c r="Q73190" s="409"/>
      <c r="R73190" s="378"/>
      <c r="S73190" s="378"/>
      <c r="T73190" s="378"/>
      <c r="U73190" s="378"/>
      <c r="V73190" s="378"/>
      <c r="W73190" s="378"/>
      <c r="X73190" s="378"/>
      <c r="Y73190" s="378"/>
    </row>
    <row r="73191" spans="1:25">
      <c r="A73191" s="374"/>
      <c r="B73191" s="374"/>
      <c r="C73191" s="406"/>
      <c r="D73191" s="407"/>
      <c r="E73191" s="374"/>
      <c r="F73191" s="374"/>
      <c r="G73191" s="408"/>
      <c r="H73191" s="374"/>
      <c r="I73191" s="409"/>
      <c r="J73191" s="374"/>
      <c r="K73191" s="409"/>
      <c r="L73191" s="378"/>
      <c r="M73191" s="410"/>
      <c r="N73191" s="374"/>
      <c r="O73191" s="411"/>
      <c r="P73191" s="409"/>
      <c r="Q73191" s="409"/>
      <c r="R73191" s="378"/>
      <c r="S73191" s="378"/>
      <c r="T73191" s="378"/>
      <c r="U73191" s="378"/>
      <c r="V73191" s="378"/>
      <c r="W73191" s="378"/>
      <c r="X73191" s="378"/>
      <c r="Y73191" s="378"/>
    </row>
    <row r="73192" spans="1:25">
      <c r="A73192" s="374"/>
      <c r="B73192" s="374"/>
      <c r="C73192" s="406"/>
      <c r="D73192" s="407"/>
      <c r="E73192" s="374"/>
      <c r="F73192" s="374"/>
      <c r="G73192" s="408"/>
      <c r="H73192" s="374"/>
      <c r="I73192" s="409"/>
      <c r="J73192" s="374"/>
      <c r="K73192" s="409"/>
      <c r="L73192" s="378"/>
      <c r="M73192" s="410"/>
      <c r="N73192" s="374"/>
      <c r="O73192" s="411"/>
      <c r="P73192" s="409"/>
      <c r="Q73192" s="409"/>
      <c r="R73192" s="378"/>
      <c r="S73192" s="378"/>
      <c r="T73192" s="378"/>
      <c r="U73192" s="378"/>
      <c r="V73192" s="378"/>
      <c r="W73192" s="378"/>
      <c r="X73192" s="378"/>
      <c r="Y73192" s="378"/>
    </row>
    <row r="73193" spans="1:25">
      <c r="A73193" s="374"/>
      <c r="B73193" s="374"/>
      <c r="C73193" s="406"/>
      <c r="D73193" s="407"/>
      <c r="E73193" s="374"/>
      <c r="F73193" s="374"/>
      <c r="G73193" s="408"/>
      <c r="H73193" s="374"/>
      <c r="I73193" s="409"/>
      <c r="J73193" s="374"/>
      <c r="K73193" s="409"/>
      <c r="L73193" s="378"/>
      <c r="M73193" s="410"/>
      <c r="N73193" s="374"/>
      <c r="O73193" s="411"/>
      <c r="P73193" s="409"/>
      <c r="Q73193" s="409"/>
      <c r="R73193" s="378"/>
      <c r="S73193" s="378"/>
      <c r="T73193" s="378"/>
      <c r="U73193" s="378"/>
      <c r="V73193" s="378"/>
      <c r="W73193" s="378"/>
      <c r="X73193" s="378"/>
      <c r="Y73193" s="378"/>
    </row>
    <row r="73194" spans="1:25">
      <c r="A73194" s="374"/>
      <c r="B73194" s="374"/>
      <c r="C73194" s="406"/>
      <c r="D73194" s="407"/>
      <c r="E73194" s="374"/>
      <c r="F73194" s="374"/>
      <c r="G73194" s="408"/>
      <c r="H73194" s="374"/>
      <c r="I73194" s="409"/>
      <c r="J73194" s="374"/>
      <c r="K73194" s="409"/>
      <c r="L73194" s="378"/>
      <c r="M73194" s="410"/>
      <c r="N73194" s="374"/>
      <c r="O73194" s="411"/>
      <c r="P73194" s="409"/>
      <c r="Q73194" s="409"/>
      <c r="R73194" s="378"/>
      <c r="S73194" s="378"/>
      <c r="T73194" s="378"/>
      <c r="U73194" s="378"/>
      <c r="V73194" s="378"/>
      <c r="W73194" s="378"/>
      <c r="X73194" s="378"/>
      <c r="Y73194" s="378"/>
    </row>
    <row r="73195" spans="1:25">
      <c r="A73195" s="374"/>
      <c r="B73195" s="374"/>
      <c r="C73195" s="406"/>
      <c r="D73195" s="407"/>
      <c r="E73195" s="374"/>
      <c r="F73195" s="374"/>
      <c r="G73195" s="408"/>
      <c r="H73195" s="374"/>
      <c r="I73195" s="409"/>
      <c r="J73195" s="374"/>
      <c r="K73195" s="409"/>
      <c r="L73195" s="378"/>
      <c r="M73195" s="410"/>
      <c r="N73195" s="374"/>
      <c r="O73195" s="411"/>
      <c r="P73195" s="409"/>
      <c r="Q73195" s="409"/>
      <c r="R73195" s="378"/>
      <c r="S73195" s="378"/>
      <c r="T73195" s="378"/>
      <c r="U73195" s="378"/>
      <c r="V73195" s="378"/>
      <c r="W73195" s="378"/>
      <c r="X73195" s="378"/>
      <c r="Y73195" s="378"/>
    </row>
    <row r="73196" spans="1:25">
      <c r="A73196" s="374"/>
      <c r="B73196" s="374"/>
      <c r="C73196" s="406"/>
      <c r="D73196" s="407"/>
      <c r="E73196" s="374"/>
      <c r="F73196" s="374"/>
      <c r="G73196" s="408"/>
      <c r="H73196" s="374"/>
      <c r="I73196" s="409"/>
      <c r="J73196" s="374"/>
      <c r="K73196" s="409"/>
      <c r="L73196" s="378"/>
      <c r="M73196" s="410"/>
      <c r="N73196" s="374"/>
      <c r="O73196" s="411"/>
      <c r="P73196" s="409"/>
      <c r="Q73196" s="409"/>
      <c r="R73196" s="378"/>
      <c r="S73196" s="378"/>
      <c r="T73196" s="378"/>
      <c r="U73196" s="378"/>
      <c r="V73196" s="378"/>
      <c r="W73196" s="378"/>
      <c r="X73196" s="378"/>
      <c r="Y73196" s="378"/>
    </row>
    <row r="73197" spans="1:25">
      <c r="A73197" s="374"/>
      <c r="B73197" s="374"/>
      <c r="C73197" s="406"/>
      <c r="D73197" s="407"/>
      <c r="E73197" s="374"/>
      <c r="F73197" s="374"/>
      <c r="G73197" s="408"/>
      <c r="H73197" s="374"/>
      <c r="I73197" s="409"/>
      <c r="J73197" s="374"/>
      <c r="K73197" s="409"/>
      <c r="L73197" s="378"/>
      <c r="M73197" s="410"/>
      <c r="N73197" s="374"/>
      <c r="O73197" s="411"/>
      <c r="P73197" s="409"/>
      <c r="Q73197" s="409"/>
      <c r="R73197" s="378"/>
      <c r="S73197" s="378"/>
      <c r="T73197" s="378"/>
      <c r="U73197" s="378"/>
      <c r="V73197" s="378"/>
      <c r="W73197" s="378"/>
      <c r="X73197" s="378"/>
      <c r="Y73197" s="378"/>
    </row>
    <row r="73198" spans="1:25">
      <c r="A73198" s="374"/>
      <c r="B73198" s="374"/>
      <c r="C73198" s="406"/>
      <c r="D73198" s="407"/>
      <c r="E73198" s="374"/>
      <c r="F73198" s="374"/>
      <c r="G73198" s="408"/>
      <c r="H73198" s="374"/>
      <c r="I73198" s="409"/>
      <c r="J73198" s="374"/>
      <c r="K73198" s="409"/>
      <c r="L73198" s="378"/>
      <c r="M73198" s="410"/>
      <c r="N73198" s="374"/>
      <c r="O73198" s="411"/>
      <c r="P73198" s="409"/>
      <c r="Q73198" s="409"/>
      <c r="R73198" s="378"/>
      <c r="S73198" s="378"/>
      <c r="T73198" s="378"/>
      <c r="U73198" s="378"/>
      <c r="V73198" s="378"/>
      <c r="W73198" s="378"/>
      <c r="X73198" s="378"/>
      <c r="Y73198" s="378"/>
    </row>
    <row r="73199" spans="1:25">
      <c r="A73199" s="374"/>
      <c r="B73199" s="374"/>
      <c r="C73199" s="406"/>
      <c r="D73199" s="407"/>
      <c r="E73199" s="374"/>
      <c r="F73199" s="374"/>
      <c r="G73199" s="408"/>
      <c r="H73199" s="374"/>
      <c r="I73199" s="409"/>
      <c r="J73199" s="374"/>
      <c r="K73199" s="409"/>
      <c r="L73199" s="378"/>
      <c r="M73199" s="410"/>
      <c r="N73199" s="374"/>
      <c r="O73199" s="411"/>
      <c r="P73199" s="409"/>
      <c r="Q73199" s="409"/>
      <c r="R73199" s="378"/>
      <c r="S73199" s="378"/>
      <c r="T73199" s="378"/>
      <c r="U73199" s="378"/>
      <c r="V73199" s="378"/>
      <c r="W73199" s="378"/>
      <c r="X73199" s="378"/>
      <c r="Y73199" s="378"/>
    </row>
    <row r="73200" spans="1:25">
      <c r="A73200" s="374"/>
      <c r="B73200" s="374"/>
      <c r="C73200" s="406"/>
      <c r="D73200" s="407"/>
      <c r="E73200" s="374"/>
      <c r="F73200" s="374"/>
      <c r="G73200" s="408"/>
      <c r="H73200" s="374"/>
      <c r="I73200" s="409"/>
      <c r="J73200" s="374"/>
      <c r="K73200" s="409"/>
      <c r="L73200" s="378"/>
      <c r="M73200" s="410"/>
      <c r="N73200" s="374"/>
      <c r="O73200" s="411"/>
      <c r="P73200" s="409"/>
      <c r="Q73200" s="409"/>
      <c r="R73200" s="378"/>
      <c r="S73200" s="378"/>
      <c r="T73200" s="378"/>
      <c r="U73200" s="378"/>
      <c r="V73200" s="378"/>
      <c r="W73200" s="378"/>
      <c r="X73200" s="378"/>
      <c r="Y73200" s="378"/>
    </row>
    <row r="73201" spans="1:25">
      <c r="A73201" s="374"/>
      <c r="B73201" s="374"/>
      <c r="C73201" s="406"/>
      <c r="D73201" s="407"/>
      <c r="E73201" s="374"/>
      <c r="F73201" s="374"/>
      <c r="G73201" s="408"/>
      <c r="H73201" s="374"/>
      <c r="I73201" s="409"/>
      <c r="J73201" s="374"/>
      <c r="K73201" s="409"/>
      <c r="L73201" s="378"/>
      <c r="M73201" s="410"/>
      <c r="N73201" s="374"/>
      <c r="O73201" s="411"/>
      <c r="P73201" s="409"/>
      <c r="Q73201" s="409"/>
      <c r="R73201" s="378"/>
      <c r="S73201" s="378"/>
      <c r="T73201" s="378"/>
      <c r="U73201" s="378"/>
      <c r="V73201" s="378"/>
      <c r="W73201" s="378"/>
      <c r="X73201" s="378"/>
      <c r="Y73201" s="378"/>
    </row>
    <row r="73202" spans="1:25">
      <c r="A73202" s="374"/>
      <c r="B73202" s="374"/>
      <c r="C73202" s="406"/>
      <c r="D73202" s="407"/>
      <c r="E73202" s="374"/>
      <c r="F73202" s="374"/>
      <c r="G73202" s="408"/>
      <c r="H73202" s="374"/>
      <c r="I73202" s="409"/>
      <c r="J73202" s="374"/>
      <c r="K73202" s="409"/>
      <c r="L73202" s="378"/>
      <c r="M73202" s="410"/>
      <c r="N73202" s="374"/>
      <c r="O73202" s="411"/>
      <c r="P73202" s="409"/>
      <c r="Q73202" s="409"/>
      <c r="R73202" s="378"/>
      <c r="S73202" s="378"/>
      <c r="T73202" s="378"/>
      <c r="U73202" s="378"/>
      <c r="V73202" s="378"/>
      <c r="W73202" s="378"/>
      <c r="X73202" s="378"/>
      <c r="Y73202" s="378"/>
    </row>
    <row r="73203" spans="1:25">
      <c r="A73203" s="374"/>
      <c r="B73203" s="374"/>
      <c r="C73203" s="406"/>
      <c r="D73203" s="407"/>
      <c r="E73203" s="374"/>
      <c r="F73203" s="374"/>
      <c r="G73203" s="408"/>
      <c r="H73203" s="374"/>
      <c r="I73203" s="409"/>
      <c r="J73203" s="374"/>
      <c r="K73203" s="409"/>
      <c r="L73203" s="378"/>
      <c r="M73203" s="410"/>
      <c r="N73203" s="374"/>
      <c r="O73203" s="411"/>
      <c r="P73203" s="409"/>
      <c r="Q73203" s="409"/>
      <c r="R73203" s="378"/>
      <c r="S73203" s="378"/>
      <c r="T73203" s="378"/>
      <c r="U73203" s="378"/>
      <c r="V73203" s="378"/>
      <c r="W73203" s="378"/>
      <c r="X73203" s="378"/>
      <c r="Y73203" s="378"/>
    </row>
    <row r="73204" spans="1:25">
      <c r="A73204" s="374"/>
      <c r="B73204" s="374"/>
      <c r="C73204" s="406"/>
      <c r="D73204" s="407"/>
      <c r="E73204" s="374"/>
      <c r="F73204" s="374"/>
      <c r="G73204" s="408"/>
      <c r="H73204" s="374"/>
      <c r="I73204" s="409"/>
      <c r="J73204" s="374"/>
      <c r="K73204" s="409"/>
      <c r="L73204" s="378"/>
      <c r="M73204" s="410"/>
      <c r="N73204" s="374"/>
      <c r="O73204" s="411"/>
      <c r="P73204" s="409"/>
      <c r="Q73204" s="409"/>
      <c r="R73204" s="378"/>
      <c r="S73204" s="378"/>
      <c r="T73204" s="378"/>
      <c r="U73204" s="378"/>
      <c r="V73204" s="378"/>
      <c r="W73204" s="378"/>
      <c r="X73204" s="378"/>
      <c r="Y73204" s="378"/>
    </row>
    <row r="73205" spans="1:25">
      <c r="A73205" s="374"/>
      <c r="B73205" s="374"/>
      <c r="C73205" s="406"/>
      <c r="D73205" s="407"/>
      <c r="E73205" s="374"/>
      <c r="F73205" s="374"/>
      <c r="G73205" s="408"/>
      <c r="H73205" s="374"/>
      <c r="I73205" s="409"/>
      <c r="J73205" s="374"/>
      <c r="K73205" s="409"/>
      <c r="L73205" s="378"/>
      <c r="M73205" s="410"/>
      <c r="N73205" s="374"/>
      <c r="O73205" s="411"/>
      <c r="P73205" s="409"/>
      <c r="Q73205" s="409"/>
      <c r="R73205" s="378"/>
      <c r="S73205" s="378"/>
      <c r="T73205" s="378"/>
      <c r="U73205" s="378"/>
      <c r="V73205" s="378"/>
      <c r="W73205" s="378"/>
      <c r="X73205" s="378"/>
      <c r="Y73205" s="378"/>
    </row>
    <row r="73206" spans="1:25">
      <c r="A73206" s="374"/>
      <c r="B73206" s="374"/>
      <c r="C73206" s="406"/>
      <c r="D73206" s="407"/>
      <c r="E73206" s="374"/>
      <c r="F73206" s="374"/>
      <c r="G73206" s="408"/>
      <c r="H73206" s="374"/>
      <c r="I73206" s="409"/>
      <c r="J73206" s="374"/>
      <c r="K73206" s="409"/>
      <c r="L73206" s="378"/>
      <c r="M73206" s="410"/>
      <c r="N73206" s="374"/>
      <c r="O73206" s="411"/>
      <c r="P73206" s="409"/>
      <c r="Q73206" s="409"/>
      <c r="R73206" s="378"/>
      <c r="S73206" s="378"/>
      <c r="T73206" s="378"/>
      <c r="U73206" s="378"/>
      <c r="V73206" s="378"/>
      <c r="W73206" s="378"/>
      <c r="X73206" s="378"/>
      <c r="Y73206" s="378"/>
    </row>
    <row r="73207" spans="1:25">
      <c r="A73207" s="374"/>
      <c r="B73207" s="374"/>
      <c r="C73207" s="406"/>
      <c r="D73207" s="407"/>
      <c r="E73207" s="374"/>
      <c r="F73207" s="374"/>
      <c r="G73207" s="408"/>
      <c r="H73207" s="374"/>
      <c r="I73207" s="409"/>
      <c r="J73207" s="374"/>
      <c r="K73207" s="409"/>
      <c r="L73207" s="378"/>
      <c r="M73207" s="410"/>
      <c r="N73207" s="374"/>
      <c r="O73207" s="411"/>
      <c r="P73207" s="409"/>
      <c r="Q73207" s="409"/>
      <c r="R73207" s="378"/>
      <c r="S73207" s="378"/>
      <c r="T73207" s="378"/>
      <c r="U73207" s="378"/>
      <c r="V73207" s="378"/>
      <c r="W73207" s="378"/>
      <c r="X73207" s="378"/>
      <c r="Y73207" s="378"/>
    </row>
    <row r="73208" spans="1:25">
      <c r="A73208" s="374"/>
      <c r="B73208" s="374"/>
      <c r="C73208" s="406"/>
      <c r="D73208" s="407"/>
      <c r="E73208" s="374"/>
      <c r="F73208" s="374"/>
      <c r="G73208" s="408"/>
      <c r="H73208" s="374"/>
      <c r="I73208" s="409"/>
      <c r="J73208" s="374"/>
      <c r="K73208" s="409"/>
      <c r="L73208" s="378"/>
      <c r="M73208" s="410"/>
      <c r="N73208" s="374"/>
      <c r="O73208" s="411"/>
      <c r="P73208" s="409"/>
      <c r="Q73208" s="409"/>
      <c r="R73208" s="378"/>
      <c r="S73208" s="378"/>
      <c r="T73208" s="378"/>
      <c r="U73208" s="378"/>
      <c r="V73208" s="378"/>
      <c r="W73208" s="378"/>
      <c r="X73208" s="378"/>
      <c r="Y73208" s="378"/>
    </row>
    <row r="73209" spans="1:25">
      <c r="A73209" s="374"/>
      <c r="B73209" s="374"/>
      <c r="C73209" s="406"/>
      <c r="D73209" s="407"/>
      <c r="E73209" s="374"/>
      <c r="F73209" s="374"/>
      <c r="G73209" s="408"/>
      <c r="H73209" s="374"/>
      <c r="I73209" s="409"/>
      <c r="J73209" s="374"/>
      <c r="K73209" s="409"/>
      <c r="L73209" s="378"/>
      <c r="M73209" s="410"/>
      <c r="N73209" s="374"/>
      <c r="O73209" s="411"/>
      <c r="P73209" s="409"/>
      <c r="Q73209" s="409"/>
      <c r="R73209" s="378"/>
      <c r="S73209" s="378"/>
      <c r="T73209" s="378"/>
      <c r="U73209" s="378"/>
      <c r="V73209" s="378"/>
      <c r="W73209" s="378"/>
      <c r="X73209" s="378"/>
      <c r="Y73209" s="378"/>
    </row>
    <row r="73210" spans="1:25">
      <c r="A73210" s="374"/>
      <c r="B73210" s="374"/>
      <c r="C73210" s="406"/>
      <c r="D73210" s="407"/>
      <c r="E73210" s="374"/>
      <c r="F73210" s="374"/>
      <c r="G73210" s="408"/>
      <c r="H73210" s="374"/>
      <c r="I73210" s="409"/>
      <c r="J73210" s="374"/>
      <c r="K73210" s="409"/>
      <c r="L73210" s="378"/>
      <c r="M73210" s="410"/>
      <c r="N73210" s="374"/>
      <c r="O73210" s="411"/>
      <c r="P73210" s="409"/>
      <c r="Q73210" s="409"/>
      <c r="R73210" s="378"/>
      <c r="S73210" s="378"/>
      <c r="T73210" s="378"/>
      <c r="U73210" s="378"/>
      <c r="V73210" s="378"/>
      <c r="W73210" s="378"/>
      <c r="X73210" s="378"/>
      <c r="Y73210" s="378"/>
    </row>
    <row r="73211" spans="1:25">
      <c r="A73211" s="374"/>
      <c r="B73211" s="374"/>
      <c r="C73211" s="406"/>
      <c r="D73211" s="407"/>
      <c r="E73211" s="374"/>
      <c r="F73211" s="374"/>
      <c r="G73211" s="408"/>
      <c r="H73211" s="374"/>
      <c r="I73211" s="409"/>
      <c r="J73211" s="374"/>
      <c r="K73211" s="409"/>
      <c r="L73211" s="378"/>
      <c r="M73211" s="410"/>
      <c r="N73211" s="374"/>
      <c r="O73211" s="411"/>
      <c r="P73211" s="409"/>
      <c r="Q73211" s="409"/>
      <c r="R73211" s="378"/>
      <c r="S73211" s="378"/>
      <c r="T73211" s="378"/>
      <c r="U73211" s="378"/>
      <c r="V73211" s="378"/>
      <c r="W73211" s="378"/>
      <c r="X73211" s="378"/>
      <c r="Y73211" s="378"/>
    </row>
    <row r="73212" spans="1:25">
      <c r="A73212" s="374"/>
      <c r="B73212" s="374"/>
      <c r="C73212" s="406"/>
      <c r="D73212" s="407"/>
      <c r="E73212" s="374"/>
      <c r="F73212" s="374"/>
      <c r="G73212" s="408"/>
      <c r="H73212" s="374"/>
      <c r="I73212" s="409"/>
      <c r="J73212" s="374"/>
      <c r="K73212" s="409"/>
      <c r="L73212" s="378"/>
      <c r="M73212" s="410"/>
      <c r="N73212" s="374"/>
      <c r="O73212" s="411"/>
      <c r="P73212" s="409"/>
      <c r="Q73212" s="409"/>
      <c r="R73212" s="378"/>
      <c r="S73212" s="378"/>
      <c r="T73212" s="378"/>
      <c r="U73212" s="378"/>
      <c r="V73212" s="378"/>
      <c r="W73212" s="378"/>
      <c r="X73212" s="378"/>
      <c r="Y73212" s="378"/>
    </row>
    <row r="73213" spans="1:25">
      <c r="A73213" s="374"/>
      <c r="B73213" s="374"/>
      <c r="C73213" s="406"/>
      <c r="D73213" s="407"/>
      <c r="E73213" s="374"/>
      <c r="F73213" s="374"/>
      <c r="G73213" s="408"/>
      <c r="H73213" s="374"/>
      <c r="I73213" s="409"/>
      <c r="J73213" s="374"/>
      <c r="K73213" s="409"/>
      <c r="L73213" s="378"/>
      <c r="M73213" s="410"/>
      <c r="N73213" s="374"/>
      <c r="O73213" s="411"/>
      <c r="P73213" s="409"/>
      <c r="Q73213" s="409"/>
      <c r="R73213" s="378"/>
      <c r="S73213" s="378"/>
      <c r="T73213" s="378"/>
      <c r="U73213" s="378"/>
      <c r="V73213" s="378"/>
      <c r="W73213" s="378"/>
      <c r="X73213" s="378"/>
      <c r="Y73213" s="378"/>
    </row>
    <row r="73214" spans="1:25">
      <c r="A73214" s="374"/>
      <c r="B73214" s="374"/>
      <c r="C73214" s="406"/>
      <c r="D73214" s="407"/>
      <c r="E73214" s="374"/>
      <c r="F73214" s="374"/>
      <c r="G73214" s="408"/>
      <c r="H73214" s="374"/>
      <c r="I73214" s="409"/>
      <c r="J73214" s="374"/>
      <c r="K73214" s="409"/>
      <c r="L73214" s="378"/>
      <c r="M73214" s="410"/>
      <c r="N73214" s="374"/>
      <c r="O73214" s="411"/>
      <c r="P73214" s="409"/>
      <c r="Q73214" s="409"/>
      <c r="R73214" s="378"/>
      <c r="S73214" s="378"/>
      <c r="T73214" s="378"/>
      <c r="U73214" s="378"/>
      <c r="V73214" s="378"/>
      <c r="W73214" s="378"/>
      <c r="X73214" s="378"/>
      <c r="Y73214" s="378"/>
    </row>
    <row r="73215" spans="1:25">
      <c r="A73215" s="374"/>
      <c r="B73215" s="374"/>
      <c r="C73215" s="406"/>
      <c r="D73215" s="407"/>
      <c r="E73215" s="374"/>
      <c r="F73215" s="374"/>
      <c r="G73215" s="408"/>
      <c r="H73215" s="374"/>
      <c r="I73215" s="409"/>
      <c r="J73215" s="374"/>
      <c r="K73215" s="409"/>
      <c r="L73215" s="378"/>
      <c r="M73215" s="410"/>
      <c r="N73215" s="374"/>
      <c r="O73215" s="411"/>
      <c r="P73215" s="409"/>
      <c r="Q73215" s="409"/>
      <c r="R73215" s="378"/>
      <c r="S73215" s="378"/>
      <c r="T73215" s="378"/>
      <c r="U73215" s="378"/>
      <c r="V73215" s="378"/>
      <c r="W73215" s="378"/>
      <c r="X73215" s="378"/>
      <c r="Y73215" s="378"/>
    </row>
    <row r="73216" spans="1:25">
      <c r="A73216" s="374"/>
      <c r="B73216" s="374"/>
      <c r="C73216" s="406"/>
      <c r="D73216" s="407"/>
      <c r="E73216" s="374"/>
      <c r="F73216" s="374"/>
      <c r="G73216" s="408"/>
      <c r="H73216" s="374"/>
      <c r="I73216" s="409"/>
      <c r="J73216" s="374"/>
      <c r="K73216" s="409"/>
      <c r="L73216" s="378"/>
      <c r="M73216" s="410"/>
      <c r="N73216" s="374"/>
      <c r="O73216" s="411"/>
      <c r="P73216" s="409"/>
      <c r="Q73216" s="409"/>
      <c r="R73216" s="378"/>
      <c r="S73216" s="378"/>
      <c r="T73216" s="378"/>
      <c r="U73216" s="378"/>
      <c r="V73216" s="378"/>
      <c r="W73216" s="378"/>
      <c r="X73216" s="378"/>
      <c r="Y73216" s="378"/>
    </row>
    <row r="73217" spans="1:25">
      <c r="A73217" s="374"/>
      <c r="B73217" s="374"/>
      <c r="C73217" s="406"/>
      <c r="D73217" s="407"/>
      <c r="E73217" s="374"/>
      <c r="F73217" s="374"/>
      <c r="G73217" s="408"/>
      <c r="H73217" s="374"/>
      <c r="I73217" s="409"/>
      <c r="J73217" s="374"/>
      <c r="K73217" s="409"/>
      <c r="L73217" s="378"/>
      <c r="M73217" s="410"/>
      <c r="N73217" s="374"/>
      <c r="O73217" s="411"/>
      <c r="P73217" s="409"/>
      <c r="Q73217" s="409"/>
      <c r="R73217" s="378"/>
      <c r="S73217" s="378"/>
      <c r="T73217" s="378"/>
      <c r="U73217" s="378"/>
      <c r="V73217" s="378"/>
      <c r="W73217" s="378"/>
      <c r="X73217" s="378"/>
      <c r="Y73217" s="378"/>
    </row>
    <row r="73218" spans="1:25">
      <c r="A73218" s="374"/>
      <c r="B73218" s="374"/>
      <c r="C73218" s="406"/>
      <c r="D73218" s="407"/>
      <c r="E73218" s="374"/>
      <c r="F73218" s="374"/>
      <c r="G73218" s="408"/>
      <c r="H73218" s="374"/>
      <c r="I73218" s="409"/>
      <c r="J73218" s="374"/>
      <c r="K73218" s="409"/>
      <c r="L73218" s="378"/>
      <c r="M73218" s="410"/>
      <c r="N73218" s="374"/>
      <c r="O73218" s="411"/>
      <c r="P73218" s="409"/>
      <c r="Q73218" s="409"/>
      <c r="R73218" s="378"/>
      <c r="S73218" s="378"/>
      <c r="T73218" s="378"/>
      <c r="U73218" s="378"/>
      <c r="V73218" s="378"/>
      <c r="W73218" s="378"/>
      <c r="X73218" s="378"/>
      <c r="Y73218" s="378"/>
    </row>
    <row r="73219" spans="1:25">
      <c r="A73219" s="374"/>
      <c r="B73219" s="374"/>
      <c r="C73219" s="406"/>
      <c r="D73219" s="407"/>
      <c r="E73219" s="374"/>
      <c r="F73219" s="374"/>
      <c r="G73219" s="408"/>
      <c r="H73219" s="374"/>
      <c r="I73219" s="409"/>
      <c r="J73219" s="374"/>
      <c r="K73219" s="409"/>
      <c r="L73219" s="378"/>
      <c r="M73219" s="410"/>
      <c r="N73219" s="374"/>
      <c r="O73219" s="411"/>
      <c r="P73219" s="409"/>
      <c r="Q73219" s="409"/>
      <c r="R73219" s="378"/>
      <c r="S73219" s="378"/>
      <c r="T73219" s="378"/>
      <c r="U73219" s="378"/>
      <c r="V73219" s="378"/>
      <c r="W73219" s="378"/>
      <c r="X73219" s="378"/>
      <c r="Y73219" s="378"/>
    </row>
    <row r="73220" spans="1:25">
      <c r="A73220" s="374"/>
      <c r="B73220" s="374"/>
      <c r="C73220" s="406"/>
      <c r="D73220" s="407"/>
      <c r="E73220" s="374"/>
      <c r="F73220" s="374"/>
      <c r="G73220" s="408"/>
      <c r="H73220" s="374"/>
      <c r="I73220" s="409"/>
      <c r="J73220" s="374"/>
      <c r="K73220" s="409"/>
      <c r="L73220" s="378"/>
      <c r="M73220" s="410"/>
      <c r="N73220" s="374"/>
      <c r="O73220" s="411"/>
      <c r="P73220" s="409"/>
      <c r="Q73220" s="409"/>
      <c r="R73220" s="378"/>
      <c r="S73220" s="378"/>
      <c r="T73220" s="378"/>
      <c r="U73220" s="378"/>
      <c r="V73220" s="378"/>
      <c r="W73220" s="378"/>
      <c r="X73220" s="378"/>
      <c r="Y73220" s="378"/>
    </row>
    <row r="73221" spans="1:25">
      <c r="A73221" s="374"/>
      <c r="B73221" s="374"/>
      <c r="C73221" s="406"/>
      <c r="D73221" s="407"/>
      <c r="E73221" s="374"/>
      <c r="F73221" s="374"/>
      <c r="G73221" s="408"/>
      <c r="H73221" s="374"/>
      <c r="I73221" s="409"/>
      <c r="J73221" s="374"/>
      <c r="K73221" s="409"/>
      <c r="L73221" s="378"/>
      <c r="M73221" s="410"/>
      <c r="N73221" s="374"/>
      <c r="O73221" s="411"/>
      <c r="P73221" s="409"/>
      <c r="Q73221" s="409"/>
      <c r="R73221" s="378"/>
      <c r="S73221" s="378"/>
      <c r="T73221" s="378"/>
      <c r="U73221" s="378"/>
      <c r="V73221" s="378"/>
      <c r="W73221" s="378"/>
      <c r="X73221" s="378"/>
      <c r="Y73221" s="378"/>
    </row>
    <row r="73222" spans="1:25">
      <c r="A73222" s="374"/>
      <c r="B73222" s="374"/>
      <c r="C73222" s="406"/>
      <c r="D73222" s="407"/>
      <c r="E73222" s="374"/>
      <c r="F73222" s="374"/>
      <c r="G73222" s="408"/>
      <c r="H73222" s="374"/>
      <c r="I73222" s="409"/>
      <c r="J73222" s="374"/>
      <c r="K73222" s="409"/>
      <c r="L73222" s="378"/>
      <c r="M73222" s="410"/>
      <c r="N73222" s="374"/>
      <c r="O73222" s="411"/>
      <c r="P73222" s="409"/>
      <c r="Q73222" s="409"/>
      <c r="R73222" s="378"/>
      <c r="S73222" s="378"/>
      <c r="T73222" s="378"/>
      <c r="U73222" s="378"/>
      <c r="V73222" s="378"/>
      <c r="W73222" s="378"/>
      <c r="X73222" s="378"/>
      <c r="Y73222" s="378"/>
    </row>
    <row r="73223" spans="1:25">
      <c r="A73223" s="374"/>
      <c r="B73223" s="374"/>
      <c r="C73223" s="406"/>
      <c r="D73223" s="407"/>
      <c r="E73223" s="374"/>
      <c r="F73223" s="374"/>
      <c r="G73223" s="408"/>
      <c r="H73223" s="374"/>
      <c r="I73223" s="409"/>
      <c r="J73223" s="374"/>
      <c r="K73223" s="409"/>
      <c r="L73223" s="378"/>
      <c r="M73223" s="410"/>
      <c r="N73223" s="374"/>
      <c r="O73223" s="411"/>
      <c r="P73223" s="409"/>
      <c r="Q73223" s="409"/>
      <c r="R73223" s="378"/>
      <c r="S73223" s="378"/>
      <c r="T73223" s="378"/>
      <c r="U73223" s="378"/>
      <c r="V73223" s="378"/>
      <c r="W73223" s="378"/>
      <c r="X73223" s="378"/>
      <c r="Y73223" s="378"/>
    </row>
    <row r="73224" spans="1:25">
      <c r="A73224" s="374"/>
      <c r="B73224" s="374"/>
      <c r="C73224" s="406"/>
      <c r="D73224" s="407"/>
      <c r="E73224" s="374"/>
      <c r="F73224" s="374"/>
      <c r="G73224" s="408"/>
      <c r="H73224" s="374"/>
      <c r="I73224" s="409"/>
      <c r="J73224" s="374"/>
      <c r="K73224" s="409"/>
      <c r="L73224" s="378"/>
      <c r="M73224" s="410"/>
      <c r="N73224" s="374"/>
      <c r="O73224" s="411"/>
      <c r="P73224" s="409"/>
      <c r="Q73224" s="409"/>
      <c r="R73224" s="378"/>
      <c r="S73224" s="378"/>
      <c r="T73224" s="378"/>
      <c r="U73224" s="378"/>
      <c r="V73224" s="378"/>
      <c r="W73224" s="378"/>
      <c r="X73224" s="378"/>
      <c r="Y73224" s="378"/>
    </row>
    <row r="73225" spans="1:25">
      <c r="A73225" s="374"/>
      <c r="B73225" s="374"/>
      <c r="C73225" s="406"/>
      <c r="D73225" s="407"/>
      <c r="E73225" s="374"/>
      <c r="F73225" s="374"/>
      <c r="G73225" s="408"/>
      <c r="H73225" s="374"/>
      <c r="I73225" s="409"/>
      <c r="J73225" s="374"/>
      <c r="K73225" s="409"/>
      <c r="L73225" s="378"/>
      <c r="M73225" s="410"/>
      <c r="N73225" s="374"/>
      <c r="O73225" s="411"/>
      <c r="P73225" s="409"/>
      <c r="Q73225" s="409"/>
      <c r="R73225" s="378"/>
      <c r="S73225" s="378"/>
      <c r="T73225" s="378"/>
      <c r="U73225" s="378"/>
      <c r="V73225" s="378"/>
      <c r="W73225" s="378"/>
      <c r="X73225" s="378"/>
      <c r="Y73225" s="378"/>
    </row>
    <row r="73226" spans="1:25">
      <c r="A73226" s="374"/>
      <c r="B73226" s="374"/>
      <c r="C73226" s="406"/>
      <c r="D73226" s="407"/>
      <c r="E73226" s="374"/>
      <c r="F73226" s="374"/>
      <c r="G73226" s="408"/>
      <c r="H73226" s="374"/>
      <c r="I73226" s="409"/>
      <c r="J73226" s="374"/>
      <c r="K73226" s="409"/>
      <c r="L73226" s="378"/>
      <c r="M73226" s="410"/>
      <c r="N73226" s="374"/>
      <c r="O73226" s="411"/>
      <c r="P73226" s="409"/>
      <c r="Q73226" s="409"/>
      <c r="R73226" s="378"/>
      <c r="S73226" s="378"/>
      <c r="T73226" s="378"/>
      <c r="U73226" s="378"/>
      <c r="V73226" s="378"/>
      <c r="W73226" s="378"/>
      <c r="X73226" s="378"/>
      <c r="Y73226" s="378"/>
    </row>
    <row r="73227" spans="1:25">
      <c r="A73227" s="374"/>
      <c r="B73227" s="374"/>
      <c r="C73227" s="406"/>
      <c r="D73227" s="407"/>
      <c r="E73227" s="374"/>
      <c r="F73227" s="374"/>
      <c r="G73227" s="408"/>
      <c r="H73227" s="374"/>
      <c r="I73227" s="409"/>
      <c r="J73227" s="374"/>
      <c r="K73227" s="409"/>
      <c r="L73227" s="378"/>
      <c r="M73227" s="410"/>
      <c r="N73227" s="374"/>
      <c r="O73227" s="411"/>
      <c r="P73227" s="409"/>
      <c r="Q73227" s="409"/>
      <c r="R73227" s="378"/>
      <c r="S73227" s="378"/>
      <c r="T73227" s="378"/>
      <c r="U73227" s="378"/>
      <c r="V73227" s="378"/>
      <c r="W73227" s="378"/>
      <c r="X73227" s="378"/>
      <c r="Y73227" s="378"/>
    </row>
    <row r="73228" spans="1:25">
      <c r="A73228" s="374"/>
      <c r="B73228" s="374"/>
      <c r="C73228" s="406"/>
      <c r="D73228" s="407"/>
      <c r="E73228" s="374"/>
      <c r="F73228" s="374"/>
      <c r="G73228" s="408"/>
      <c r="H73228" s="374"/>
      <c r="I73228" s="409"/>
      <c r="J73228" s="374"/>
      <c r="K73228" s="409"/>
      <c r="L73228" s="378"/>
      <c r="M73228" s="410"/>
      <c r="N73228" s="374"/>
      <c r="O73228" s="411"/>
      <c r="P73228" s="409"/>
      <c r="Q73228" s="409"/>
      <c r="R73228" s="378"/>
      <c r="S73228" s="378"/>
      <c r="T73228" s="378"/>
      <c r="U73228" s="378"/>
      <c r="V73228" s="378"/>
      <c r="W73228" s="378"/>
      <c r="X73228" s="378"/>
      <c r="Y73228" s="378"/>
    </row>
    <row r="73229" spans="1:25">
      <c r="A73229" s="374"/>
      <c r="B73229" s="374"/>
      <c r="C73229" s="406"/>
      <c r="D73229" s="407"/>
      <c r="E73229" s="374"/>
      <c r="F73229" s="374"/>
      <c r="G73229" s="408"/>
      <c r="H73229" s="374"/>
      <c r="I73229" s="409"/>
      <c r="J73229" s="374"/>
      <c r="K73229" s="409"/>
      <c r="L73229" s="378"/>
      <c r="M73229" s="410"/>
      <c r="N73229" s="374"/>
      <c r="O73229" s="411"/>
      <c r="P73229" s="409"/>
      <c r="Q73229" s="409"/>
      <c r="R73229" s="378"/>
      <c r="S73229" s="378"/>
      <c r="T73229" s="378"/>
      <c r="U73229" s="378"/>
      <c r="V73229" s="378"/>
      <c r="W73229" s="378"/>
      <c r="X73229" s="378"/>
      <c r="Y73229" s="378"/>
    </row>
    <row r="73230" spans="1:25">
      <c r="A73230" s="374"/>
      <c r="B73230" s="374"/>
      <c r="C73230" s="406"/>
      <c r="D73230" s="407"/>
      <c r="E73230" s="374"/>
      <c r="F73230" s="374"/>
      <c r="G73230" s="408"/>
      <c r="H73230" s="374"/>
      <c r="I73230" s="409"/>
      <c r="J73230" s="374"/>
      <c r="K73230" s="409"/>
      <c r="L73230" s="378"/>
      <c r="M73230" s="410"/>
      <c r="N73230" s="374"/>
      <c r="O73230" s="411"/>
      <c r="P73230" s="409"/>
      <c r="Q73230" s="409"/>
      <c r="R73230" s="378"/>
      <c r="S73230" s="378"/>
      <c r="T73230" s="378"/>
      <c r="U73230" s="378"/>
      <c r="V73230" s="378"/>
      <c r="W73230" s="378"/>
      <c r="X73230" s="378"/>
      <c r="Y73230" s="378"/>
    </row>
    <row r="73231" spans="1:25">
      <c r="A73231" s="374"/>
      <c r="B73231" s="374"/>
      <c r="C73231" s="406"/>
      <c r="D73231" s="407"/>
      <c r="E73231" s="374"/>
      <c r="F73231" s="374"/>
      <c r="G73231" s="408"/>
      <c r="H73231" s="374"/>
      <c r="I73231" s="409"/>
      <c r="J73231" s="374"/>
      <c r="K73231" s="409"/>
      <c r="L73231" s="378"/>
      <c r="M73231" s="410"/>
      <c r="N73231" s="374"/>
      <c r="O73231" s="411"/>
      <c r="P73231" s="409"/>
      <c r="Q73231" s="409"/>
      <c r="R73231" s="378"/>
      <c r="S73231" s="378"/>
      <c r="T73231" s="378"/>
      <c r="U73231" s="378"/>
      <c r="V73231" s="378"/>
      <c r="W73231" s="378"/>
      <c r="X73231" s="378"/>
      <c r="Y73231" s="378"/>
    </row>
    <row r="73232" spans="1:25">
      <c r="A73232" s="374"/>
      <c r="B73232" s="374"/>
      <c r="C73232" s="406"/>
      <c r="D73232" s="407"/>
      <c r="E73232" s="374"/>
      <c r="F73232" s="374"/>
      <c r="G73232" s="408"/>
      <c r="H73232" s="374"/>
      <c r="I73232" s="409"/>
      <c r="J73232" s="374"/>
      <c r="K73232" s="409"/>
      <c r="L73232" s="378"/>
      <c r="M73232" s="410"/>
      <c r="N73232" s="374"/>
      <c r="O73232" s="411"/>
      <c r="P73232" s="409"/>
      <c r="Q73232" s="409"/>
      <c r="R73232" s="378"/>
      <c r="S73232" s="378"/>
      <c r="T73232" s="378"/>
      <c r="U73232" s="378"/>
      <c r="V73232" s="378"/>
      <c r="W73232" s="378"/>
      <c r="X73232" s="378"/>
      <c r="Y73232" s="378"/>
    </row>
    <row r="73233" spans="1:25">
      <c r="A73233" s="374"/>
      <c r="B73233" s="374"/>
      <c r="C73233" s="406"/>
      <c r="D73233" s="407"/>
      <c r="E73233" s="374"/>
      <c r="F73233" s="374"/>
      <c r="G73233" s="408"/>
      <c r="H73233" s="374"/>
      <c r="I73233" s="409"/>
      <c r="J73233" s="374"/>
      <c r="K73233" s="409"/>
      <c r="L73233" s="378"/>
      <c r="M73233" s="410"/>
      <c r="N73233" s="374"/>
      <c r="O73233" s="411"/>
      <c r="P73233" s="409"/>
      <c r="Q73233" s="409"/>
      <c r="R73233" s="378"/>
      <c r="S73233" s="378"/>
      <c r="T73233" s="378"/>
      <c r="U73233" s="378"/>
      <c r="V73233" s="378"/>
      <c r="W73233" s="378"/>
      <c r="X73233" s="378"/>
      <c r="Y73233" s="378"/>
    </row>
    <row r="73234" spans="1:25">
      <c r="A73234" s="374"/>
      <c r="B73234" s="374"/>
      <c r="C73234" s="406"/>
      <c r="D73234" s="407"/>
      <c r="E73234" s="374"/>
      <c r="F73234" s="374"/>
      <c r="G73234" s="408"/>
      <c r="H73234" s="374"/>
      <c r="I73234" s="409"/>
      <c r="J73234" s="374"/>
      <c r="K73234" s="409"/>
      <c r="L73234" s="378"/>
      <c r="M73234" s="410"/>
      <c r="N73234" s="374"/>
      <c r="O73234" s="411"/>
      <c r="P73234" s="409"/>
      <c r="Q73234" s="409"/>
      <c r="R73234" s="378"/>
      <c r="S73234" s="378"/>
      <c r="T73234" s="378"/>
      <c r="U73234" s="378"/>
      <c r="V73234" s="378"/>
      <c r="W73234" s="378"/>
      <c r="X73234" s="378"/>
      <c r="Y73234" s="378"/>
    </row>
    <row r="73235" spans="1:25">
      <c r="A73235" s="374"/>
      <c r="B73235" s="374"/>
      <c r="C73235" s="406"/>
      <c r="D73235" s="407"/>
      <c r="E73235" s="374"/>
      <c r="F73235" s="374"/>
      <c r="G73235" s="408"/>
      <c r="H73235" s="374"/>
      <c r="I73235" s="409"/>
      <c r="J73235" s="374"/>
      <c r="K73235" s="409"/>
      <c r="L73235" s="378"/>
      <c r="M73235" s="410"/>
      <c r="N73235" s="374"/>
      <c r="O73235" s="411"/>
      <c r="P73235" s="409"/>
      <c r="Q73235" s="409"/>
      <c r="R73235" s="378"/>
      <c r="S73235" s="378"/>
      <c r="T73235" s="378"/>
      <c r="U73235" s="378"/>
      <c r="V73235" s="378"/>
      <c r="W73235" s="378"/>
      <c r="X73235" s="378"/>
      <c r="Y73235" s="378"/>
    </row>
    <row r="73236" spans="1:25">
      <c r="A73236" s="374"/>
      <c r="B73236" s="374"/>
      <c r="C73236" s="406"/>
      <c r="D73236" s="407"/>
      <c r="E73236" s="374"/>
      <c r="F73236" s="374"/>
      <c r="G73236" s="408"/>
      <c r="H73236" s="374"/>
      <c r="I73236" s="409"/>
      <c r="J73236" s="374"/>
      <c r="K73236" s="409"/>
      <c r="L73236" s="378"/>
      <c r="M73236" s="410"/>
      <c r="N73236" s="374"/>
      <c r="O73236" s="411"/>
      <c r="P73236" s="409"/>
      <c r="Q73236" s="409"/>
      <c r="R73236" s="378"/>
      <c r="S73236" s="378"/>
      <c r="T73236" s="378"/>
      <c r="U73236" s="378"/>
      <c r="V73236" s="378"/>
      <c r="W73236" s="378"/>
      <c r="X73236" s="378"/>
      <c r="Y73236" s="378"/>
    </row>
    <row r="73237" spans="1:25">
      <c r="A73237" s="374"/>
      <c r="B73237" s="374"/>
      <c r="C73237" s="406"/>
      <c r="D73237" s="407"/>
      <c r="E73237" s="374"/>
      <c r="F73237" s="374"/>
      <c r="G73237" s="408"/>
      <c r="H73237" s="374"/>
      <c r="I73237" s="409"/>
      <c r="J73237" s="374"/>
      <c r="K73237" s="409"/>
      <c r="L73237" s="378"/>
      <c r="M73237" s="410"/>
      <c r="N73237" s="374"/>
      <c r="O73237" s="411"/>
      <c r="P73237" s="409"/>
      <c r="Q73237" s="409"/>
      <c r="R73237" s="378"/>
      <c r="S73237" s="378"/>
      <c r="T73237" s="378"/>
      <c r="U73237" s="378"/>
      <c r="V73237" s="378"/>
      <c r="W73237" s="378"/>
      <c r="X73237" s="378"/>
      <c r="Y73237" s="378"/>
    </row>
    <row r="73238" spans="1:25">
      <c r="A73238" s="374"/>
      <c r="B73238" s="374"/>
      <c r="C73238" s="406"/>
      <c r="D73238" s="407"/>
      <c r="E73238" s="374"/>
      <c r="F73238" s="374"/>
      <c r="G73238" s="408"/>
      <c r="H73238" s="374"/>
      <c r="I73238" s="409"/>
      <c r="J73238" s="374"/>
      <c r="K73238" s="409"/>
      <c r="L73238" s="378"/>
      <c r="M73238" s="410"/>
      <c r="N73238" s="374"/>
      <c r="O73238" s="411"/>
      <c r="P73238" s="409"/>
      <c r="Q73238" s="409"/>
      <c r="R73238" s="378"/>
      <c r="S73238" s="378"/>
      <c r="T73238" s="378"/>
      <c r="U73238" s="378"/>
      <c r="V73238" s="378"/>
      <c r="W73238" s="378"/>
      <c r="X73238" s="378"/>
      <c r="Y73238" s="378"/>
    </row>
    <row r="73239" spans="1:25">
      <c r="A73239" s="374"/>
      <c r="B73239" s="374"/>
      <c r="C73239" s="406"/>
      <c r="D73239" s="407"/>
      <c r="E73239" s="374"/>
      <c r="F73239" s="374"/>
      <c r="G73239" s="408"/>
      <c r="H73239" s="374"/>
      <c r="I73239" s="409"/>
      <c r="J73239" s="374"/>
      <c r="K73239" s="409"/>
      <c r="L73239" s="378"/>
      <c r="M73239" s="410"/>
      <c r="N73239" s="374"/>
      <c r="O73239" s="411"/>
      <c r="P73239" s="409"/>
      <c r="Q73239" s="409"/>
      <c r="R73239" s="378"/>
      <c r="S73239" s="378"/>
      <c r="T73239" s="378"/>
      <c r="U73239" s="378"/>
      <c r="V73239" s="378"/>
      <c r="W73239" s="378"/>
      <c r="X73239" s="378"/>
      <c r="Y73239" s="378"/>
    </row>
    <row r="73240" spans="1:25">
      <c r="A73240" s="374"/>
      <c r="B73240" s="374"/>
      <c r="C73240" s="406"/>
      <c r="D73240" s="407"/>
      <c r="E73240" s="374"/>
      <c r="F73240" s="374"/>
      <c r="G73240" s="408"/>
      <c r="H73240" s="374"/>
      <c r="I73240" s="409"/>
      <c r="J73240" s="374"/>
      <c r="K73240" s="409"/>
      <c r="L73240" s="378"/>
      <c r="M73240" s="410"/>
      <c r="N73240" s="374"/>
      <c r="O73240" s="411"/>
      <c r="P73240" s="409"/>
      <c r="Q73240" s="409"/>
      <c r="R73240" s="378"/>
      <c r="S73240" s="378"/>
      <c r="T73240" s="378"/>
      <c r="U73240" s="378"/>
      <c r="V73240" s="378"/>
      <c r="W73240" s="378"/>
      <c r="X73240" s="378"/>
      <c r="Y73240" s="378"/>
    </row>
    <row r="73241" spans="1:25">
      <c r="A73241" s="374"/>
      <c r="B73241" s="374"/>
      <c r="C73241" s="406"/>
      <c r="D73241" s="407"/>
      <c r="E73241" s="374"/>
      <c r="F73241" s="374"/>
      <c r="G73241" s="408"/>
      <c r="H73241" s="374"/>
      <c r="I73241" s="409"/>
      <c r="J73241" s="374"/>
      <c r="K73241" s="409"/>
      <c r="L73241" s="378"/>
      <c r="M73241" s="410"/>
      <c r="N73241" s="374"/>
      <c r="O73241" s="411"/>
      <c r="P73241" s="409"/>
      <c r="Q73241" s="409"/>
      <c r="R73241" s="378"/>
      <c r="S73241" s="378"/>
      <c r="T73241" s="378"/>
      <c r="U73241" s="378"/>
      <c r="V73241" s="378"/>
      <c r="W73241" s="378"/>
      <c r="X73241" s="378"/>
      <c r="Y73241" s="378"/>
    </row>
    <row r="73242" spans="1:25">
      <c r="A73242" s="374"/>
      <c r="B73242" s="374"/>
      <c r="C73242" s="406"/>
      <c r="D73242" s="407"/>
      <c r="E73242" s="374"/>
      <c r="F73242" s="374"/>
      <c r="G73242" s="408"/>
      <c r="H73242" s="374"/>
      <c r="I73242" s="409"/>
      <c r="J73242" s="374"/>
      <c r="K73242" s="409"/>
      <c r="L73242" s="378"/>
      <c r="M73242" s="410"/>
      <c r="N73242" s="374"/>
      <c r="O73242" s="411"/>
      <c r="P73242" s="409"/>
      <c r="Q73242" s="409"/>
      <c r="R73242" s="378"/>
      <c r="S73242" s="378"/>
      <c r="T73242" s="378"/>
      <c r="U73242" s="378"/>
      <c r="V73242" s="378"/>
      <c r="W73242" s="378"/>
      <c r="X73242" s="378"/>
      <c r="Y73242" s="378"/>
    </row>
    <row r="73243" spans="1:25">
      <c r="A73243" s="374"/>
      <c r="B73243" s="374"/>
      <c r="C73243" s="406"/>
      <c r="D73243" s="407"/>
      <c r="E73243" s="374"/>
      <c r="F73243" s="374"/>
      <c r="G73243" s="408"/>
      <c r="H73243" s="374"/>
      <c r="I73243" s="409"/>
      <c r="J73243" s="374"/>
      <c r="K73243" s="409"/>
      <c r="L73243" s="378"/>
      <c r="M73243" s="410"/>
      <c r="N73243" s="374"/>
      <c r="O73243" s="411"/>
      <c r="P73243" s="409"/>
      <c r="Q73243" s="409"/>
      <c r="R73243" s="378"/>
      <c r="S73243" s="378"/>
      <c r="T73243" s="378"/>
      <c r="U73243" s="378"/>
      <c r="V73243" s="378"/>
      <c r="W73243" s="378"/>
      <c r="X73243" s="378"/>
      <c r="Y73243" s="378"/>
    </row>
    <row r="73244" spans="1:25">
      <c r="A73244" s="374"/>
      <c r="B73244" s="374"/>
      <c r="C73244" s="406"/>
      <c r="D73244" s="407"/>
      <c r="E73244" s="374"/>
      <c r="F73244" s="374"/>
      <c r="G73244" s="408"/>
      <c r="H73244" s="374"/>
      <c r="I73244" s="409"/>
      <c r="J73244" s="374"/>
      <c r="K73244" s="409"/>
      <c r="L73244" s="378"/>
      <c r="M73244" s="410"/>
      <c r="N73244" s="374"/>
      <c r="O73244" s="411"/>
      <c r="P73244" s="409"/>
      <c r="Q73244" s="409"/>
      <c r="R73244" s="378"/>
      <c r="S73244" s="378"/>
      <c r="T73244" s="378"/>
      <c r="U73244" s="378"/>
      <c r="V73244" s="378"/>
      <c r="W73244" s="378"/>
      <c r="X73244" s="378"/>
      <c r="Y73244" s="378"/>
    </row>
    <row r="73245" spans="1:25">
      <c r="A73245" s="374"/>
      <c r="B73245" s="374"/>
      <c r="C73245" s="406"/>
      <c r="D73245" s="407"/>
      <c r="E73245" s="374"/>
      <c r="F73245" s="374"/>
      <c r="G73245" s="408"/>
      <c r="H73245" s="374"/>
      <c r="I73245" s="409"/>
      <c r="J73245" s="374"/>
      <c r="K73245" s="409"/>
      <c r="L73245" s="378"/>
      <c r="M73245" s="410"/>
      <c r="N73245" s="374"/>
      <c r="O73245" s="411"/>
      <c r="P73245" s="409"/>
      <c r="Q73245" s="409"/>
      <c r="R73245" s="378"/>
      <c r="S73245" s="378"/>
      <c r="T73245" s="378"/>
      <c r="U73245" s="378"/>
      <c r="V73245" s="378"/>
      <c r="W73245" s="378"/>
      <c r="X73245" s="378"/>
      <c r="Y73245" s="378"/>
    </row>
    <row r="73246" spans="1:25">
      <c r="A73246" s="374"/>
      <c r="B73246" s="374"/>
      <c r="C73246" s="406"/>
      <c r="D73246" s="407"/>
      <c r="E73246" s="374"/>
      <c r="F73246" s="374"/>
      <c r="G73246" s="408"/>
      <c r="H73246" s="374"/>
      <c r="I73246" s="409"/>
      <c r="J73246" s="374"/>
      <c r="K73246" s="409"/>
      <c r="L73246" s="378"/>
      <c r="M73246" s="410"/>
      <c r="N73246" s="374"/>
      <c r="O73246" s="411"/>
      <c r="P73246" s="409"/>
      <c r="Q73246" s="409"/>
      <c r="R73246" s="378"/>
      <c r="S73246" s="378"/>
      <c r="T73246" s="378"/>
      <c r="U73246" s="378"/>
      <c r="V73246" s="378"/>
      <c r="W73246" s="378"/>
      <c r="X73246" s="378"/>
      <c r="Y73246" s="378"/>
    </row>
    <row r="73247" spans="1:25">
      <c r="A73247" s="374"/>
      <c r="B73247" s="374"/>
      <c r="C73247" s="406"/>
      <c r="D73247" s="407"/>
      <c r="E73247" s="374"/>
      <c r="F73247" s="374"/>
      <c r="G73247" s="408"/>
      <c r="H73247" s="374"/>
      <c r="I73247" s="409"/>
      <c r="J73247" s="374"/>
      <c r="K73247" s="409"/>
      <c r="L73247" s="378"/>
      <c r="M73247" s="410"/>
      <c r="N73247" s="374"/>
      <c r="O73247" s="411"/>
      <c r="P73247" s="409"/>
      <c r="Q73247" s="409"/>
      <c r="R73247" s="378"/>
      <c r="S73247" s="378"/>
      <c r="T73247" s="378"/>
      <c r="U73247" s="378"/>
      <c r="V73247" s="378"/>
      <c r="W73247" s="378"/>
      <c r="X73247" s="378"/>
      <c r="Y73247" s="378"/>
    </row>
    <row r="73248" spans="1:25">
      <c r="A73248" s="374"/>
      <c r="B73248" s="374"/>
      <c r="C73248" s="406"/>
      <c r="D73248" s="407"/>
      <c r="E73248" s="374"/>
      <c r="F73248" s="374"/>
      <c r="G73248" s="408"/>
      <c r="H73248" s="374"/>
      <c r="I73248" s="409"/>
      <c r="J73248" s="374"/>
      <c r="K73248" s="409"/>
      <c r="L73248" s="378"/>
      <c r="M73248" s="410"/>
      <c r="N73248" s="374"/>
      <c r="O73248" s="411"/>
      <c r="P73248" s="409"/>
      <c r="Q73248" s="409"/>
      <c r="R73248" s="378"/>
      <c r="S73248" s="378"/>
      <c r="T73248" s="378"/>
      <c r="U73248" s="378"/>
      <c r="V73248" s="378"/>
      <c r="W73248" s="378"/>
      <c r="X73248" s="378"/>
      <c r="Y73248" s="378"/>
    </row>
    <row r="73249" spans="1:25">
      <c r="A73249" s="374"/>
      <c r="B73249" s="374"/>
      <c r="C73249" s="406"/>
      <c r="D73249" s="407"/>
      <c r="E73249" s="374"/>
      <c r="F73249" s="374"/>
      <c r="G73249" s="408"/>
      <c r="H73249" s="374"/>
      <c r="I73249" s="409"/>
      <c r="J73249" s="374"/>
      <c r="K73249" s="409"/>
      <c r="L73249" s="378"/>
      <c r="M73249" s="410"/>
      <c r="N73249" s="374"/>
      <c r="O73249" s="411"/>
      <c r="P73249" s="409"/>
      <c r="Q73249" s="409"/>
      <c r="R73249" s="378"/>
      <c r="S73249" s="378"/>
      <c r="T73249" s="378"/>
      <c r="U73249" s="378"/>
      <c r="V73249" s="378"/>
      <c r="W73249" s="378"/>
      <c r="X73249" s="378"/>
      <c r="Y73249" s="378"/>
    </row>
    <row r="73250" spans="1:25">
      <c r="A73250" s="374"/>
      <c r="B73250" s="374"/>
      <c r="C73250" s="406"/>
      <c r="D73250" s="407"/>
      <c r="E73250" s="374"/>
      <c r="F73250" s="374"/>
      <c r="G73250" s="408"/>
      <c r="H73250" s="374"/>
      <c r="I73250" s="409"/>
      <c r="J73250" s="374"/>
      <c r="K73250" s="409"/>
      <c r="L73250" s="378"/>
      <c r="M73250" s="410"/>
      <c r="N73250" s="374"/>
      <c r="O73250" s="411"/>
      <c r="P73250" s="409"/>
      <c r="Q73250" s="409"/>
      <c r="R73250" s="378"/>
      <c r="S73250" s="378"/>
      <c r="T73250" s="378"/>
      <c r="U73250" s="378"/>
      <c r="V73250" s="378"/>
      <c r="W73250" s="378"/>
      <c r="X73250" s="378"/>
      <c r="Y73250" s="378"/>
    </row>
    <row r="73251" spans="1:25">
      <c r="A73251" s="374"/>
      <c r="B73251" s="374"/>
      <c r="C73251" s="406"/>
      <c r="D73251" s="407"/>
      <c r="E73251" s="374"/>
      <c r="F73251" s="374"/>
      <c r="G73251" s="408"/>
      <c r="H73251" s="374"/>
      <c r="I73251" s="409"/>
      <c r="J73251" s="374"/>
      <c r="K73251" s="409"/>
      <c r="L73251" s="378"/>
      <c r="M73251" s="410"/>
      <c r="N73251" s="374"/>
      <c r="O73251" s="411"/>
      <c r="P73251" s="409"/>
      <c r="Q73251" s="409"/>
      <c r="R73251" s="378"/>
      <c r="S73251" s="378"/>
      <c r="T73251" s="378"/>
      <c r="U73251" s="378"/>
      <c r="V73251" s="378"/>
      <c r="W73251" s="378"/>
      <c r="X73251" s="378"/>
      <c r="Y73251" s="378"/>
    </row>
    <row r="73252" spans="1:25">
      <c r="A73252" s="374"/>
      <c r="B73252" s="374"/>
      <c r="C73252" s="406"/>
      <c r="D73252" s="407"/>
      <c r="E73252" s="374"/>
      <c r="F73252" s="374"/>
      <c r="G73252" s="408"/>
      <c r="H73252" s="374"/>
      <c r="I73252" s="409"/>
      <c r="J73252" s="374"/>
      <c r="K73252" s="409"/>
      <c r="L73252" s="378"/>
      <c r="M73252" s="410"/>
      <c r="N73252" s="374"/>
      <c r="O73252" s="411"/>
      <c r="P73252" s="409"/>
      <c r="Q73252" s="409"/>
      <c r="R73252" s="378"/>
      <c r="S73252" s="378"/>
      <c r="T73252" s="378"/>
      <c r="U73252" s="378"/>
      <c r="V73252" s="378"/>
      <c r="W73252" s="378"/>
      <c r="X73252" s="378"/>
      <c r="Y73252" s="378"/>
    </row>
    <row r="73253" spans="1:25">
      <c r="A73253" s="374"/>
      <c r="B73253" s="374"/>
      <c r="C73253" s="406"/>
      <c r="D73253" s="407"/>
      <c r="E73253" s="374"/>
      <c r="F73253" s="374"/>
      <c r="G73253" s="408"/>
      <c r="H73253" s="374"/>
      <c r="I73253" s="409"/>
      <c r="J73253" s="374"/>
      <c r="K73253" s="409"/>
      <c r="L73253" s="378"/>
      <c r="M73253" s="410"/>
      <c r="N73253" s="374"/>
      <c r="O73253" s="411"/>
      <c r="P73253" s="409"/>
      <c r="Q73253" s="409"/>
      <c r="R73253" s="378"/>
      <c r="S73253" s="378"/>
      <c r="T73253" s="378"/>
      <c r="U73253" s="378"/>
      <c r="V73253" s="378"/>
      <c r="W73253" s="378"/>
      <c r="X73253" s="378"/>
      <c r="Y73253" s="378"/>
    </row>
    <row r="73254" spans="1:25">
      <c r="A73254" s="374"/>
      <c r="B73254" s="374"/>
      <c r="C73254" s="406"/>
      <c r="D73254" s="407"/>
      <c r="E73254" s="374"/>
      <c r="F73254" s="374"/>
      <c r="G73254" s="408"/>
      <c r="H73254" s="374"/>
      <c r="I73254" s="409"/>
      <c r="J73254" s="374"/>
      <c r="K73254" s="409"/>
      <c r="L73254" s="378"/>
      <c r="M73254" s="410"/>
      <c r="N73254" s="374"/>
      <c r="O73254" s="411"/>
      <c r="P73254" s="409"/>
      <c r="Q73254" s="409"/>
      <c r="R73254" s="378"/>
      <c r="S73254" s="378"/>
      <c r="T73254" s="378"/>
      <c r="U73254" s="378"/>
      <c r="V73254" s="378"/>
      <c r="W73254" s="378"/>
      <c r="X73254" s="378"/>
      <c r="Y73254" s="378"/>
    </row>
    <row r="73255" spans="1:25">
      <c r="A73255" s="374"/>
      <c r="B73255" s="374"/>
      <c r="C73255" s="406"/>
      <c r="D73255" s="407"/>
      <c r="E73255" s="374"/>
      <c r="F73255" s="374"/>
      <c r="G73255" s="408"/>
      <c r="H73255" s="374"/>
      <c r="I73255" s="409"/>
      <c r="J73255" s="374"/>
      <c r="K73255" s="409"/>
      <c r="L73255" s="378"/>
      <c r="M73255" s="410"/>
      <c r="N73255" s="374"/>
      <c r="O73255" s="411"/>
      <c r="P73255" s="409"/>
      <c r="Q73255" s="409"/>
      <c r="R73255" s="378"/>
      <c r="S73255" s="378"/>
      <c r="T73255" s="378"/>
      <c r="U73255" s="378"/>
      <c r="V73255" s="378"/>
      <c r="W73255" s="378"/>
      <c r="X73255" s="378"/>
      <c r="Y73255" s="378"/>
    </row>
    <row r="73256" spans="1:25">
      <c r="A73256" s="374"/>
      <c r="B73256" s="374"/>
      <c r="C73256" s="406"/>
      <c r="D73256" s="407"/>
      <c r="E73256" s="374"/>
      <c r="F73256" s="374"/>
      <c r="G73256" s="408"/>
      <c r="H73256" s="374"/>
      <c r="I73256" s="409"/>
      <c r="J73256" s="374"/>
      <c r="K73256" s="409"/>
      <c r="L73256" s="378"/>
      <c r="M73256" s="410"/>
      <c r="N73256" s="374"/>
      <c r="O73256" s="411"/>
      <c r="P73256" s="409"/>
      <c r="Q73256" s="409"/>
      <c r="R73256" s="378"/>
      <c r="S73256" s="378"/>
      <c r="T73256" s="378"/>
      <c r="U73256" s="378"/>
      <c r="V73256" s="378"/>
      <c r="W73256" s="378"/>
      <c r="X73256" s="378"/>
      <c r="Y73256" s="378"/>
    </row>
    <row r="73257" spans="1:25">
      <c r="A73257" s="374"/>
      <c r="B73257" s="374"/>
      <c r="C73257" s="406"/>
      <c r="D73257" s="407"/>
      <c r="E73257" s="374"/>
      <c r="F73257" s="374"/>
      <c r="G73257" s="408"/>
      <c r="H73257" s="374"/>
      <c r="I73257" s="409"/>
      <c r="J73257" s="374"/>
      <c r="K73257" s="409"/>
      <c r="L73257" s="378"/>
      <c r="M73257" s="410"/>
      <c r="N73257" s="374"/>
      <c r="O73257" s="411"/>
      <c r="P73257" s="409"/>
      <c r="Q73257" s="409"/>
      <c r="R73257" s="378"/>
      <c r="S73257" s="378"/>
      <c r="T73257" s="378"/>
      <c r="U73257" s="378"/>
      <c r="V73257" s="378"/>
      <c r="W73257" s="378"/>
      <c r="X73257" s="378"/>
      <c r="Y73257" s="378"/>
    </row>
    <row r="73258" spans="1:25">
      <c r="A73258" s="374"/>
      <c r="B73258" s="374"/>
      <c r="C73258" s="406"/>
      <c r="D73258" s="407"/>
      <c r="E73258" s="374"/>
      <c r="F73258" s="374"/>
      <c r="G73258" s="408"/>
      <c r="H73258" s="374"/>
      <c r="I73258" s="409"/>
      <c r="J73258" s="374"/>
      <c r="K73258" s="409"/>
      <c r="L73258" s="378"/>
      <c r="M73258" s="410"/>
      <c r="N73258" s="374"/>
      <c r="O73258" s="411"/>
      <c r="P73258" s="409"/>
      <c r="Q73258" s="409"/>
      <c r="R73258" s="378"/>
      <c r="S73258" s="378"/>
      <c r="T73258" s="378"/>
      <c r="U73258" s="378"/>
      <c r="V73258" s="378"/>
      <c r="W73258" s="378"/>
      <c r="X73258" s="378"/>
      <c r="Y73258" s="378"/>
    </row>
    <row r="73259" spans="1:25">
      <c r="A73259" s="374"/>
      <c r="B73259" s="374"/>
      <c r="C73259" s="406"/>
      <c r="D73259" s="407"/>
      <c r="E73259" s="374"/>
      <c r="F73259" s="374"/>
      <c r="G73259" s="408"/>
      <c r="H73259" s="374"/>
      <c r="I73259" s="409"/>
      <c r="J73259" s="374"/>
      <c r="K73259" s="409"/>
      <c r="L73259" s="378"/>
      <c r="M73259" s="410"/>
      <c r="N73259" s="374"/>
      <c r="O73259" s="411"/>
      <c r="P73259" s="409"/>
      <c r="Q73259" s="409"/>
      <c r="R73259" s="378"/>
      <c r="S73259" s="378"/>
      <c r="T73259" s="378"/>
      <c r="U73259" s="378"/>
      <c r="V73259" s="378"/>
      <c r="W73259" s="378"/>
      <c r="X73259" s="378"/>
      <c r="Y73259" s="378"/>
    </row>
    <row r="73260" spans="1:25">
      <c r="A73260" s="374"/>
      <c r="B73260" s="374"/>
      <c r="C73260" s="406"/>
      <c r="D73260" s="407"/>
      <c r="E73260" s="374"/>
      <c r="F73260" s="374"/>
      <c r="G73260" s="408"/>
      <c r="H73260" s="374"/>
      <c r="I73260" s="409"/>
      <c r="J73260" s="374"/>
      <c r="K73260" s="409"/>
      <c r="L73260" s="378"/>
      <c r="M73260" s="410"/>
      <c r="N73260" s="374"/>
      <c r="O73260" s="411"/>
      <c r="P73260" s="409"/>
      <c r="Q73260" s="409"/>
      <c r="R73260" s="378"/>
      <c r="S73260" s="378"/>
      <c r="T73260" s="378"/>
      <c r="U73260" s="378"/>
      <c r="V73260" s="378"/>
      <c r="W73260" s="378"/>
      <c r="X73260" s="378"/>
      <c r="Y73260" s="378"/>
    </row>
    <row r="73261" spans="1:25">
      <c r="A73261" s="374"/>
      <c r="B73261" s="374"/>
      <c r="C73261" s="406"/>
      <c r="D73261" s="407"/>
      <c r="E73261" s="374"/>
      <c r="F73261" s="374"/>
      <c r="G73261" s="408"/>
      <c r="H73261" s="374"/>
      <c r="I73261" s="409"/>
      <c r="J73261" s="374"/>
      <c r="K73261" s="409"/>
      <c r="L73261" s="378"/>
      <c r="M73261" s="410"/>
      <c r="N73261" s="374"/>
      <c r="O73261" s="411"/>
      <c r="P73261" s="409"/>
      <c r="Q73261" s="409"/>
      <c r="R73261" s="378"/>
      <c r="S73261" s="378"/>
      <c r="T73261" s="378"/>
      <c r="U73261" s="378"/>
      <c r="V73261" s="378"/>
      <c r="W73261" s="378"/>
      <c r="X73261" s="378"/>
      <c r="Y73261" s="378"/>
    </row>
    <row r="73262" spans="1:25">
      <c r="A73262" s="374"/>
      <c r="B73262" s="374"/>
      <c r="C73262" s="406"/>
      <c r="D73262" s="407"/>
      <c r="E73262" s="374"/>
      <c r="F73262" s="374"/>
      <c r="G73262" s="408"/>
      <c r="H73262" s="374"/>
      <c r="I73262" s="409"/>
      <c r="J73262" s="374"/>
      <c r="K73262" s="409"/>
      <c r="L73262" s="378"/>
      <c r="M73262" s="410"/>
      <c r="N73262" s="374"/>
      <c r="O73262" s="411"/>
      <c r="P73262" s="409"/>
      <c r="Q73262" s="409"/>
      <c r="R73262" s="378"/>
      <c r="S73262" s="378"/>
      <c r="T73262" s="378"/>
      <c r="U73262" s="378"/>
      <c r="V73262" s="378"/>
      <c r="W73262" s="378"/>
      <c r="X73262" s="378"/>
      <c r="Y73262" s="378"/>
    </row>
    <row r="73263" spans="1:25">
      <c r="A73263" s="374"/>
      <c r="B73263" s="374"/>
      <c r="C73263" s="406"/>
      <c r="D73263" s="407"/>
      <c r="E73263" s="374"/>
      <c r="F73263" s="374"/>
      <c r="G73263" s="408"/>
      <c r="H73263" s="374"/>
      <c r="I73263" s="409"/>
      <c r="J73263" s="374"/>
      <c r="K73263" s="409"/>
      <c r="L73263" s="378"/>
      <c r="M73263" s="410"/>
      <c r="N73263" s="374"/>
      <c r="O73263" s="411"/>
      <c r="P73263" s="409"/>
      <c r="Q73263" s="409"/>
      <c r="R73263" s="378"/>
      <c r="S73263" s="378"/>
      <c r="T73263" s="378"/>
      <c r="U73263" s="378"/>
      <c r="V73263" s="378"/>
      <c r="W73263" s="378"/>
      <c r="X73263" s="378"/>
      <c r="Y73263" s="378"/>
    </row>
    <row r="73264" spans="1:25">
      <c r="A73264" s="374"/>
      <c r="B73264" s="374"/>
      <c r="C73264" s="406"/>
      <c r="D73264" s="407"/>
      <c r="E73264" s="374"/>
      <c r="F73264" s="374"/>
      <c r="G73264" s="408"/>
      <c r="H73264" s="374"/>
      <c r="I73264" s="409"/>
      <c r="J73264" s="374"/>
      <c r="K73264" s="409"/>
      <c r="L73264" s="378"/>
      <c r="M73264" s="410"/>
      <c r="N73264" s="374"/>
      <c r="O73264" s="411"/>
      <c r="P73264" s="409"/>
      <c r="Q73264" s="409"/>
      <c r="R73264" s="378"/>
      <c r="S73264" s="378"/>
      <c r="T73264" s="378"/>
      <c r="U73264" s="378"/>
      <c r="V73264" s="378"/>
      <c r="W73264" s="378"/>
      <c r="X73264" s="378"/>
      <c r="Y73264" s="378"/>
    </row>
    <row r="73265" spans="1:25">
      <c r="A73265" s="374"/>
      <c r="B73265" s="374"/>
      <c r="C73265" s="406"/>
      <c r="D73265" s="407"/>
      <c r="E73265" s="374"/>
      <c r="F73265" s="374"/>
      <c r="G73265" s="408"/>
      <c r="H73265" s="374"/>
      <c r="I73265" s="409"/>
      <c r="J73265" s="374"/>
      <c r="K73265" s="409"/>
      <c r="L73265" s="378"/>
      <c r="M73265" s="410"/>
      <c r="N73265" s="374"/>
      <c r="O73265" s="411"/>
      <c r="P73265" s="409"/>
      <c r="Q73265" s="409"/>
      <c r="R73265" s="378"/>
      <c r="S73265" s="378"/>
      <c r="T73265" s="378"/>
      <c r="U73265" s="378"/>
      <c r="V73265" s="378"/>
      <c r="W73265" s="378"/>
      <c r="X73265" s="378"/>
      <c r="Y73265" s="378"/>
    </row>
    <row r="73266" spans="1:25">
      <c r="A73266" s="374"/>
      <c r="B73266" s="374"/>
      <c r="C73266" s="406"/>
      <c r="D73266" s="407"/>
      <c r="E73266" s="374"/>
      <c r="F73266" s="374"/>
      <c r="G73266" s="408"/>
      <c r="H73266" s="374"/>
      <c r="I73266" s="409"/>
      <c r="J73266" s="374"/>
      <c r="K73266" s="409"/>
      <c r="L73266" s="378"/>
      <c r="M73266" s="410"/>
      <c r="N73266" s="374"/>
      <c r="O73266" s="411"/>
      <c r="P73266" s="409"/>
      <c r="Q73266" s="409"/>
      <c r="R73266" s="378"/>
      <c r="S73266" s="378"/>
      <c r="T73266" s="378"/>
      <c r="U73266" s="378"/>
      <c r="V73266" s="378"/>
      <c r="W73266" s="378"/>
      <c r="X73266" s="378"/>
      <c r="Y73266" s="378"/>
    </row>
    <row r="73267" spans="1:25">
      <c r="A73267" s="374"/>
      <c r="B73267" s="374"/>
      <c r="C73267" s="406"/>
      <c r="D73267" s="407"/>
      <c r="E73267" s="374"/>
      <c r="F73267" s="374"/>
      <c r="G73267" s="408"/>
      <c r="H73267" s="374"/>
      <c r="I73267" s="409"/>
      <c r="J73267" s="374"/>
      <c r="K73267" s="409"/>
      <c r="L73267" s="378"/>
      <c r="M73267" s="410"/>
      <c r="N73267" s="374"/>
      <c r="O73267" s="411"/>
      <c r="P73267" s="409"/>
      <c r="Q73267" s="409"/>
      <c r="R73267" s="378"/>
      <c r="S73267" s="378"/>
      <c r="T73267" s="378"/>
      <c r="U73267" s="378"/>
      <c r="V73267" s="378"/>
      <c r="W73267" s="378"/>
      <c r="X73267" s="378"/>
      <c r="Y73267" s="378"/>
    </row>
    <row r="73268" spans="1:25">
      <c r="A73268" s="374"/>
      <c r="B73268" s="374"/>
      <c r="C73268" s="406"/>
      <c r="D73268" s="407"/>
      <c r="E73268" s="374"/>
      <c r="F73268" s="374"/>
      <c r="G73268" s="408"/>
      <c r="H73268" s="374"/>
      <c r="I73268" s="409"/>
      <c r="J73268" s="374"/>
      <c r="K73268" s="409"/>
      <c r="L73268" s="378"/>
      <c r="M73268" s="410"/>
      <c r="N73268" s="374"/>
      <c r="O73268" s="411"/>
      <c r="P73268" s="409"/>
      <c r="Q73268" s="409"/>
      <c r="R73268" s="378"/>
      <c r="S73268" s="378"/>
      <c r="T73268" s="378"/>
      <c r="U73268" s="378"/>
      <c r="V73268" s="378"/>
      <c r="W73268" s="378"/>
      <c r="X73268" s="378"/>
      <c r="Y73268" s="378"/>
    </row>
    <row r="73269" spans="1:25">
      <c r="A73269" s="374"/>
      <c r="B73269" s="374"/>
      <c r="C73269" s="406"/>
      <c r="D73269" s="407"/>
      <c r="E73269" s="374"/>
      <c r="F73269" s="374"/>
      <c r="G73269" s="408"/>
      <c r="H73269" s="374"/>
      <c r="I73269" s="409"/>
      <c r="J73269" s="374"/>
      <c r="K73269" s="409"/>
      <c r="L73269" s="378"/>
      <c r="M73269" s="410"/>
      <c r="N73269" s="374"/>
      <c r="O73269" s="411"/>
      <c r="P73269" s="409"/>
      <c r="Q73269" s="409"/>
      <c r="R73269" s="378"/>
      <c r="S73269" s="378"/>
      <c r="T73269" s="378"/>
      <c r="U73269" s="378"/>
      <c r="V73269" s="378"/>
      <c r="W73269" s="378"/>
      <c r="X73269" s="378"/>
      <c r="Y73269" s="378"/>
    </row>
    <row r="73270" spans="1:25">
      <c r="A73270" s="374"/>
      <c r="B73270" s="374"/>
      <c r="C73270" s="406"/>
      <c r="D73270" s="407"/>
      <c r="E73270" s="374"/>
      <c r="F73270" s="374"/>
      <c r="G73270" s="408"/>
      <c r="H73270" s="374"/>
      <c r="I73270" s="409"/>
      <c r="J73270" s="374"/>
      <c r="K73270" s="409"/>
      <c r="L73270" s="378"/>
      <c r="M73270" s="410"/>
      <c r="N73270" s="374"/>
      <c r="O73270" s="411"/>
      <c r="P73270" s="409"/>
      <c r="Q73270" s="409"/>
      <c r="R73270" s="378"/>
      <c r="S73270" s="378"/>
      <c r="T73270" s="378"/>
      <c r="U73270" s="378"/>
      <c r="V73270" s="378"/>
      <c r="W73270" s="378"/>
      <c r="X73270" s="378"/>
      <c r="Y73270" s="378"/>
    </row>
    <row r="73271" spans="1:25">
      <c r="A73271" s="374"/>
      <c r="B73271" s="374"/>
      <c r="C73271" s="406"/>
      <c r="D73271" s="407"/>
      <c r="E73271" s="374"/>
      <c r="F73271" s="374"/>
      <c r="G73271" s="408"/>
      <c r="H73271" s="374"/>
      <c r="I73271" s="409"/>
      <c r="J73271" s="374"/>
      <c r="K73271" s="409"/>
      <c r="L73271" s="378"/>
      <c r="M73271" s="410"/>
      <c r="N73271" s="374"/>
      <c r="O73271" s="411"/>
      <c r="P73271" s="409"/>
      <c r="Q73271" s="409"/>
      <c r="R73271" s="378"/>
      <c r="S73271" s="378"/>
      <c r="T73271" s="378"/>
      <c r="U73271" s="378"/>
      <c r="V73271" s="378"/>
      <c r="W73271" s="378"/>
      <c r="X73271" s="378"/>
      <c r="Y73271" s="378"/>
    </row>
    <row r="73272" spans="1:25">
      <c r="A73272" s="374"/>
      <c r="B73272" s="374"/>
      <c r="C73272" s="406"/>
      <c r="D73272" s="407"/>
      <c r="E73272" s="374"/>
      <c r="F73272" s="374"/>
      <c r="G73272" s="408"/>
      <c r="H73272" s="374"/>
      <c r="I73272" s="409"/>
      <c r="J73272" s="374"/>
      <c r="K73272" s="409"/>
      <c r="L73272" s="378"/>
      <c r="M73272" s="410"/>
      <c r="N73272" s="374"/>
      <c r="O73272" s="411"/>
      <c r="P73272" s="409"/>
      <c r="Q73272" s="409"/>
      <c r="R73272" s="378"/>
      <c r="S73272" s="378"/>
      <c r="T73272" s="378"/>
      <c r="U73272" s="378"/>
      <c r="V73272" s="378"/>
      <c r="W73272" s="378"/>
      <c r="X73272" s="378"/>
      <c r="Y73272" s="378"/>
    </row>
    <row r="73273" spans="1:25">
      <c r="A73273" s="374"/>
      <c r="B73273" s="374"/>
      <c r="C73273" s="406"/>
      <c r="D73273" s="407"/>
      <c r="E73273" s="374"/>
      <c r="F73273" s="374"/>
      <c r="G73273" s="408"/>
      <c r="H73273" s="374"/>
      <c r="I73273" s="409"/>
      <c r="J73273" s="374"/>
      <c r="K73273" s="409"/>
      <c r="L73273" s="378"/>
      <c r="M73273" s="410"/>
      <c r="N73273" s="374"/>
      <c r="O73273" s="411"/>
      <c r="P73273" s="409"/>
      <c r="Q73273" s="409"/>
      <c r="R73273" s="378"/>
      <c r="S73273" s="378"/>
      <c r="T73273" s="378"/>
      <c r="U73273" s="378"/>
      <c r="V73273" s="378"/>
      <c r="W73273" s="378"/>
      <c r="X73273" s="378"/>
      <c r="Y73273" s="378"/>
    </row>
    <row r="73274" spans="1:25">
      <c r="A73274" s="374"/>
      <c r="B73274" s="374"/>
      <c r="C73274" s="406"/>
      <c r="D73274" s="407"/>
      <c r="E73274" s="374"/>
      <c r="F73274" s="374"/>
      <c r="G73274" s="408"/>
      <c r="H73274" s="374"/>
      <c r="I73274" s="409"/>
      <c r="J73274" s="374"/>
      <c r="K73274" s="409"/>
      <c r="L73274" s="378"/>
      <c r="M73274" s="410"/>
      <c r="N73274" s="374"/>
      <c r="O73274" s="411"/>
      <c r="P73274" s="409"/>
      <c r="Q73274" s="409"/>
      <c r="R73274" s="378"/>
      <c r="S73274" s="378"/>
      <c r="T73274" s="378"/>
      <c r="U73274" s="378"/>
      <c r="V73274" s="378"/>
      <c r="W73274" s="378"/>
      <c r="X73274" s="378"/>
      <c r="Y73274" s="378"/>
    </row>
    <row r="73275" spans="1:25">
      <c r="A73275" s="374"/>
      <c r="B73275" s="374"/>
      <c r="C73275" s="406"/>
      <c r="D73275" s="407"/>
      <c r="E73275" s="374"/>
      <c r="F73275" s="374"/>
      <c r="G73275" s="408"/>
      <c r="H73275" s="374"/>
      <c r="I73275" s="409"/>
      <c r="J73275" s="374"/>
      <c r="K73275" s="409"/>
      <c r="L73275" s="378"/>
      <c r="M73275" s="410"/>
      <c r="N73275" s="374"/>
      <c r="O73275" s="411"/>
      <c r="P73275" s="409"/>
      <c r="Q73275" s="409"/>
      <c r="R73275" s="378"/>
      <c r="S73275" s="378"/>
      <c r="T73275" s="378"/>
      <c r="U73275" s="378"/>
      <c r="V73275" s="378"/>
      <c r="W73275" s="378"/>
      <c r="X73275" s="378"/>
      <c r="Y73275" s="378"/>
    </row>
    <row r="73276" spans="1:25">
      <c r="A73276" s="374"/>
      <c r="B73276" s="374"/>
      <c r="C73276" s="406"/>
      <c r="D73276" s="407"/>
      <c r="E73276" s="374"/>
      <c r="F73276" s="374"/>
      <c r="G73276" s="408"/>
      <c r="H73276" s="374"/>
      <c r="I73276" s="409"/>
      <c r="J73276" s="374"/>
      <c r="K73276" s="409"/>
      <c r="L73276" s="378"/>
      <c r="M73276" s="410"/>
      <c r="N73276" s="374"/>
      <c r="O73276" s="411"/>
      <c r="P73276" s="409"/>
      <c r="Q73276" s="409"/>
      <c r="R73276" s="378"/>
      <c r="S73276" s="378"/>
      <c r="T73276" s="378"/>
      <c r="U73276" s="378"/>
      <c r="V73276" s="378"/>
      <c r="W73276" s="378"/>
      <c r="X73276" s="378"/>
      <c r="Y73276" s="378"/>
    </row>
    <row r="73277" spans="1:25">
      <c r="A73277" s="374"/>
      <c r="B73277" s="374"/>
      <c r="C73277" s="406"/>
      <c r="D73277" s="407"/>
      <c r="E73277" s="374"/>
      <c r="F73277" s="374"/>
      <c r="G73277" s="408"/>
      <c r="H73277" s="374"/>
      <c r="I73277" s="409"/>
      <c r="J73277" s="374"/>
      <c r="K73277" s="409"/>
      <c r="L73277" s="378"/>
      <c r="M73277" s="410"/>
      <c r="N73277" s="374"/>
      <c r="O73277" s="411"/>
      <c r="P73277" s="409"/>
      <c r="Q73277" s="409"/>
      <c r="R73277" s="378"/>
      <c r="S73277" s="378"/>
      <c r="T73277" s="378"/>
      <c r="U73277" s="378"/>
      <c r="V73277" s="378"/>
      <c r="W73277" s="378"/>
      <c r="X73277" s="378"/>
      <c r="Y73277" s="378"/>
    </row>
    <row r="73278" spans="1:25">
      <c r="A73278" s="374"/>
      <c r="B73278" s="374"/>
      <c r="C73278" s="406"/>
      <c r="D73278" s="407"/>
      <c r="E73278" s="374"/>
      <c r="F73278" s="374"/>
      <c r="G73278" s="408"/>
      <c r="H73278" s="374"/>
      <c r="I73278" s="409"/>
      <c r="J73278" s="374"/>
      <c r="K73278" s="409"/>
      <c r="L73278" s="378"/>
      <c r="M73278" s="410"/>
      <c r="N73278" s="374"/>
      <c r="O73278" s="411"/>
      <c r="P73278" s="409"/>
      <c r="Q73278" s="409"/>
      <c r="R73278" s="378"/>
      <c r="S73278" s="378"/>
      <c r="T73278" s="378"/>
      <c r="U73278" s="378"/>
      <c r="V73278" s="378"/>
      <c r="W73278" s="378"/>
      <c r="X73278" s="378"/>
      <c r="Y73278" s="378"/>
    </row>
    <row r="73279" spans="1:25">
      <c r="A73279" s="374"/>
      <c r="B73279" s="374"/>
      <c r="C73279" s="406"/>
      <c r="D73279" s="407"/>
      <c r="E73279" s="374"/>
      <c r="F73279" s="374"/>
      <c r="G73279" s="408"/>
      <c r="H73279" s="374"/>
      <c r="I73279" s="409"/>
      <c r="J73279" s="374"/>
      <c r="K73279" s="409"/>
      <c r="L73279" s="378"/>
      <c r="M73279" s="410"/>
      <c r="N73279" s="374"/>
      <c r="O73279" s="411"/>
      <c r="P73279" s="409"/>
      <c r="Q73279" s="409"/>
      <c r="R73279" s="378"/>
      <c r="S73279" s="378"/>
      <c r="T73279" s="378"/>
      <c r="U73279" s="378"/>
      <c r="V73279" s="378"/>
      <c r="W73279" s="378"/>
      <c r="X73279" s="378"/>
      <c r="Y73279" s="378"/>
    </row>
    <row r="73280" spans="1:25">
      <c r="A73280" s="374"/>
      <c r="B73280" s="374"/>
      <c r="C73280" s="406"/>
      <c r="D73280" s="407"/>
      <c r="E73280" s="374"/>
      <c r="F73280" s="374"/>
      <c r="G73280" s="408"/>
      <c r="H73280" s="374"/>
      <c r="I73280" s="409"/>
      <c r="J73280" s="374"/>
      <c r="K73280" s="409"/>
      <c r="L73280" s="378"/>
      <c r="M73280" s="410"/>
      <c r="N73280" s="374"/>
      <c r="O73280" s="411"/>
      <c r="P73280" s="409"/>
      <c r="Q73280" s="409"/>
      <c r="R73280" s="378"/>
      <c r="S73280" s="378"/>
      <c r="T73280" s="378"/>
      <c r="U73280" s="378"/>
      <c r="V73280" s="378"/>
      <c r="W73280" s="378"/>
      <c r="X73280" s="378"/>
      <c r="Y73280" s="378"/>
    </row>
    <row r="73281" spans="1:25">
      <c r="A73281" s="374"/>
      <c r="B73281" s="374"/>
      <c r="C73281" s="406"/>
      <c r="D73281" s="407"/>
      <c r="E73281" s="374"/>
      <c r="F73281" s="374"/>
      <c r="G73281" s="408"/>
      <c r="H73281" s="374"/>
      <c r="I73281" s="409"/>
      <c r="J73281" s="374"/>
      <c r="K73281" s="409"/>
      <c r="L73281" s="378"/>
      <c r="M73281" s="410"/>
      <c r="N73281" s="374"/>
      <c r="O73281" s="411"/>
      <c r="P73281" s="409"/>
      <c r="Q73281" s="409"/>
      <c r="R73281" s="378"/>
      <c r="S73281" s="378"/>
      <c r="T73281" s="378"/>
      <c r="U73281" s="378"/>
      <c r="V73281" s="378"/>
      <c r="W73281" s="378"/>
      <c r="X73281" s="378"/>
      <c r="Y73281" s="378"/>
    </row>
    <row r="73282" spans="1:25">
      <c r="A73282" s="374"/>
      <c r="B73282" s="374"/>
      <c r="C73282" s="406"/>
      <c r="D73282" s="407"/>
      <c r="E73282" s="374"/>
      <c r="F73282" s="374"/>
      <c r="G73282" s="408"/>
      <c r="H73282" s="374"/>
      <c r="I73282" s="409"/>
      <c r="J73282" s="374"/>
      <c r="K73282" s="409"/>
      <c r="L73282" s="378"/>
      <c r="M73282" s="410"/>
      <c r="N73282" s="374"/>
      <c r="O73282" s="411"/>
      <c r="P73282" s="409"/>
      <c r="Q73282" s="409"/>
      <c r="R73282" s="378"/>
      <c r="S73282" s="378"/>
      <c r="T73282" s="378"/>
      <c r="U73282" s="378"/>
      <c r="V73282" s="378"/>
      <c r="W73282" s="378"/>
      <c r="X73282" s="378"/>
      <c r="Y73282" s="378"/>
    </row>
    <row r="73283" spans="1:25">
      <c r="A73283" s="374"/>
      <c r="B73283" s="374"/>
      <c r="C73283" s="406"/>
      <c r="D73283" s="407"/>
      <c r="E73283" s="374"/>
      <c r="F73283" s="374"/>
      <c r="G73283" s="408"/>
      <c r="H73283" s="374"/>
      <c r="I73283" s="409"/>
      <c r="J73283" s="374"/>
      <c r="K73283" s="409"/>
      <c r="L73283" s="378"/>
      <c r="M73283" s="410"/>
      <c r="N73283" s="374"/>
      <c r="O73283" s="411"/>
      <c r="P73283" s="409"/>
      <c r="Q73283" s="409"/>
      <c r="R73283" s="378"/>
      <c r="S73283" s="378"/>
      <c r="T73283" s="378"/>
      <c r="U73283" s="378"/>
      <c r="V73283" s="378"/>
      <c r="W73283" s="378"/>
      <c r="X73283" s="378"/>
      <c r="Y73283" s="378"/>
    </row>
    <row r="73284" spans="1:25">
      <c r="A73284" s="374"/>
      <c r="B73284" s="374"/>
      <c r="C73284" s="406"/>
      <c r="D73284" s="407"/>
      <c r="E73284" s="374"/>
      <c r="F73284" s="374"/>
      <c r="G73284" s="408"/>
      <c r="H73284" s="374"/>
      <c r="I73284" s="409"/>
      <c r="J73284" s="374"/>
      <c r="K73284" s="409"/>
      <c r="L73284" s="378"/>
      <c r="M73284" s="410"/>
      <c r="N73284" s="374"/>
      <c r="O73284" s="411"/>
      <c r="P73284" s="409"/>
      <c r="Q73284" s="409"/>
      <c r="R73284" s="378"/>
      <c r="S73284" s="378"/>
      <c r="T73284" s="378"/>
      <c r="U73284" s="378"/>
      <c r="V73284" s="378"/>
      <c r="W73284" s="378"/>
      <c r="X73284" s="378"/>
      <c r="Y73284" s="378"/>
    </row>
    <row r="73285" spans="1:25">
      <c r="A73285" s="374"/>
      <c r="B73285" s="374"/>
      <c r="C73285" s="406"/>
      <c r="D73285" s="407"/>
      <c r="E73285" s="374"/>
      <c r="F73285" s="374"/>
      <c r="G73285" s="408"/>
      <c r="H73285" s="374"/>
      <c r="I73285" s="409"/>
      <c r="J73285" s="374"/>
      <c r="K73285" s="409"/>
      <c r="L73285" s="378"/>
      <c r="M73285" s="410"/>
      <c r="N73285" s="374"/>
      <c r="O73285" s="411"/>
      <c r="P73285" s="409"/>
      <c r="Q73285" s="409"/>
      <c r="R73285" s="378"/>
      <c r="S73285" s="378"/>
      <c r="T73285" s="378"/>
      <c r="U73285" s="378"/>
      <c r="V73285" s="378"/>
      <c r="W73285" s="378"/>
      <c r="X73285" s="378"/>
      <c r="Y73285" s="378"/>
    </row>
    <row r="73286" spans="1:25">
      <c r="A73286" s="374"/>
      <c r="B73286" s="374"/>
      <c r="C73286" s="406"/>
      <c r="D73286" s="407"/>
      <c r="E73286" s="374"/>
      <c r="F73286" s="374"/>
      <c r="G73286" s="408"/>
      <c r="H73286" s="374"/>
      <c r="I73286" s="409"/>
      <c r="J73286" s="374"/>
      <c r="K73286" s="409"/>
      <c r="L73286" s="378"/>
      <c r="M73286" s="410"/>
      <c r="N73286" s="374"/>
      <c r="O73286" s="411"/>
      <c r="P73286" s="409"/>
      <c r="Q73286" s="409"/>
      <c r="R73286" s="378"/>
      <c r="S73286" s="378"/>
      <c r="T73286" s="378"/>
      <c r="U73286" s="378"/>
      <c r="V73286" s="378"/>
      <c r="W73286" s="378"/>
      <c r="X73286" s="378"/>
      <c r="Y73286" s="378"/>
    </row>
    <row r="73287" spans="1:25">
      <c r="A73287" s="374"/>
      <c r="B73287" s="374"/>
      <c r="C73287" s="406"/>
      <c r="D73287" s="407"/>
      <c r="E73287" s="374"/>
      <c r="F73287" s="374"/>
      <c r="G73287" s="408"/>
      <c r="H73287" s="374"/>
      <c r="I73287" s="409"/>
      <c r="J73287" s="374"/>
      <c r="K73287" s="409"/>
      <c r="L73287" s="378"/>
      <c r="M73287" s="410"/>
      <c r="N73287" s="374"/>
      <c r="O73287" s="411"/>
      <c r="P73287" s="409"/>
      <c r="Q73287" s="409"/>
      <c r="R73287" s="378"/>
      <c r="S73287" s="378"/>
      <c r="T73287" s="378"/>
      <c r="U73287" s="378"/>
      <c r="V73287" s="378"/>
      <c r="W73287" s="378"/>
      <c r="X73287" s="378"/>
      <c r="Y73287" s="378"/>
    </row>
    <row r="73288" spans="1:25">
      <c r="A73288" s="374"/>
      <c r="B73288" s="374"/>
      <c r="C73288" s="406"/>
      <c r="D73288" s="407"/>
      <c r="E73288" s="374"/>
      <c r="F73288" s="374"/>
      <c r="G73288" s="408"/>
      <c r="H73288" s="374"/>
      <c r="I73288" s="409"/>
      <c r="J73288" s="374"/>
      <c r="K73288" s="409"/>
      <c r="L73288" s="378"/>
      <c r="M73288" s="410"/>
      <c r="N73288" s="374"/>
      <c r="O73288" s="411"/>
      <c r="P73288" s="409"/>
      <c r="Q73288" s="409"/>
      <c r="R73288" s="378"/>
      <c r="S73288" s="378"/>
      <c r="T73288" s="378"/>
      <c r="U73288" s="378"/>
      <c r="V73288" s="378"/>
      <c r="W73288" s="378"/>
      <c r="X73288" s="378"/>
      <c r="Y73288" s="378"/>
    </row>
    <row r="73289" spans="1:25">
      <c r="A73289" s="374"/>
      <c r="B73289" s="374"/>
      <c r="C73289" s="406"/>
      <c r="D73289" s="407"/>
      <c r="E73289" s="374"/>
      <c r="F73289" s="374"/>
      <c r="G73289" s="408"/>
      <c r="H73289" s="374"/>
      <c r="I73289" s="409"/>
      <c r="J73289" s="374"/>
      <c r="K73289" s="409"/>
      <c r="L73289" s="378"/>
      <c r="M73289" s="410"/>
      <c r="N73289" s="374"/>
      <c r="O73289" s="411"/>
      <c r="P73289" s="409"/>
      <c r="Q73289" s="409"/>
      <c r="R73289" s="378"/>
      <c r="S73289" s="378"/>
      <c r="T73289" s="378"/>
      <c r="U73289" s="378"/>
      <c r="V73289" s="378"/>
      <c r="W73289" s="378"/>
      <c r="X73289" s="378"/>
      <c r="Y73289" s="378"/>
    </row>
    <row r="73290" spans="1:25">
      <c r="A73290" s="374"/>
      <c r="B73290" s="374"/>
      <c r="C73290" s="406"/>
      <c r="D73290" s="407"/>
      <c r="E73290" s="374"/>
      <c r="F73290" s="374"/>
      <c r="G73290" s="408"/>
      <c r="H73290" s="374"/>
      <c r="I73290" s="409"/>
      <c r="J73290" s="374"/>
      <c r="K73290" s="409"/>
      <c r="L73290" s="378"/>
      <c r="M73290" s="410"/>
      <c r="N73290" s="374"/>
      <c r="O73290" s="411"/>
      <c r="P73290" s="409"/>
      <c r="Q73290" s="409"/>
      <c r="R73290" s="378"/>
      <c r="S73290" s="378"/>
      <c r="T73290" s="378"/>
      <c r="U73290" s="378"/>
      <c r="V73290" s="378"/>
      <c r="W73290" s="378"/>
      <c r="X73290" s="378"/>
      <c r="Y73290" s="378"/>
    </row>
    <row r="73291" spans="1:25">
      <c r="A73291" s="374"/>
      <c r="B73291" s="374"/>
      <c r="C73291" s="406"/>
      <c r="D73291" s="407"/>
      <c r="E73291" s="374"/>
      <c r="F73291" s="374"/>
      <c r="G73291" s="408"/>
      <c r="H73291" s="374"/>
      <c r="I73291" s="409"/>
      <c r="J73291" s="374"/>
      <c r="K73291" s="409"/>
      <c r="L73291" s="378"/>
      <c r="M73291" s="410"/>
      <c r="N73291" s="374"/>
      <c r="O73291" s="411"/>
      <c r="P73291" s="409"/>
      <c r="Q73291" s="409"/>
      <c r="R73291" s="378"/>
      <c r="S73291" s="378"/>
      <c r="T73291" s="378"/>
      <c r="U73291" s="378"/>
      <c r="V73291" s="378"/>
      <c r="W73291" s="378"/>
      <c r="X73291" s="378"/>
      <c r="Y73291" s="378"/>
    </row>
    <row r="73292" spans="1:25">
      <c r="A73292" s="374"/>
      <c r="B73292" s="374"/>
      <c r="C73292" s="406"/>
      <c r="D73292" s="407"/>
      <c r="E73292" s="374"/>
      <c r="F73292" s="374"/>
      <c r="G73292" s="408"/>
      <c r="H73292" s="374"/>
      <c r="I73292" s="409"/>
      <c r="J73292" s="374"/>
      <c r="K73292" s="409"/>
      <c r="L73292" s="378"/>
      <c r="M73292" s="410"/>
      <c r="N73292" s="374"/>
      <c r="O73292" s="411"/>
      <c r="P73292" s="409"/>
      <c r="Q73292" s="409"/>
      <c r="R73292" s="378"/>
      <c r="S73292" s="378"/>
      <c r="T73292" s="378"/>
      <c r="U73292" s="378"/>
      <c r="V73292" s="378"/>
      <c r="W73292" s="378"/>
      <c r="X73292" s="378"/>
      <c r="Y73292" s="378"/>
    </row>
    <row r="73293" spans="1:25">
      <c r="A73293" s="374"/>
      <c r="B73293" s="374"/>
      <c r="C73293" s="406"/>
      <c r="D73293" s="407"/>
      <c r="E73293" s="374"/>
      <c r="F73293" s="374"/>
      <c r="G73293" s="408"/>
      <c r="H73293" s="374"/>
      <c r="I73293" s="409"/>
      <c r="J73293" s="374"/>
      <c r="K73293" s="409"/>
      <c r="L73293" s="378"/>
      <c r="M73293" s="410"/>
      <c r="N73293" s="374"/>
      <c r="O73293" s="411"/>
      <c r="P73293" s="409"/>
      <c r="Q73293" s="409"/>
      <c r="R73293" s="378"/>
      <c r="S73293" s="378"/>
      <c r="T73293" s="378"/>
      <c r="U73293" s="378"/>
      <c r="V73293" s="378"/>
      <c r="W73293" s="378"/>
      <c r="X73293" s="378"/>
      <c r="Y73293" s="378"/>
    </row>
    <row r="73294" spans="1:25">
      <c r="A73294" s="374"/>
      <c r="B73294" s="374"/>
      <c r="C73294" s="406"/>
      <c r="D73294" s="407"/>
      <c r="E73294" s="374"/>
      <c r="F73294" s="374"/>
      <c r="G73294" s="408"/>
      <c r="H73294" s="374"/>
      <c r="I73294" s="409"/>
      <c r="J73294" s="374"/>
      <c r="K73294" s="409"/>
      <c r="L73294" s="378"/>
      <c r="M73294" s="410"/>
      <c r="N73294" s="374"/>
      <c r="O73294" s="411"/>
      <c r="P73294" s="409"/>
      <c r="Q73294" s="409"/>
      <c r="R73294" s="378"/>
      <c r="S73294" s="378"/>
      <c r="T73294" s="378"/>
      <c r="U73294" s="378"/>
      <c r="V73294" s="378"/>
      <c r="W73294" s="378"/>
      <c r="X73294" s="378"/>
      <c r="Y73294" s="378"/>
    </row>
    <row r="73295" spans="1:25">
      <c r="A73295" s="374"/>
      <c r="B73295" s="374"/>
      <c r="C73295" s="406"/>
      <c r="D73295" s="407"/>
      <c r="E73295" s="374"/>
      <c r="F73295" s="374"/>
      <c r="G73295" s="408"/>
      <c r="H73295" s="374"/>
      <c r="I73295" s="409"/>
      <c r="J73295" s="374"/>
      <c r="K73295" s="409"/>
      <c r="L73295" s="378"/>
      <c r="M73295" s="410"/>
      <c r="N73295" s="374"/>
      <c r="O73295" s="411"/>
      <c r="P73295" s="409"/>
      <c r="Q73295" s="409"/>
      <c r="R73295" s="378"/>
      <c r="S73295" s="378"/>
      <c r="T73295" s="378"/>
      <c r="U73295" s="378"/>
      <c r="V73295" s="378"/>
      <c r="W73295" s="378"/>
      <c r="X73295" s="378"/>
      <c r="Y73295" s="378"/>
    </row>
    <row r="73296" spans="1:25">
      <c r="A73296" s="374"/>
      <c r="B73296" s="374"/>
      <c r="C73296" s="406"/>
      <c r="D73296" s="407"/>
      <c r="E73296" s="374"/>
      <c r="F73296" s="374"/>
      <c r="G73296" s="408"/>
      <c r="H73296" s="374"/>
      <c r="I73296" s="409"/>
      <c r="J73296" s="374"/>
      <c r="K73296" s="409"/>
      <c r="L73296" s="378"/>
      <c r="M73296" s="410"/>
      <c r="N73296" s="374"/>
      <c r="O73296" s="411"/>
      <c r="P73296" s="409"/>
      <c r="Q73296" s="409"/>
      <c r="R73296" s="378"/>
      <c r="S73296" s="378"/>
      <c r="T73296" s="378"/>
      <c r="U73296" s="378"/>
      <c r="V73296" s="378"/>
      <c r="W73296" s="378"/>
      <c r="X73296" s="378"/>
      <c r="Y73296" s="378"/>
    </row>
    <row r="73297" spans="1:25">
      <c r="A73297" s="374"/>
      <c r="B73297" s="374"/>
      <c r="C73297" s="406"/>
      <c r="D73297" s="407"/>
      <c r="E73297" s="374"/>
      <c r="F73297" s="374"/>
      <c r="G73297" s="408"/>
      <c r="H73297" s="374"/>
      <c r="I73297" s="409"/>
      <c r="J73297" s="374"/>
      <c r="K73297" s="409"/>
      <c r="L73297" s="378"/>
      <c r="M73297" s="410"/>
      <c r="N73297" s="374"/>
      <c r="O73297" s="411"/>
      <c r="P73297" s="409"/>
      <c r="Q73297" s="409"/>
      <c r="R73297" s="378"/>
      <c r="S73297" s="378"/>
      <c r="T73297" s="378"/>
      <c r="U73297" s="378"/>
      <c r="V73297" s="378"/>
      <c r="W73297" s="378"/>
      <c r="X73297" s="378"/>
      <c r="Y73297" s="378"/>
    </row>
    <row r="73298" spans="1:25">
      <c r="A73298" s="374"/>
      <c r="B73298" s="374"/>
      <c r="C73298" s="406"/>
      <c r="D73298" s="407"/>
      <c r="E73298" s="374"/>
      <c r="F73298" s="374"/>
      <c r="G73298" s="408"/>
      <c r="H73298" s="374"/>
      <c r="I73298" s="409"/>
      <c r="J73298" s="374"/>
      <c r="K73298" s="409"/>
      <c r="L73298" s="378"/>
      <c r="M73298" s="410"/>
      <c r="N73298" s="374"/>
      <c r="O73298" s="411"/>
      <c r="P73298" s="409"/>
      <c r="Q73298" s="409"/>
      <c r="R73298" s="378"/>
      <c r="S73298" s="378"/>
      <c r="T73298" s="378"/>
      <c r="U73298" s="378"/>
      <c r="V73298" s="378"/>
      <c r="W73298" s="378"/>
      <c r="X73298" s="378"/>
      <c r="Y73298" s="378"/>
    </row>
    <row r="73299" spans="1:25">
      <c r="A73299" s="374"/>
      <c r="B73299" s="374"/>
      <c r="C73299" s="406"/>
      <c r="D73299" s="407"/>
      <c r="E73299" s="374"/>
      <c r="F73299" s="374"/>
      <c r="G73299" s="408"/>
      <c r="H73299" s="374"/>
      <c r="I73299" s="409"/>
      <c r="J73299" s="374"/>
      <c r="K73299" s="409"/>
      <c r="L73299" s="378"/>
      <c r="M73299" s="410"/>
      <c r="N73299" s="374"/>
      <c r="O73299" s="411"/>
      <c r="P73299" s="409"/>
      <c r="Q73299" s="409"/>
      <c r="R73299" s="378"/>
      <c r="S73299" s="378"/>
      <c r="T73299" s="378"/>
      <c r="U73299" s="378"/>
      <c r="V73299" s="378"/>
      <c r="W73299" s="378"/>
      <c r="X73299" s="378"/>
      <c r="Y73299" s="378"/>
    </row>
    <row r="73300" spans="1:25">
      <c r="A73300" s="374"/>
      <c r="B73300" s="374"/>
      <c r="C73300" s="406"/>
      <c r="D73300" s="407"/>
      <c r="E73300" s="374"/>
      <c r="F73300" s="374"/>
      <c r="G73300" s="408"/>
      <c r="H73300" s="374"/>
      <c r="I73300" s="409"/>
      <c r="J73300" s="374"/>
      <c r="K73300" s="409"/>
      <c r="L73300" s="378"/>
      <c r="M73300" s="410"/>
      <c r="N73300" s="374"/>
      <c r="O73300" s="411"/>
      <c r="P73300" s="409"/>
      <c r="Q73300" s="409"/>
      <c r="R73300" s="378"/>
      <c r="S73300" s="378"/>
      <c r="T73300" s="378"/>
      <c r="U73300" s="378"/>
      <c r="V73300" s="378"/>
      <c r="W73300" s="378"/>
      <c r="X73300" s="378"/>
      <c r="Y73300" s="378"/>
    </row>
    <row r="73301" spans="1:25">
      <c r="A73301" s="374"/>
      <c r="B73301" s="374"/>
      <c r="C73301" s="406"/>
      <c r="D73301" s="407"/>
      <c r="E73301" s="374"/>
      <c r="F73301" s="374"/>
      <c r="G73301" s="408"/>
      <c r="H73301" s="374"/>
      <c r="I73301" s="409"/>
      <c r="J73301" s="374"/>
      <c r="K73301" s="409"/>
      <c r="L73301" s="378"/>
      <c r="M73301" s="410"/>
      <c r="N73301" s="374"/>
      <c r="O73301" s="411"/>
      <c r="P73301" s="409"/>
      <c r="Q73301" s="409"/>
      <c r="R73301" s="378"/>
      <c r="S73301" s="378"/>
      <c r="T73301" s="378"/>
      <c r="U73301" s="378"/>
      <c r="V73301" s="378"/>
      <c r="W73301" s="378"/>
      <c r="X73301" s="378"/>
      <c r="Y73301" s="378"/>
    </row>
    <row r="73302" spans="1:25">
      <c r="A73302" s="374"/>
      <c r="B73302" s="374"/>
      <c r="C73302" s="406"/>
      <c r="D73302" s="407"/>
      <c r="E73302" s="374"/>
      <c r="F73302" s="374"/>
      <c r="G73302" s="408"/>
      <c r="H73302" s="374"/>
      <c r="I73302" s="409"/>
      <c r="J73302" s="374"/>
      <c r="K73302" s="409"/>
      <c r="L73302" s="378"/>
      <c r="M73302" s="410"/>
      <c r="N73302" s="374"/>
      <c r="O73302" s="411"/>
      <c r="P73302" s="409"/>
      <c r="Q73302" s="409"/>
      <c r="R73302" s="378"/>
      <c r="S73302" s="378"/>
      <c r="T73302" s="378"/>
      <c r="U73302" s="378"/>
      <c r="V73302" s="378"/>
      <c r="W73302" s="378"/>
      <c r="X73302" s="378"/>
      <c r="Y73302" s="378"/>
    </row>
    <row r="73303" spans="1:25">
      <c r="A73303" s="374"/>
      <c r="B73303" s="374"/>
      <c r="C73303" s="406"/>
      <c r="D73303" s="407"/>
      <c r="E73303" s="374"/>
      <c r="F73303" s="374"/>
      <c r="G73303" s="408"/>
      <c r="H73303" s="374"/>
      <c r="I73303" s="409"/>
      <c r="J73303" s="374"/>
      <c r="K73303" s="409"/>
      <c r="L73303" s="378"/>
      <c r="M73303" s="410"/>
      <c r="N73303" s="374"/>
      <c r="O73303" s="411"/>
      <c r="P73303" s="409"/>
      <c r="Q73303" s="409"/>
      <c r="R73303" s="378"/>
      <c r="S73303" s="378"/>
      <c r="T73303" s="378"/>
      <c r="U73303" s="378"/>
      <c r="V73303" s="378"/>
      <c r="W73303" s="378"/>
      <c r="X73303" s="378"/>
      <c r="Y73303" s="378"/>
    </row>
    <row r="73304" spans="1:25">
      <c r="A73304" s="374"/>
      <c r="B73304" s="374"/>
      <c r="C73304" s="406"/>
      <c r="D73304" s="407"/>
      <c r="E73304" s="374"/>
      <c r="F73304" s="374"/>
      <c r="G73304" s="408"/>
      <c r="H73304" s="374"/>
      <c r="I73304" s="409"/>
      <c r="J73304" s="374"/>
      <c r="K73304" s="409"/>
      <c r="L73304" s="378"/>
      <c r="M73304" s="410"/>
      <c r="N73304" s="374"/>
      <c r="O73304" s="411"/>
      <c r="P73304" s="409"/>
      <c r="Q73304" s="409"/>
      <c r="R73304" s="378"/>
      <c r="S73304" s="378"/>
      <c r="T73304" s="378"/>
      <c r="U73304" s="378"/>
      <c r="V73304" s="378"/>
      <c r="W73304" s="378"/>
      <c r="X73304" s="378"/>
      <c r="Y73304" s="378"/>
    </row>
    <row r="73305" spans="1:25">
      <c r="A73305" s="374"/>
      <c r="B73305" s="374"/>
      <c r="C73305" s="406"/>
      <c r="D73305" s="407"/>
      <c r="E73305" s="374"/>
      <c r="F73305" s="374"/>
      <c r="G73305" s="408"/>
      <c r="H73305" s="374"/>
      <c r="I73305" s="409"/>
      <c r="J73305" s="374"/>
      <c r="K73305" s="409"/>
      <c r="L73305" s="378"/>
      <c r="M73305" s="410"/>
      <c r="N73305" s="374"/>
      <c r="O73305" s="411"/>
      <c r="P73305" s="409"/>
      <c r="Q73305" s="409"/>
      <c r="R73305" s="378"/>
      <c r="S73305" s="378"/>
      <c r="T73305" s="378"/>
      <c r="U73305" s="378"/>
      <c r="V73305" s="378"/>
      <c r="W73305" s="378"/>
      <c r="X73305" s="378"/>
      <c r="Y73305" s="378"/>
    </row>
    <row r="73306" spans="1:25">
      <c r="A73306" s="374"/>
      <c r="B73306" s="374"/>
      <c r="C73306" s="406"/>
      <c r="D73306" s="407"/>
      <c r="E73306" s="374"/>
      <c r="F73306" s="374"/>
      <c r="G73306" s="408"/>
      <c r="H73306" s="374"/>
      <c r="I73306" s="409"/>
      <c r="J73306" s="374"/>
      <c r="K73306" s="409"/>
      <c r="L73306" s="378"/>
      <c r="M73306" s="410"/>
      <c r="N73306" s="374"/>
      <c r="O73306" s="411"/>
      <c r="P73306" s="409"/>
      <c r="Q73306" s="409"/>
      <c r="R73306" s="378"/>
      <c r="S73306" s="378"/>
      <c r="T73306" s="378"/>
      <c r="U73306" s="378"/>
      <c r="V73306" s="378"/>
      <c r="W73306" s="378"/>
      <c r="X73306" s="378"/>
      <c r="Y73306" s="378"/>
    </row>
    <row r="73307" spans="1:25">
      <c r="A73307" s="374"/>
      <c r="B73307" s="374"/>
      <c r="C73307" s="406"/>
      <c r="D73307" s="407"/>
      <c r="E73307" s="374"/>
      <c r="F73307" s="374"/>
      <c r="G73307" s="408"/>
      <c r="H73307" s="374"/>
      <c r="I73307" s="409"/>
      <c r="J73307" s="374"/>
      <c r="K73307" s="409"/>
      <c r="L73307" s="378"/>
      <c r="M73307" s="410"/>
      <c r="N73307" s="374"/>
      <c r="O73307" s="411"/>
      <c r="P73307" s="409"/>
      <c r="Q73307" s="409"/>
      <c r="R73307" s="378"/>
      <c r="S73307" s="378"/>
      <c r="T73307" s="378"/>
      <c r="U73307" s="378"/>
      <c r="V73307" s="378"/>
      <c r="W73307" s="378"/>
      <c r="X73307" s="378"/>
      <c r="Y73307" s="378"/>
    </row>
    <row r="73308" spans="1:25">
      <c r="A73308" s="374"/>
      <c r="B73308" s="374"/>
      <c r="C73308" s="406"/>
      <c r="D73308" s="407"/>
      <c r="E73308" s="374"/>
      <c r="F73308" s="374"/>
      <c r="G73308" s="408"/>
      <c r="H73308" s="374"/>
      <c r="I73308" s="409"/>
      <c r="J73308" s="374"/>
      <c r="K73308" s="409"/>
      <c r="L73308" s="378"/>
      <c r="M73308" s="410"/>
      <c r="N73308" s="374"/>
      <c r="O73308" s="411"/>
      <c r="P73308" s="409"/>
      <c r="Q73308" s="409"/>
      <c r="R73308" s="378"/>
      <c r="S73308" s="378"/>
      <c r="T73308" s="378"/>
      <c r="U73308" s="378"/>
      <c r="V73308" s="378"/>
      <c r="W73308" s="378"/>
      <c r="X73308" s="378"/>
      <c r="Y73308" s="378"/>
    </row>
    <row r="73309" spans="1:25">
      <c r="A73309" s="374"/>
      <c r="B73309" s="374"/>
      <c r="C73309" s="406"/>
      <c r="D73309" s="407"/>
      <c r="E73309" s="374"/>
      <c r="F73309" s="374"/>
      <c r="G73309" s="408"/>
      <c r="H73309" s="374"/>
      <c r="I73309" s="409"/>
      <c r="J73309" s="374"/>
      <c r="K73309" s="409"/>
      <c r="L73309" s="378"/>
      <c r="M73309" s="410"/>
      <c r="N73309" s="374"/>
      <c r="O73309" s="411"/>
      <c r="P73309" s="409"/>
      <c r="Q73309" s="409"/>
      <c r="R73309" s="378"/>
      <c r="S73309" s="378"/>
      <c r="T73309" s="378"/>
      <c r="U73309" s="378"/>
      <c r="V73309" s="378"/>
      <c r="W73309" s="378"/>
      <c r="X73309" s="378"/>
      <c r="Y73309" s="378"/>
    </row>
    <row r="73310" spans="1:25">
      <c r="A73310" s="374"/>
      <c r="B73310" s="374"/>
      <c r="C73310" s="406"/>
      <c r="D73310" s="407"/>
      <c r="E73310" s="374"/>
      <c r="F73310" s="374"/>
      <c r="G73310" s="408"/>
      <c r="H73310" s="374"/>
      <c r="I73310" s="409"/>
      <c r="J73310" s="374"/>
      <c r="K73310" s="409"/>
      <c r="L73310" s="378"/>
      <c r="M73310" s="410"/>
      <c r="N73310" s="374"/>
      <c r="O73310" s="411"/>
      <c r="P73310" s="409"/>
      <c r="Q73310" s="409"/>
      <c r="R73310" s="378"/>
      <c r="S73310" s="378"/>
      <c r="T73310" s="378"/>
      <c r="U73310" s="378"/>
      <c r="V73310" s="378"/>
      <c r="W73310" s="378"/>
      <c r="X73310" s="378"/>
      <c r="Y73310" s="378"/>
    </row>
    <row r="73311" spans="1:25">
      <c r="A73311" s="374"/>
      <c r="B73311" s="374"/>
      <c r="C73311" s="406"/>
      <c r="D73311" s="407"/>
      <c r="E73311" s="374"/>
      <c r="F73311" s="374"/>
      <c r="G73311" s="408"/>
      <c r="H73311" s="374"/>
      <c r="I73311" s="409"/>
      <c r="J73311" s="374"/>
      <c r="K73311" s="409"/>
      <c r="L73311" s="378"/>
      <c r="M73311" s="410"/>
      <c r="N73311" s="374"/>
      <c r="O73311" s="411"/>
      <c r="P73311" s="409"/>
      <c r="Q73311" s="409"/>
      <c r="R73311" s="378"/>
      <c r="S73311" s="378"/>
      <c r="T73311" s="378"/>
      <c r="U73311" s="378"/>
      <c r="V73311" s="378"/>
      <c r="W73311" s="378"/>
      <c r="X73311" s="378"/>
      <c r="Y73311" s="378"/>
    </row>
    <row r="73312" spans="1:25">
      <c r="A73312" s="374"/>
      <c r="B73312" s="374"/>
      <c r="C73312" s="406"/>
      <c r="D73312" s="407"/>
      <c r="E73312" s="374"/>
      <c r="F73312" s="374"/>
      <c r="G73312" s="408"/>
      <c r="H73312" s="374"/>
      <c r="I73312" s="409"/>
      <c r="J73312" s="374"/>
      <c r="K73312" s="409"/>
      <c r="L73312" s="378"/>
      <c r="M73312" s="410"/>
      <c r="N73312" s="374"/>
      <c r="O73312" s="411"/>
      <c r="P73312" s="409"/>
      <c r="Q73312" s="409"/>
      <c r="R73312" s="378"/>
      <c r="S73312" s="378"/>
      <c r="T73312" s="378"/>
      <c r="U73312" s="378"/>
      <c r="V73312" s="378"/>
      <c r="W73312" s="378"/>
      <c r="X73312" s="378"/>
      <c r="Y73312" s="378"/>
    </row>
    <row r="73313" spans="1:25">
      <c r="A73313" s="374"/>
      <c r="B73313" s="374"/>
      <c r="C73313" s="406"/>
      <c r="D73313" s="407"/>
      <c r="E73313" s="374"/>
      <c r="F73313" s="374"/>
      <c r="G73313" s="408"/>
      <c r="H73313" s="374"/>
      <c r="I73313" s="409"/>
      <c r="J73313" s="374"/>
      <c r="K73313" s="409"/>
      <c r="L73313" s="378"/>
      <c r="M73313" s="410"/>
      <c r="N73313" s="374"/>
      <c r="O73313" s="411"/>
      <c r="P73313" s="409"/>
      <c r="Q73313" s="409"/>
      <c r="R73313" s="378"/>
      <c r="S73313" s="378"/>
      <c r="T73313" s="378"/>
      <c r="U73313" s="378"/>
      <c r="V73313" s="378"/>
      <c r="W73313" s="378"/>
      <c r="X73313" s="378"/>
      <c r="Y73313" s="378"/>
    </row>
    <row r="73314" spans="1:25">
      <c r="A73314" s="374"/>
      <c r="B73314" s="374"/>
      <c r="C73314" s="406"/>
      <c r="D73314" s="407"/>
      <c r="E73314" s="374"/>
      <c r="F73314" s="374"/>
      <c r="G73314" s="408"/>
      <c r="H73314" s="374"/>
      <c r="I73314" s="409"/>
      <c r="J73314" s="374"/>
      <c r="K73314" s="409"/>
      <c r="L73314" s="378"/>
      <c r="M73314" s="410"/>
      <c r="N73314" s="374"/>
      <c r="O73314" s="411"/>
      <c r="P73314" s="409"/>
      <c r="Q73314" s="409"/>
      <c r="R73314" s="378"/>
      <c r="S73314" s="378"/>
      <c r="T73314" s="378"/>
      <c r="U73314" s="378"/>
      <c r="V73314" s="378"/>
      <c r="W73314" s="378"/>
      <c r="X73314" s="378"/>
      <c r="Y73314" s="378"/>
    </row>
    <row r="73315" spans="1:25">
      <c r="A73315" s="374"/>
      <c r="B73315" s="374"/>
      <c r="C73315" s="406"/>
      <c r="D73315" s="407"/>
      <c r="E73315" s="374"/>
      <c r="F73315" s="374"/>
      <c r="G73315" s="408"/>
      <c r="H73315" s="374"/>
      <c r="I73315" s="409"/>
      <c r="J73315" s="374"/>
      <c r="K73315" s="409"/>
      <c r="L73315" s="378"/>
      <c r="M73315" s="410"/>
      <c r="N73315" s="374"/>
      <c r="O73315" s="411"/>
      <c r="P73315" s="409"/>
      <c r="Q73315" s="409"/>
      <c r="R73315" s="378"/>
      <c r="S73315" s="378"/>
      <c r="T73315" s="378"/>
      <c r="U73315" s="378"/>
      <c r="V73315" s="378"/>
      <c r="W73315" s="378"/>
      <c r="X73315" s="378"/>
      <c r="Y73315" s="378"/>
    </row>
    <row r="73316" spans="1:25">
      <c r="A73316" s="374"/>
      <c r="B73316" s="374"/>
      <c r="C73316" s="406"/>
      <c r="D73316" s="407"/>
      <c r="E73316" s="374"/>
      <c r="F73316" s="374"/>
      <c r="G73316" s="408"/>
      <c r="H73316" s="374"/>
      <c r="I73316" s="409"/>
      <c r="J73316" s="374"/>
      <c r="K73316" s="409"/>
      <c r="L73316" s="378"/>
      <c r="M73316" s="410"/>
      <c r="N73316" s="374"/>
      <c r="O73316" s="411"/>
      <c r="P73316" s="409"/>
      <c r="Q73316" s="409"/>
      <c r="R73316" s="378"/>
      <c r="S73316" s="378"/>
      <c r="T73316" s="378"/>
      <c r="U73316" s="378"/>
      <c r="V73316" s="378"/>
      <c r="W73316" s="378"/>
      <c r="X73316" s="378"/>
      <c r="Y73316" s="378"/>
    </row>
    <row r="73317" spans="1:25">
      <c r="A73317" s="374"/>
      <c r="B73317" s="374"/>
      <c r="C73317" s="406"/>
      <c r="D73317" s="407"/>
      <c r="E73317" s="374"/>
      <c r="F73317" s="374"/>
      <c r="G73317" s="408"/>
      <c r="H73317" s="374"/>
      <c r="I73317" s="409"/>
      <c r="J73317" s="374"/>
      <c r="K73317" s="409"/>
      <c r="L73317" s="378"/>
      <c r="M73317" s="410"/>
      <c r="N73317" s="374"/>
      <c r="O73317" s="411"/>
      <c r="P73317" s="409"/>
      <c r="Q73317" s="409"/>
      <c r="R73317" s="378"/>
      <c r="S73317" s="378"/>
      <c r="T73317" s="378"/>
      <c r="U73317" s="378"/>
      <c r="V73317" s="378"/>
      <c r="W73317" s="378"/>
      <c r="X73317" s="378"/>
      <c r="Y73317" s="378"/>
    </row>
    <row r="73318" spans="1:25">
      <c r="A73318" s="374"/>
      <c r="B73318" s="374"/>
      <c r="C73318" s="406"/>
      <c r="D73318" s="407"/>
      <c r="E73318" s="374"/>
      <c r="F73318" s="374"/>
      <c r="G73318" s="408"/>
      <c r="H73318" s="374"/>
      <c r="I73318" s="409"/>
      <c r="J73318" s="374"/>
      <c r="K73318" s="409"/>
      <c r="L73318" s="378"/>
      <c r="M73318" s="410"/>
      <c r="N73318" s="374"/>
      <c r="O73318" s="411"/>
      <c r="P73318" s="409"/>
      <c r="Q73318" s="409"/>
      <c r="R73318" s="378"/>
      <c r="S73318" s="378"/>
      <c r="T73318" s="378"/>
      <c r="U73318" s="378"/>
      <c r="V73318" s="378"/>
      <c r="W73318" s="378"/>
      <c r="X73318" s="378"/>
      <c r="Y73318" s="378"/>
    </row>
    <row r="73319" spans="1:25">
      <c r="A73319" s="374"/>
      <c r="B73319" s="374"/>
      <c r="C73319" s="406"/>
      <c r="D73319" s="407"/>
      <c r="E73319" s="374"/>
      <c r="F73319" s="374"/>
      <c r="G73319" s="408"/>
      <c r="H73319" s="374"/>
      <c r="I73319" s="409"/>
      <c r="J73319" s="374"/>
      <c r="K73319" s="409"/>
      <c r="L73319" s="378"/>
      <c r="M73319" s="410"/>
      <c r="N73319" s="374"/>
      <c r="O73319" s="411"/>
      <c r="P73319" s="409"/>
      <c r="Q73319" s="409"/>
      <c r="R73319" s="378"/>
      <c r="S73319" s="378"/>
      <c r="T73319" s="378"/>
      <c r="U73319" s="378"/>
      <c r="V73319" s="378"/>
      <c r="W73319" s="378"/>
      <c r="X73319" s="378"/>
      <c r="Y73319" s="378"/>
    </row>
    <row r="73320" spans="1:25">
      <c r="A73320" s="374"/>
      <c r="B73320" s="374"/>
      <c r="C73320" s="406"/>
      <c r="D73320" s="407"/>
      <c r="E73320" s="374"/>
      <c r="F73320" s="374"/>
      <c r="G73320" s="408"/>
      <c r="H73320" s="374"/>
      <c r="I73320" s="409"/>
      <c r="J73320" s="374"/>
      <c r="K73320" s="409"/>
      <c r="L73320" s="378"/>
      <c r="M73320" s="410"/>
      <c r="N73320" s="374"/>
      <c r="O73320" s="411"/>
      <c r="P73320" s="409"/>
      <c r="Q73320" s="409"/>
      <c r="R73320" s="378"/>
      <c r="S73320" s="378"/>
      <c r="T73320" s="378"/>
      <c r="U73320" s="378"/>
      <c r="V73320" s="378"/>
      <c r="W73320" s="378"/>
      <c r="X73320" s="378"/>
      <c r="Y73320" s="378"/>
    </row>
    <row r="73321" spans="1:25">
      <c r="A73321" s="374"/>
      <c r="B73321" s="374"/>
      <c r="C73321" s="406"/>
      <c r="D73321" s="407"/>
      <c r="E73321" s="374"/>
      <c r="F73321" s="374"/>
      <c r="G73321" s="408"/>
      <c r="H73321" s="374"/>
      <c r="I73321" s="409"/>
      <c r="J73321" s="374"/>
      <c r="K73321" s="409"/>
      <c r="L73321" s="378"/>
      <c r="M73321" s="410"/>
      <c r="N73321" s="374"/>
      <c r="O73321" s="411"/>
      <c r="P73321" s="409"/>
      <c r="Q73321" s="409"/>
      <c r="R73321" s="378"/>
      <c r="S73321" s="378"/>
      <c r="T73321" s="378"/>
      <c r="U73321" s="378"/>
      <c r="V73321" s="378"/>
      <c r="W73321" s="378"/>
      <c r="X73321" s="378"/>
      <c r="Y73321" s="378"/>
    </row>
    <row r="73322" spans="1:25">
      <c r="A73322" s="374"/>
      <c r="B73322" s="374"/>
      <c r="C73322" s="406"/>
      <c r="D73322" s="407"/>
      <c r="E73322" s="374"/>
      <c r="F73322" s="374"/>
      <c r="G73322" s="408"/>
      <c r="H73322" s="374"/>
      <c r="I73322" s="409"/>
      <c r="J73322" s="374"/>
      <c r="K73322" s="409"/>
      <c r="L73322" s="378"/>
      <c r="M73322" s="410"/>
      <c r="N73322" s="374"/>
      <c r="O73322" s="411"/>
      <c r="P73322" s="409"/>
      <c r="Q73322" s="409"/>
      <c r="R73322" s="378"/>
      <c r="S73322" s="378"/>
      <c r="T73322" s="378"/>
      <c r="U73322" s="378"/>
      <c r="V73322" s="378"/>
      <c r="W73322" s="378"/>
      <c r="X73322" s="378"/>
      <c r="Y73322" s="378"/>
    </row>
    <row r="73323" spans="1:25">
      <c r="A73323" s="374"/>
      <c r="B73323" s="374"/>
      <c r="C73323" s="406"/>
      <c r="D73323" s="407"/>
      <c r="E73323" s="374"/>
      <c r="F73323" s="374"/>
      <c r="G73323" s="408"/>
      <c r="H73323" s="374"/>
      <c r="I73323" s="409"/>
      <c r="J73323" s="374"/>
      <c r="K73323" s="409"/>
      <c r="L73323" s="378"/>
      <c r="M73323" s="410"/>
      <c r="N73323" s="374"/>
      <c r="O73323" s="411"/>
      <c r="P73323" s="409"/>
      <c r="Q73323" s="409"/>
      <c r="R73323" s="378"/>
      <c r="S73323" s="378"/>
      <c r="T73323" s="378"/>
      <c r="U73323" s="378"/>
      <c r="V73323" s="378"/>
      <c r="W73323" s="378"/>
      <c r="X73323" s="378"/>
      <c r="Y73323" s="378"/>
    </row>
    <row r="73324" spans="1:25">
      <c r="A73324" s="374"/>
      <c r="B73324" s="374"/>
      <c r="C73324" s="406"/>
      <c r="D73324" s="407"/>
      <c r="E73324" s="374"/>
      <c r="F73324" s="374"/>
      <c r="G73324" s="408"/>
      <c r="H73324" s="374"/>
      <c r="I73324" s="409"/>
      <c r="J73324" s="374"/>
      <c r="K73324" s="409"/>
      <c r="L73324" s="378"/>
      <c r="M73324" s="410"/>
      <c r="N73324" s="374"/>
      <c r="O73324" s="411"/>
      <c r="P73324" s="409"/>
      <c r="Q73324" s="409"/>
      <c r="R73324" s="378"/>
      <c r="S73324" s="378"/>
      <c r="T73324" s="378"/>
      <c r="U73324" s="378"/>
      <c r="V73324" s="378"/>
      <c r="W73324" s="378"/>
      <c r="X73324" s="378"/>
      <c r="Y73324" s="378"/>
    </row>
    <row r="73325" spans="1:25">
      <c r="A73325" s="374"/>
      <c r="B73325" s="374"/>
      <c r="C73325" s="406"/>
      <c r="D73325" s="407"/>
      <c r="E73325" s="374"/>
      <c r="F73325" s="374"/>
      <c r="G73325" s="408"/>
      <c r="H73325" s="374"/>
      <c r="I73325" s="409"/>
      <c r="J73325" s="374"/>
      <c r="K73325" s="409"/>
      <c r="L73325" s="378"/>
      <c r="M73325" s="410"/>
      <c r="N73325" s="374"/>
      <c r="O73325" s="411"/>
      <c r="P73325" s="409"/>
      <c r="Q73325" s="409"/>
      <c r="R73325" s="378"/>
      <c r="S73325" s="378"/>
      <c r="T73325" s="378"/>
      <c r="U73325" s="378"/>
      <c r="V73325" s="378"/>
      <c r="W73325" s="378"/>
      <c r="X73325" s="378"/>
      <c r="Y73325" s="378"/>
    </row>
    <row r="73326" spans="1:25">
      <c r="A73326" s="374"/>
      <c r="B73326" s="374"/>
      <c r="C73326" s="406"/>
      <c r="D73326" s="407"/>
      <c r="E73326" s="374"/>
      <c r="F73326" s="374"/>
      <c r="G73326" s="408"/>
      <c r="H73326" s="374"/>
      <c r="I73326" s="409"/>
      <c r="J73326" s="374"/>
      <c r="K73326" s="409"/>
      <c r="L73326" s="378"/>
      <c r="M73326" s="410"/>
      <c r="N73326" s="374"/>
      <c r="O73326" s="411"/>
      <c r="P73326" s="409"/>
      <c r="Q73326" s="409"/>
      <c r="R73326" s="378"/>
      <c r="S73326" s="378"/>
      <c r="T73326" s="378"/>
      <c r="U73326" s="378"/>
      <c r="V73326" s="378"/>
      <c r="W73326" s="378"/>
      <c r="X73326" s="378"/>
      <c r="Y73326" s="378"/>
    </row>
    <row r="73327" spans="1:25">
      <c r="A73327" s="374"/>
      <c r="B73327" s="374"/>
      <c r="C73327" s="406"/>
      <c r="D73327" s="407"/>
      <c r="E73327" s="374"/>
      <c r="F73327" s="374"/>
      <c r="G73327" s="408"/>
      <c r="H73327" s="374"/>
      <c r="I73327" s="409"/>
      <c r="J73327" s="374"/>
      <c r="K73327" s="409"/>
      <c r="L73327" s="378"/>
      <c r="M73327" s="410"/>
      <c r="N73327" s="374"/>
      <c r="O73327" s="411"/>
      <c r="P73327" s="409"/>
      <c r="Q73327" s="409"/>
      <c r="R73327" s="378"/>
      <c r="S73327" s="378"/>
      <c r="T73327" s="378"/>
      <c r="U73327" s="378"/>
      <c r="V73327" s="378"/>
      <c r="W73327" s="378"/>
      <c r="X73327" s="378"/>
      <c r="Y73327" s="378"/>
    </row>
    <row r="73328" spans="1:25">
      <c r="A73328" s="374"/>
      <c r="B73328" s="374"/>
      <c r="C73328" s="406"/>
      <c r="D73328" s="407"/>
      <c r="E73328" s="374"/>
      <c r="F73328" s="374"/>
      <c r="G73328" s="408"/>
      <c r="H73328" s="374"/>
      <c r="I73328" s="409"/>
      <c r="J73328" s="374"/>
      <c r="K73328" s="409"/>
      <c r="L73328" s="378"/>
      <c r="M73328" s="410"/>
      <c r="N73328" s="374"/>
      <c r="O73328" s="411"/>
      <c r="P73328" s="409"/>
      <c r="Q73328" s="409"/>
      <c r="R73328" s="378"/>
      <c r="S73328" s="378"/>
      <c r="T73328" s="378"/>
      <c r="U73328" s="378"/>
      <c r="V73328" s="378"/>
      <c r="W73328" s="378"/>
      <c r="X73328" s="378"/>
      <c r="Y73328" s="378"/>
    </row>
    <row r="73329" spans="1:25">
      <c r="A73329" s="374"/>
      <c r="B73329" s="374"/>
      <c r="C73329" s="406"/>
      <c r="D73329" s="407"/>
      <c r="E73329" s="374"/>
      <c r="F73329" s="374"/>
      <c r="G73329" s="408"/>
      <c r="H73329" s="374"/>
      <c r="I73329" s="409"/>
      <c r="J73329" s="374"/>
      <c r="K73329" s="409"/>
      <c r="L73329" s="378"/>
      <c r="M73329" s="410"/>
      <c r="N73329" s="374"/>
      <c r="O73329" s="411"/>
      <c r="P73329" s="409"/>
      <c r="Q73329" s="409"/>
      <c r="R73329" s="378"/>
      <c r="S73329" s="378"/>
      <c r="T73329" s="378"/>
      <c r="U73329" s="378"/>
      <c r="V73329" s="378"/>
      <c r="W73329" s="378"/>
      <c r="X73329" s="378"/>
      <c r="Y73329" s="378"/>
    </row>
    <row r="73330" spans="1:25">
      <c r="A73330" s="374"/>
      <c r="B73330" s="374"/>
      <c r="C73330" s="406"/>
      <c r="D73330" s="407"/>
      <c r="E73330" s="374"/>
      <c r="F73330" s="374"/>
      <c r="G73330" s="408"/>
      <c r="H73330" s="374"/>
      <c r="I73330" s="409"/>
      <c r="J73330" s="374"/>
      <c r="K73330" s="409"/>
      <c r="L73330" s="378"/>
      <c r="M73330" s="410"/>
      <c r="N73330" s="374"/>
      <c r="O73330" s="411"/>
      <c r="P73330" s="409"/>
      <c r="Q73330" s="409"/>
      <c r="R73330" s="378"/>
      <c r="S73330" s="378"/>
      <c r="T73330" s="378"/>
      <c r="U73330" s="378"/>
      <c r="V73330" s="378"/>
      <c r="W73330" s="378"/>
      <c r="X73330" s="378"/>
      <c r="Y73330" s="378"/>
    </row>
    <row r="73331" spans="1:25">
      <c r="A73331" s="374"/>
      <c r="B73331" s="374"/>
      <c r="C73331" s="406"/>
      <c r="D73331" s="407"/>
      <c r="E73331" s="374"/>
      <c r="F73331" s="374"/>
      <c r="G73331" s="408"/>
      <c r="H73331" s="374"/>
      <c r="I73331" s="409"/>
      <c r="J73331" s="374"/>
      <c r="K73331" s="409"/>
      <c r="L73331" s="378"/>
      <c r="M73331" s="410"/>
      <c r="N73331" s="374"/>
      <c r="O73331" s="411"/>
      <c r="P73331" s="409"/>
      <c r="Q73331" s="409"/>
      <c r="R73331" s="378"/>
      <c r="S73331" s="378"/>
      <c r="T73331" s="378"/>
      <c r="U73331" s="378"/>
      <c r="V73331" s="378"/>
      <c r="W73331" s="378"/>
      <c r="X73331" s="378"/>
      <c r="Y73331" s="378"/>
    </row>
    <row r="73332" spans="1:25">
      <c r="A73332" s="374"/>
      <c r="B73332" s="374"/>
      <c r="C73332" s="406"/>
      <c r="D73332" s="407"/>
      <c r="E73332" s="374"/>
      <c r="F73332" s="374"/>
      <c r="G73332" s="408"/>
      <c r="H73332" s="374"/>
      <c r="I73332" s="409"/>
      <c r="J73332" s="374"/>
      <c r="K73332" s="409"/>
      <c r="L73332" s="378"/>
      <c r="M73332" s="410"/>
      <c r="N73332" s="374"/>
      <c r="O73332" s="411"/>
      <c r="P73332" s="409"/>
      <c r="Q73332" s="409"/>
      <c r="R73332" s="378"/>
      <c r="S73332" s="378"/>
      <c r="T73332" s="378"/>
      <c r="U73332" s="378"/>
      <c r="V73332" s="378"/>
      <c r="W73332" s="378"/>
      <c r="X73332" s="378"/>
      <c r="Y73332" s="378"/>
    </row>
    <row r="73333" spans="1:25">
      <c r="A73333" s="374"/>
      <c r="B73333" s="374"/>
      <c r="C73333" s="406"/>
      <c r="D73333" s="407"/>
      <c r="E73333" s="374"/>
      <c r="F73333" s="374"/>
      <c r="G73333" s="408"/>
      <c r="H73333" s="374"/>
      <c r="I73333" s="409"/>
      <c r="J73333" s="374"/>
      <c r="K73333" s="409"/>
      <c r="L73333" s="378"/>
      <c r="M73333" s="410"/>
      <c r="N73333" s="374"/>
      <c r="O73333" s="411"/>
      <c r="P73333" s="409"/>
      <c r="Q73333" s="409"/>
      <c r="R73333" s="378"/>
      <c r="S73333" s="378"/>
      <c r="T73333" s="378"/>
      <c r="U73333" s="378"/>
      <c r="V73333" s="378"/>
      <c r="W73333" s="378"/>
      <c r="X73333" s="378"/>
      <c r="Y73333" s="378"/>
    </row>
    <row r="73334" spans="1:25">
      <c r="A73334" s="374"/>
      <c r="B73334" s="374"/>
      <c r="C73334" s="406"/>
      <c r="D73334" s="407"/>
      <c r="E73334" s="374"/>
      <c r="F73334" s="374"/>
      <c r="G73334" s="408"/>
      <c r="H73334" s="374"/>
      <c r="I73334" s="409"/>
      <c r="J73334" s="374"/>
      <c r="K73334" s="409"/>
      <c r="L73334" s="378"/>
      <c r="M73334" s="410"/>
      <c r="N73334" s="374"/>
      <c r="O73334" s="411"/>
      <c r="P73334" s="409"/>
      <c r="Q73334" s="409"/>
      <c r="R73334" s="378"/>
      <c r="S73334" s="378"/>
      <c r="T73334" s="378"/>
      <c r="U73334" s="378"/>
      <c r="V73334" s="378"/>
      <c r="W73334" s="378"/>
      <c r="X73334" s="378"/>
      <c r="Y73334" s="378"/>
    </row>
    <row r="73335" spans="1:25">
      <c r="A73335" s="374"/>
      <c r="B73335" s="374"/>
      <c r="C73335" s="406"/>
      <c r="D73335" s="407"/>
      <c r="E73335" s="374"/>
      <c r="F73335" s="374"/>
      <c r="G73335" s="408"/>
      <c r="H73335" s="374"/>
      <c r="I73335" s="409"/>
      <c r="J73335" s="374"/>
      <c r="K73335" s="409"/>
      <c r="L73335" s="378"/>
      <c r="M73335" s="410"/>
      <c r="N73335" s="374"/>
      <c r="O73335" s="411"/>
      <c r="P73335" s="409"/>
      <c r="Q73335" s="409"/>
      <c r="R73335" s="378"/>
      <c r="S73335" s="378"/>
      <c r="T73335" s="378"/>
      <c r="U73335" s="378"/>
      <c r="V73335" s="378"/>
      <c r="W73335" s="378"/>
      <c r="X73335" s="378"/>
      <c r="Y73335" s="378"/>
    </row>
    <row r="73336" spans="1:25">
      <c r="A73336" s="374"/>
      <c r="B73336" s="374"/>
      <c r="C73336" s="406"/>
      <c r="D73336" s="407"/>
      <c r="E73336" s="374"/>
      <c r="F73336" s="374"/>
      <c r="G73336" s="408"/>
      <c r="H73336" s="374"/>
      <c r="I73336" s="409"/>
      <c r="J73336" s="374"/>
      <c r="K73336" s="409"/>
      <c r="L73336" s="378"/>
      <c r="M73336" s="410"/>
      <c r="N73336" s="374"/>
      <c r="O73336" s="411"/>
      <c r="P73336" s="409"/>
      <c r="Q73336" s="409"/>
      <c r="R73336" s="378"/>
      <c r="S73336" s="378"/>
      <c r="T73336" s="378"/>
      <c r="U73336" s="378"/>
      <c r="V73336" s="378"/>
      <c r="W73336" s="378"/>
      <c r="X73336" s="378"/>
      <c r="Y73336" s="378"/>
    </row>
    <row r="73337" spans="1:25">
      <c r="A73337" s="374"/>
      <c r="B73337" s="374"/>
      <c r="C73337" s="406"/>
      <c r="D73337" s="407"/>
      <c r="E73337" s="374"/>
      <c r="F73337" s="374"/>
      <c r="G73337" s="408"/>
      <c r="H73337" s="374"/>
      <c r="I73337" s="409"/>
      <c r="J73337" s="374"/>
      <c r="K73337" s="409"/>
      <c r="L73337" s="378"/>
      <c r="M73337" s="410"/>
      <c r="N73337" s="374"/>
      <c r="O73337" s="411"/>
      <c r="P73337" s="409"/>
      <c r="Q73337" s="409"/>
      <c r="R73337" s="378"/>
      <c r="S73337" s="378"/>
      <c r="T73337" s="378"/>
      <c r="U73337" s="378"/>
      <c r="V73337" s="378"/>
      <c r="W73337" s="378"/>
      <c r="X73337" s="378"/>
      <c r="Y73337" s="378"/>
    </row>
    <row r="73338" spans="1:25">
      <c r="A73338" s="374"/>
      <c r="B73338" s="374"/>
      <c r="C73338" s="406"/>
      <c r="D73338" s="407"/>
      <c r="E73338" s="374"/>
      <c r="F73338" s="374"/>
      <c r="G73338" s="408"/>
      <c r="H73338" s="374"/>
      <c r="I73338" s="409"/>
      <c r="J73338" s="374"/>
      <c r="K73338" s="409"/>
      <c r="L73338" s="378"/>
      <c r="M73338" s="410"/>
      <c r="N73338" s="374"/>
      <c r="O73338" s="411"/>
      <c r="P73338" s="409"/>
      <c r="Q73338" s="409"/>
      <c r="R73338" s="378"/>
      <c r="S73338" s="378"/>
      <c r="T73338" s="378"/>
      <c r="U73338" s="378"/>
      <c r="V73338" s="378"/>
      <c r="W73338" s="378"/>
      <c r="X73338" s="378"/>
      <c r="Y73338" s="378"/>
    </row>
    <row r="73339" spans="1:25">
      <c r="A73339" s="374"/>
      <c r="B73339" s="374"/>
      <c r="C73339" s="406"/>
      <c r="D73339" s="407"/>
      <c r="E73339" s="374"/>
      <c r="F73339" s="374"/>
      <c r="G73339" s="408"/>
      <c r="H73339" s="374"/>
      <c r="I73339" s="409"/>
      <c r="J73339" s="374"/>
      <c r="K73339" s="409"/>
      <c r="L73339" s="378"/>
      <c r="M73339" s="410"/>
      <c r="N73339" s="374"/>
      <c r="O73339" s="411"/>
      <c r="P73339" s="409"/>
      <c r="Q73339" s="409"/>
      <c r="R73339" s="378"/>
      <c r="S73339" s="378"/>
      <c r="T73339" s="378"/>
      <c r="U73339" s="378"/>
      <c r="V73339" s="378"/>
      <c r="W73339" s="378"/>
      <c r="X73339" s="378"/>
      <c r="Y73339" s="378"/>
    </row>
    <row r="73340" spans="1:25">
      <c r="A73340" s="374"/>
      <c r="B73340" s="374"/>
      <c r="C73340" s="406"/>
      <c r="D73340" s="407"/>
      <c r="E73340" s="374"/>
      <c r="F73340" s="374"/>
      <c r="G73340" s="408"/>
      <c r="H73340" s="374"/>
      <c r="I73340" s="409"/>
      <c r="J73340" s="374"/>
      <c r="K73340" s="409"/>
      <c r="L73340" s="378"/>
      <c r="M73340" s="410"/>
      <c r="N73340" s="374"/>
      <c r="O73340" s="411"/>
      <c r="P73340" s="409"/>
      <c r="Q73340" s="409"/>
      <c r="R73340" s="378"/>
      <c r="S73340" s="378"/>
      <c r="T73340" s="378"/>
      <c r="U73340" s="378"/>
      <c r="V73340" s="378"/>
      <c r="W73340" s="378"/>
      <c r="X73340" s="378"/>
      <c r="Y73340" s="378"/>
    </row>
    <row r="73341" spans="1:25">
      <c r="A73341" s="374"/>
      <c r="B73341" s="374"/>
      <c r="C73341" s="406"/>
      <c r="D73341" s="407"/>
      <c r="E73341" s="374"/>
      <c r="F73341" s="374"/>
      <c r="G73341" s="408"/>
      <c r="H73341" s="374"/>
      <c r="I73341" s="409"/>
      <c r="J73341" s="374"/>
      <c r="K73341" s="409"/>
      <c r="L73341" s="378"/>
      <c r="M73341" s="410"/>
      <c r="N73341" s="374"/>
      <c r="O73341" s="411"/>
      <c r="P73341" s="409"/>
      <c r="Q73341" s="409"/>
      <c r="R73341" s="378"/>
      <c r="S73341" s="378"/>
      <c r="T73341" s="378"/>
      <c r="U73341" s="378"/>
      <c r="V73341" s="378"/>
      <c r="W73341" s="378"/>
      <c r="X73341" s="378"/>
      <c r="Y73341" s="378"/>
    </row>
    <row r="73342" spans="1:25">
      <c r="A73342" s="374"/>
      <c r="B73342" s="374"/>
      <c r="C73342" s="406"/>
      <c r="D73342" s="407"/>
      <c r="E73342" s="374"/>
      <c r="F73342" s="374"/>
      <c r="G73342" s="408"/>
      <c r="H73342" s="374"/>
      <c r="I73342" s="409"/>
      <c r="J73342" s="374"/>
      <c r="K73342" s="409"/>
      <c r="L73342" s="378"/>
      <c r="M73342" s="410"/>
      <c r="N73342" s="374"/>
      <c r="O73342" s="411"/>
      <c r="P73342" s="409"/>
      <c r="Q73342" s="409"/>
      <c r="R73342" s="378"/>
      <c r="S73342" s="378"/>
      <c r="T73342" s="378"/>
      <c r="U73342" s="378"/>
      <c r="V73342" s="378"/>
      <c r="W73342" s="378"/>
      <c r="X73342" s="378"/>
      <c r="Y73342" s="378"/>
    </row>
    <row r="73343" spans="1:25">
      <c r="A73343" s="374"/>
      <c r="B73343" s="374"/>
      <c r="C73343" s="406"/>
      <c r="D73343" s="407"/>
      <c r="E73343" s="374"/>
      <c r="F73343" s="374"/>
      <c r="G73343" s="408"/>
      <c r="H73343" s="374"/>
      <c r="I73343" s="409"/>
      <c r="J73343" s="374"/>
      <c r="K73343" s="409"/>
      <c r="L73343" s="378"/>
      <c r="M73343" s="410"/>
      <c r="N73343" s="374"/>
      <c r="O73343" s="411"/>
      <c r="P73343" s="409"/>
      <c r="Q73343" s="409"/>
      <c r="R73343" s="378"/>
      <c r="S73343" s="378"/>
      <c r="T73343" s="378"/>
      <c r="U73343" s="378"/>
      <c r="V73343" s="378"/>
      <c r="W73343" s="378"/>
      <c r="X73343" s="378"/>
      <c r="Y73343" s="378"/>
    </row>
    <row r="73344" spans="1:25">
      <c r="A73344" s="374"/>
      <c r="B73344" s="374"/>
      <c r="C73344" s="406"/>
      <c r="D73344" s="407"/>
      <c r="E73344" s="374"/>
      <c r="F73344" s="374"/>
      <c r="G73344" s="408"/>
      <c r="H73344" s="374"/>
      <c r="I73344" s="409"/>
      <c r="J73344" s="374"/>
      <c r="K73344" s="409"/>
      <c r="L73344" s="378"/>
      <c r="M73344" s="410"/>
      <c r="N73344" s="374"/>
      <c r="O73344" s="411"/>
      <c r="P73344" s="409"/>
      <c r="Q73344" s="409"/>
      <c r="R73344" s="378"/>
      <c r="S73344" s="378"/>
      <c r="T73344" s="378"/>
      <c r="U73344" s="378"/>
      <c r="V73344" s="378"/>
      <c r="W73344" s="378"/>
      <c r="X73344" s="378"/>
      <c r="Y73344" s="378"/>
    </row>
    <row r="73345" spans="1:25">
      <c r="A73345" s="374"/>
      <c r="B73345" s="374"/>
      <c r="C73345" s="406"/>
      <c r="D73345" s="407"/>
      <c r="E73345" s="374"/>
      <c r="F73345" s="374"/>
      <c r="G73345" s="408"/>
      <c r="H73345" s="374"/>
      <c r="I73345" s="409"/>
      <c r="J73345" s="374"/>
      <c r="K73345" s="409"/>
      <c r="L73345" s="378"/>
      <c r="M73345" s="410"/>
      <c r="N73345" s="374"/>
      <c r="O73345" s="411"/>
      <c r="P73345" s="409"/>
      <c r="Q73345" s="409"/>
      <c r="R73345" s="378"/>
      <c r="S73345" s="378"/>
      <c r="T73345" s="378"/>
      <c r="U73345" s="378"/>
      <c r="V73345" s="378"/>
      <c r="W73345" s="378"/>
      <c r="X73345" s="378"/>
      <c r="Y73345" s="378"/>
    </row>
    <row r="73346" spans="1:25">
      <c r="A73346" s="374"/>
      <c r="B73346" s="374"/>
      <c r="C73346" s="406"/>
      <c r="D73346" s="407"/>
      <c r="E73346" s="374"/>
      <c r="F73346" s="374"/>
      <c r="G73346" s="408"/>
      <c r="H73346" s="374"/>
      <c r="I73346" s="409"/>
      <c r="J73346" s="374"/>
      <c r="K73346" s="409"/>
      <c r="L73346" s="378"/>
      <c r="M73346" s="410"/>
      <c r="N73346" s="374"/>
      <c r="O73346" s="411"/>
      <c r="P73346" s="409"/>
      <c r="Q73346" s="409"/>
      <c r="R73346" s="378"/>
      <c r="S73346" s="378"/>
      <c r="T73346" s="378"/>
      <c r="U73346" s="378"/>
      <c r="V73346" s="378"/>
      <c r="W73346" s="378"/>
      <c r="X73346" s="378"/>
      <c r="Y73346" s="378"/>
    </row>
    <row r="73347" spans="1:25">
      <c r="A73347" s="374"/>
      <c r="B73347" s="374"/>
      <c r="C73347" s="406"/>
      <c r="D73347" s="407"/>
      <c r="E73347" s="374"/>
      <c r="F73347" s="374"/>
      <c r="G73347" s="408"/>
      <c r="H73347" s="374"/>
      <c r="I73347" s="409"/>
      <c r="J73347" s="374"/>
      <c r="K73347" s="409"/>
      <c r="L73347" s="378"/>
      <c r="M73347" s="410"/>
      <c r="N73347" s="374"/>
      <c r="O73347" s="411"/>
      <c r="P73347" s="409"/>
      <c r="Q73347" s="409"/>
      <c r="R73347" s="378"/>
      <c r="S73347" s="378"/>
      <c r="T73347" s="378"/>
      <c r="U73347" s="378"/>
      <c r="V73347" s="378"/>
      <c r="W73347" s="378"/>
      <c r="X73347" s="378"/>
      <c r="Y73347" s="378"/>
    </row>
    <row r="73348" spans="1:25">
      <c r="A73348" s="374"/>
      <c r="B73348" s="374"/>
      <c r="C73348" s="406"/>
      <c r="D73348" s="407"/>
      <c r="E73348" s="374"/>
      <c r="F73348" s="374"/>
      <c r="G73348" s="408"/>
      <c r="H73348" s="374"/>
      <c r="I73348" s="409"/>
      <c r="J73348" s="374"/>
      <c r="K73348" s="409"/>
      <c r="L73348" s="378"/>
      <c r="M73348" s="410"/>
      <c r="N73348" s="374"/>
      <c r="O73348" s="411"/>
      <c r="P73348" s="409"/>
      <c r="Q73348" s="409"/>
      <c r="R73348" s="378"/>
      <c r="S73348" s="378"/>
      <c r="T73348" s="378"/>
      <c r="U73348" s="378"/>
      <c r="V73348" s="378"/>
      <c r="W73348" s="378"/>
      <c r="X73348" s="378"/>
      <c r="Y73348" s="378"/>
    </row>
    <row r="73349" spans="1:25">
      <c r="A73349" s="374"/>
      <c r="B73349" s="374"/>
      <c r="C73349" s="406"/>
      <c r="D73349" s="407"/>
      <c r="E73349" s="374"/>
      <c r="F73349" s="374"/>
      <c r="G73349" s="408"/>
      <c r="H73349" s="374"/>
      <c r="I73349" s="409"/>
      <c r="J73349" s="374"/>
      <c r="K73349" s="409"/>
      <c r="L73349" s="378"/>
      <c r="M73349" s="410"/>
      <c r="N73349" s="374"/>
      <c r="O73349" s="411"/>
      <c r="P73349" s="409"/>
      <c r="Q73349" s="409"/>
      <c r="R73349" s="378"/>
      <c r="S73349" s="378"/>
      <c r="T73349" s="378"/>
      <c r="U73349" s="378"/>
      <c r="V73349" s="378"/>
      <c r="W73349" s="378"/>
      <c r="X73349" s="378"/>
      <c r="Y73349" s="378"/>
    </row>
    <row r="73350" spans="1:25">
      <c r="A73350" s="374"/>
      <c r="B73350" s="374"/>
      <c r="C73350" s="406"/>
      <c r="D73350" s="407"/>
      <c r="E73350" s="374"/>
      <c r="F73350" s="374"/>
      <c r="G73350" s="408"/>
      <c r="H73350" s="374"/>
      <c r="I73350" s="409"/>
      <c r="J73350" s="374"/>
      <c r="K73350" s="409"/>
      <c r="L73350" s="378"/>
      <c r="M73350" s="410"/>
      <c r="N73350" s="374"/>
      <c r="O73350" s="411"/>
      <c r="P73350" s="409"/>
      <c r="Q73350" s="409"/>
      <c r="R73350" s="378"/>
      <c r="S73350" s="378"/>
      <c r="T73350" s="378"/>
      <c r="U73350" s="378"/>
      <c r="V73350" s="378"/>
      <c r="W73350" s="378"/>
      <c r="X73350" s="378"/>
      <c r="Y73350" s="378"/>
    </row>
    <row r="73351" spans="1:25">
      <c r="A73351" s="374"/>
      <c r="B73351" s="374"/>
      <c r="C73351" s="406"/>
      <c r="D73351" s="407"/>
      <c r="E73351" s="374"/>
      <c r="F73351" s="374"/>
      <c r="G73351" s="408"/>
      <c r="H73351" s="374"/>
      <c r="I73351" s="409"/>
      <c r="J73351" s="374"/>
      <c r="K73351" s="409"/>
      <c r="L73351" s="378"/>
      <c r="M73351" s="410"/>
      <c r="N73351" s="374"/>
      <c r="O73351" s="411"/>
      <c r="P73351" s="409"/>
      <c r="Q73351" s="409"/>
      <c r="R73351" s="378"/>
      <c r="S73351" s="378"/>
      <c r="T73351" s="378"/>
      <c r="U73351" s="378"/>
      <c r="V73351" s="378"/>
      <c r="W73351" s="378"/>
      <c r="X73351" s="378"/>
      <c r="Y73351" s="378"/>
    </row>
    <row r="73352" spans="1:25">
      <c r="A73352" s="374"/>
      <c r="B73352" s="374"/>
      <c r="C73352" s="406"/>
      <c r="D73352" s="407"/>
      <c r="E73352" s="374"/>
      <c r="F73352" s="374"/>
      <c r="G73352" s="408"/>
      <c r="H73352" s="374"/>
      <c r="I73352" s="409"/>
      <c r="J73352" s="374"/>
      <c r="K73352" s="409"/>
      <c r="L73352" s="378"/>
      <c r="M73352" s="410"/>
      <c r="N73352" s="374"/>
      <c r="O73352" s="411"/>
      <c r="P73352" s="409"/>
      <c r="Q73352" s="409"/>
      <c r="R73352" s="378"/>
      <c r="S73352" s="378"/>
      <c r="T73352" s="378"/>
      <c r="U73352" s="378"/>
      <c r="V73352" s="378"/>
      <c r="W73352" s="378"/>
      <c r="X73352" s="378"/>
      <c r="Y73352" s="378"/>
    </row>
    <row r="73353" spans="1:25">
      <c r="A73353" s="374"/>
      <c r="B73353" s="374"/>
      <c r="C73353" s="406"/>
      <c r="D73353" s="407"/>
      <c r="E73353" s="374"/>
      <c r="F73353" s="374"/>
      <c r="G73353" s="408"/>
      <c r="H73353" s="374"/>
      <c r="I73353" s="409"/>
      <c r="J73353" s="374"/>
      <c r="K73353" s="409"/>
      <c r="L73353" s="378"/>
      <c r="M73353" s="410"/>
      <c r="N73353" s="374"/>
      <c r="O73353" s="411"/>
      <c r="P73353" s="409"/>
      <c r="Q73353" s="409"/>
      <c r="R73353" s="378"/>
      <c r="S73353" s="378"/>
      <c r="T73353" s="378"/>
      <c r="U73353" s="378"/>
      <c r="V73353" s="378"/>
      <c r="W73353" s="378"/>
      <c r="X73353" s="378"/>
      <c r="Y73353" s="378"/>
    </row>
    <row r="73354" spans="1:25">
      <c r="A73354" s="374"/>
      <c r="B73354" s="374"/>
      <c r="C73354" s="406"/>
      <c r="D73354" s="407"/>
      <c r="E73354" s="374"/>
      <c r="F73354" s="374"/>
      <c r="G73354" s="408"/>
      <c r="H73354" s="374"/>
      <c r="I73354" s="409"/>
      <c r="J73354" s="374"/>
      <c r="K73354" s="409"/>
      <c r="L73354" s="378"/>
      <c r="M73354" s="410"/>
      <c r="N73354" s="374"/>
      <c r="O73354" s="411"/>
      <c r="P73354" s="409"/>
      <c r="Q73354" s="409"/>
      <c r="R73354" s="378"/>
      <c r="S73354" s="378"/>
      <c r="T73354" s="378"/>
      <c r="U73354" s="378"/>
      <c r="V73354" s="378"/>
      <c r="W73354" s="378"/>
      <c r="X73354" s="378"/>
      <c r="Y73354" s="378"/>
    </row>
    <row r="73355" spans="1:25">
      <c r="A73355" s="374"/>
      <c r="B73355" s="374"/>
      <c r="C73355" s="406"/>
      <c r="D73355" s="407"/>
      <c r="E73355" s="374"/>
      <c r="F73355" s="374"/>
      <c r="G73355" s="408"/>
      <c r="H73355" s="374"/>
      <c r="I73355" s="409"/>
      <c r="J73355" s="374"/>
      <c r="K73355" s="409"/>
      <c r="L73355" s="378"/>
      <c r="M73355" s="410"/>
      <c r="N73355" s="374"/>
      <c r="O73355" s="411"/>
      <c r="P73355" s="409"/>
      <c r="Q73355" s="409"/>
      <c r="R73355" s="378"/>
      <c r="S73355" s="378"/>
      <c r="T73355" s="378"/>
      <c r="U73355" s="378"/>
      <c r="V73355" s="378"/>
      <c r="W73355" s="378"/>
      <c r="X73355" s="378"/>
      <c r="Y73355" s="378"/>
    </row>
    <row r="73356" spans="1:25">
      <c r="A73356" s="374"/>
      <c r="B73356" s="374"/>
      <c r="C73356" s="406"/>
      <c r="D73356" s="407"/>
      <c r="E73356" s="374"/>
      <c r="F73356" s="374"/>
      <c r="G73356" s="408"/>
      <c r="H73356" s="374"/>
      <c r="I73356" s="409"/>
      <c r="J73356" s="374"/>
      <c r="K73356" s="409"/>
      <c r="L73356" s="378"/>
      <c r="M73356" s="410"/>
      <c r="N73356" s="374"/>
      <c r="O73356" s="411"/>
      <c r="P73356" s="409"/>
      <c r="Q73356" s="409"/>
      <c r="R73356" s="378"/>
      <c r="S73356" s="378"/>
      <c r="T73356" s="378"/>
      <c r="U73356" s="378"/>
      <c r="V73356" s="378"/>
      <c r="W73356" s="378"/>
      <c r="X73356" s="378"/>
      <c r="Y73356" s="378"/>
    </row>
    <row r="73357" spans="1:25">
      <c r="A73357" s="374"/>
      <c r="B73357" s="374"/>
      <c r="C73357" s="406"/>
      <c r="D73357" s="407"/>
      <c r="E73357" s="374"/>
      <c r="F73357" s="374"/>
      <c r="G73357" s="408"/>
      <c r="H73357" s="374"/>
      <c r="I73357" s="409"/>
      <c r="J73357" s="374"/>
      <c r="K73357" s="409"/>
      <c r="L73357" s="378"/>
      <c r="M73357" s="410"/>
      <c r="N73357" s="374"/>
      <c r="O73357" s="411"/>
      <c r="P73357" s="409"/>
      <c r="Q73357" s="409"/>
      <c r="R73357" s="378"/>
      <c r="S73357" s="378"/>
      <c r="T73357" s="378"/>
      <c r="U73357" s="378"/>
      <c r="V73357" s="378"/>
      <c r="W73357" s="378"/>
      <c r="X73357" s="378"/>
      <c r="Y73357" s="378"/>
    </row>
    <row r="73358" spans="1:25">
      <c r="A73358" s="374"/>
      <c r="B73358" s="374"/>
      <c r="C73358" s="406"/>
      <c r="D73358" s="407"/>
      <c r="E73358" s="374"/>
      <c r="F73358" s="374"/>
      <c r="G73358" s="408"/>
      <c r="H73358" s="374"/>
      <c r="I73358" s="409"/>
      <c r="J73358" s="374"/>
      <c r="K73358" s="409"/>
      <c r="L73358" s="378"/>
      <c r="M73358" s="410"/>
      <c r="N73358" s="374"/>
      <c r="O73358" s="411"/>
      <c r="P73358" s="409"/>
      <c r="Q73358" s="409"/>
      <c r="R73358" s="378"/>
      <c r="S73358" s="378"/>
      <c r="T73358" s="378"/>
      <c r="U73358" s="378"/>
      <c r="V73358" s="378"/>
      <c r="W73358" s="378"/>
      <c r="X73358" s="378"/>
      <c r="Y73358" s="378"/>
    </row>
    <row r="73359" spans="1:25">
      <c r="A73359" s="374"/>
      <c r="B73359" s="374"/>
      <c r="C73359" s="406"/>
      <c r="D73359" s="407"/>
      <c r="E73359" s="374"/>
      <c r="F73359" s="374"/>
      <c r="G73359" s="408"/>
      <c r="H73359" s="374"/>
      <c r="I73359" s="409"/>
      <c r="J73359" s="374"/>
      <c r="K73359" s="409"/>
      <c r="L73359" s="378"/>
      <c r="M73359" s="410"/>
      <c r="N73359" s="374"/>
      <c r="O73359" s="411"/>
      <c r="P73359" s="409"/>
      <c r="Q73359" s="409"/>
      <c r="R73359" s="378"/>
      <c r="S73359" s="378"/>
      <c r="T73359" s="378"/>
      <c r="U73359" s="378"/>
      <c r="V73359" s="378"/>
      <c r="W73359" s="378"/>
      <c r="X73359" s="378"/>
      <c r="Y73359" s="378"/>
    </row>
    <row r="73360" spans="1:25">
      <c r="A73360" s="374"/>
      <c r="B73360" s="374"/>
      <c r="C73360" s="406"/>
      <c r="D73360" s="407"/>
      <c r="E73360" s="374"/>
      <c r="F73360" s="374"/>
      <c r="G73360" s="408"/>
      <c r="H73360" s="374"/>
      <c r="I73360" s="409"/>
      <c r="J73360" s="374"/>
      <c r="K73360" s="409"/>
      <c r="L73360" s="378"/>
      <c r="M73360" s="410"/>
      <c r="N73360" s="374"/>
      <c r="O73360" s="411"/>
      <c r="P73360" s="409"/>
      <c r="Q73360" s="409"/>
      <c r="R73360" s="378"/>
      <c r="S73360" s="378"/>
      <c r="T73360" s="378"/>
      <c r="U73360" s="378"/>
      <c r="V73360" s="378"/>
      <c r="W73360" s="378"/>
      <c r="X73360" s="378"/>
      <c r="Y73360" s="378"/>
    </row>
    <row r="73361" spans="1:25">
      <c r="A73361" s="374"/>
      <c r="B73361" s="374"/>
      <c r="C73361" s="406"/>
      <c r="D73361" s="407"/>
      <c r="E73361" s="374"/>
      <c r="F73361" s="374"/>
      <c r="G73361" s="408"/>
      <c r="H73361" s="374"/>
      <c r="I73361" s="409"/>
      <c r="J73361" s="374"/>
      <c r="K73361" s="409"/>
      <c r="L73361" s="378"/>
      <c r="M73361" s="410"/>
      <c r="N73361" s="374"/>
      <c r="O73361" s="411"/>
      <c r="P73361" s="409"/>
      <c r="Q73361" s="409"/>
      <c r="R73361" s="378"/>
      <c r="S73361" s="378"/>
      <c r="T73361" s="378"/>
      <c r="U73361" s="378"/>
      <c r="V73361" s="378"/>
      <c r="W73361" s="378"/>
      <c r="X73361" s="378"/>
      <c r="Y73361" s="378"/>
    </row>
    <row r="73362" spans="1:25">
      <c r="A73362" s="374"/>
      <c r="B73362" s="374"/>
      <c r="C73362" s="406"/>
      <c r="D73362" s="407"/>
      <c r="E73362" s="374"/>
      <c r="F73362" s="374"/>
      <c r="G73362" s="408"/>
      <c r="H73362" s="374"/>
      <c r="I73362" s="409"/>
      <c r="J73362" s="374"/>
      <c r="K73362" s="409"/>
      <c r="L73362" s="378"/>
      <c r="M73362" s="410"/>
      <c r="N73362" s="374"/>
      <c r="O73362" s="411"/>
      <c r="P73362" s="409"/>
      <c r="Q73362" s="409"/>
      <c r="R73362" s="378"/>
      <c r="S73362" s="378"/>
      <c r="T73362" s="378"/>
      <c r="U73362" s="378"/>
      <c r="V73362" s="378"/>
      <c r="W73362" s="378"/>
      <c r="X73362" s="378"/>
      <c r="Y73362" s="378"/>
    </row>
    <row r="73363" spans="1:25">
      <c r="A73363" s="374"/>
      <c r="B73363" s="374"/>
      <c r="C73363" s="406"/>
      <c r="D73363" s="407"/>
      <c r="E73363" s="374"/>
      <c r="F73363" s="374"/>
      <c r="G73363" s="408"/>
      <c r="H73363" s="374"/>
      <c r="I73363" s="409"/>
      <c r="J73363" s="374"/>
      <c r="K73363" s="409"/>
      <c r="L73363" s="378"/>
      <c r="M73363" s="410"/>
      <c r="N73363" s="374"/>
      <c r="O73363" s="411"/>
      <c r="P73363" s="409"/>
      <c r="Q73363" s="409"/>
      <c r="R73363" s="378"/>
      <c r="S73363" s="378"/>
      <c r="T73363" s="378"/>
      <c r="U73363" s="378"/>
      <c r="V73363" s="378"/>
      <c r="W73363" s="378"/>
      <c r="X73363" s="378"/>
      <c r="Y73363" s="378"/>
    </row>
    <row r="73364" spans="1:25">
      <c r="A73364" s="374"/>
      <c r="B73364" s="374"/>
      <c r="C73364" s="406"/>
      <c r="D73364" s="407"/>
      <c r="E73364" s="374"/>
      <c r="F73364" s="374"/>
      <c r="G73364" s="408"/>
      <c r="H73364" s="374"/>
      <c r="I73364" s="409"/>
      <c r="J73364" s="374"/>
      <c r="K73364" s="409"/>
      <c r="L73364" s="378"/>
      <c r="M73364" s="410"/>
      <c r="N73364" s="374"/>
      <c r="O73364" s="411"/>
      <c r="P73364" s="409"/>
      <c r="Q73364" s="409"/>
      <c r="R73364" s="378"/>
      <c r="S73364" s="378"/>
      <c r="T73364" s="378"/>
      <c r="U73364" s="378"/>
      <c r="V73364" s="378"/>
      <c r="W73364" s="378"/>
      <c r="X73364" s="378"/>
      <c r="Y73364" s="378"/>
    </row>
    <row r="73365" spans="1:25">
      <c r="A73365" s="374"/>
      <c r="B73365" s="374"/>
      <c r="C73365" s="406"/>
      <c r="D73365" s="407"/>
      <c r="E73365" s="374"/>
      <c r="F73365" s="374"/>
      <c r="G73365" s="408"/>
      <c r="H73365" s="374"/>
      <c r="I73365" s="409"/>
      <c r="J73365" s="374"/>
      <c r="K73365" s="409"/>
      <c r="L73365" s="378"/>
      <c r="M73365" s="410"/>
      <c r="N73365" s="374"/>
      <c r="O73365" s="411"/>
      <c r="P73365" s="409"/>
      <c r="Q73365" s="409"/>
      <c r="R73365" s="378"/>
      <c r="S73365" s="378"/>
      <c r="T73365" s="378"/>
      <c r="U73365" s="378"/>
      <c r="V73365" s="378"/>
      <c r="W73365" s="378"/>
      <c r="X73365" s="378"/>
      <c r="Y73365" s="378"/>
    </row>
    <row r="73366" spans="1:25">
      <c r="A73366" s="374"/>
      <c r="B73366" s="374"/>
      <c r="C73366" s="406"/>
      <c r="D73366" s="407"/>
      <c r="E73366" s="374"/>
      <c r="F73366" s="374"/>
      <c r="G73366" s="408"/>
      <c r="H73366" s="374"/>
      <c r="I73366" s="409"/>
      <c r="J73366" s="374"/>
      <c r="K73366" s="409"/>
      <c r="L73366" s="378"/>
      <c r="M73366" s="410"/>
      <c r="N73366" s="374"/>
      <c r="O73366" s="411"/>
      <c r="P73366" s="409"/>
      <c r="Q73366" s="409"/>
      <c r="R73366" s="378"/>
      <c r="S73366" s="378"/>
      <c r="T73366" s="378"/>
      <c r="U73366" s="378"/>
      <c r="V73366" s="378"/>
      <c r="W73366" s="378"/>
      <c r="X73366" s="378"/>
      <c r="Y73366" s="378"/>
    </row>
    <row r="73367" spans="1:25">
      <c r="A73367" s="374"/>
      <c r="B73367" s="374"/>
      <c r="C73367" s="406"/>
      <c r="D73367" s="407"/>
      <c r="E73367" s="374"/>
      <c r="F73367" s="374"/>
      <c r="G73367" s="408"/>
      <c r="H73367" s="374"/>
      <c r="I73367" s="409"/>
      <c r="J73367" s="374"/>
      <c r="K73367" s="409"/>
      <c r="L73367" s="378"/>
      <c r="M73367" s="410"/>
      <c r="N73367" s="374"/>
      <c r="O73367" s="411"/>
      <c r="P73367" s="409"/>
      <c r="Q73367" s="409"/>
      <c r="R73367" s="378"/>
      <c r="S73367" s="378"/>
      <c r="T73367" s="378"/>
      <c r="U73367" s="378"/>
      <c r="V73367" s="378"/>
      <c r="W73367" s="378"/>
      <c r="X73367" s="378"/>
      <c r="Y73367" s="378"/>
    </row>
    <row r="73368" spans="1:25">
      <c r="A73368" s="374"/>
      <c r="B73368" s="374"/>
      <c r="C73368" s="406"/>
      <c r="D73368" s="407"/>
      <c r="E73368" s="374"/>
      <c r="F73368" s="374"/>
      <c r="G73368" s="408"/>
      <c r="H73368" s="374"/>
      <c r="I73368" s="409"/>
      <c r="J73368" s="374"/>
      <c r="K73368" s="409"/>
      <c r="L73368" s="378"/>
      <c r="M73368" s="410"/>
      <c r="N73368" s="374"/>
      <c r="O73368" s="411"/>
      <c r="P73368" s="409"/>
      <c r="Q73368" s="409"/>
      <c r="R73368" s="378"/>
      <c r="S73368" s="378"/>
      <c r="T73368" s="378"/>
      <c r="U73368" s="378"/>
      <c r="V73368" s="378"/>
      <c r="W73368" s="378"/>
      <c r="X73368" s="378"/>
      <c r="Y73368" s="378"/>
    </row>
    <row r="73369" spans="1:25">
      <c r="A73369" s="374"/>
      <c r="B73369" s="374"/>
      <c r="C73369" s="406"/>
      <c r="D73369" s="407"/>
      <c r="E73369" s="374"/>
      <c r="F73369" s="374"/>
      <c r="G73369" s="408"/>
      <c r="H73369" s="374"/>
      <c r="I73369" s="409"/>
      <c r="J73369" s="374"/>
      <c r="K73369" s="409"/>
      <c r="L73369" s="378"/>
      <c r="M73369" s="410"/>
      <c r="N73369" s="374"/>
      <c r="O73369" s="411"/>
      <c r="P73369" s="409"/>
      <c r="Q73369" s="409"/>
      <c r="R73369" s="378"/>
      <c r="S73369" s="378"/>
      <c r="T73369" s="378"/>
      <c r="U73369" s="378"/>
      <c r="V73369" s="378"/>
      <c r="W73369" s="378"/>
      <c r="X73369" s="378"/>
      <c r="Y73369" s="378"/>
    </row>
    <row r="73370" spans="1:25">
      <c r="A73370" s="374"/>
      <c r="B73370" s="374"/>
      <c r="C73370" s="406"/>
      <c r="D73370" s="407"/>
      <c r="E73370" s="374"/>
      <c r="F73370" s="374"/>
      <c r="G73370" s="408"/>
      <c r="H73370" s="374"/>
      <c r="I73370" s="409"/>
      <c r="J73370" s="374"/>
      <c r="K73370" s="409"/>
      <c r="L73370" s="378"/>
      <c r="M73370" s="410"/>
      <c r="N73370" s="374"/>
      <c r="O73370" s="411"/>
      <c r="P73370" s="409"/>
      <c r="Q73370" s="409"/>
      <c r="R73370" s="378"/>
      <c r="S73370" s="378"/>
      <c r="T73370" s="378"/>
      <c r="U73370" s="378"/>
      <c r="V73370" s="378"/>
      <c r="W73370" s="378"/>
      <c r="X73370" s="378"/>
      <c r="Y73370" s="378"/>
    </row>
    <row r="73371" spans="1:25">
      <c r="A73371" s="374"/>
      <c r="B73371" s="374"/>
      <c r="C73371" s="406"/>
      <c r="D73371" s="407"/>
      <c r="E73371" s="374"/>
      <c r="F73371" s="374"/>
      <c r="G73371" s="408"/>
      <c r="H73371" s="374"/>
      <c r="I73371" s="409"/>
      <c r="J73371" s="374"/>
      <c r="K73371" s="409"/>
      <c r="L73371" s="378"/>
      <c r="M73371" s="410"/>
      <c r="N73371" s="374"/>
      <c r="O73371" s="411"/>
      <c r="P73371" s="409"/>
      <c r="Q73371" s="409"/>
      <c r="R73371" s="378"/>
      <c r="S73371" s="378"/>
      <c r="T73371" s="378"/>
      <c r="U73371" s="378"/>
      <c r="V73371" s="378"/>
      <c r="W73371" s="378"/>
      <c r="X73371" s="378"/>
      <c r="Y73371" s="378"/>
    </row>
    <row r="73372" spans="1:25">
      <c r="A73372" s="374"/>
      <c r="B73372" s="374"/>
      <c r="C73372" s="406"/>
      <c r="D73372" s="407"/>
      <c r="E73372" s="374"/>
      <c r="F73372" s="374"/>
      <c r="G73372" s="408"/>
      <c r="H73372" s="374"/>
      <c r="I73372" s="409"/>
      <c r="J73372" s="374"/>
      <c r="K73372" s="409"/>
      <c r="L73372" s="378"/>
      <c r="M73372" s="410"/>
      <c r="N73372" s="374"/>
      <c r="O73372" s="411"/>
      <c r="P73372" s="409"/>
      <c r="Q73372" s="409"/>
      <c r="R73372" s="378"/>
      <c r="S73372" s="378"/>
      <c r="T73372" s="378"/>
      <c r="U73372" s="378"/>
      <c r="V73372" s="378"/>
      <c r="W73372" s="378"/>
      <c r="X73372" s="378"/>
      <c r="Y73372" s="378"/>
    </row>
    <row r="73373" spans="1:25">
      <c r="A73373" s="374"/>
      <c r="B73373" s="374"/>
      <c r="C73373" s="406"/>
      <c r="D73373" s="407"/>
      <c r="E73373" s="374"/>
      <c r="F73373" s="374"/>
      <c r="G73373" s="408"/>
      <c r="H73373" s="374"/>
      <c r="I73373" s="409"/>
      <c r="J73373" s="374"/>
      <c r="K73373" s="409"/>
      <c r="L73373" s="378"/>
      <c r="M73373" s="410"/>
      <c r="N73373" s="374"/>
      <c r="O73373" s="411"/>
      <c r="P73373" s="409"/>
      <c r="Q73373" s="409"/>
      <c r="R73373" s="378"/>
      <c r="S73373" s="378"/>
      <c r="T73373" s="378"/>
      <c r="U73373" s="378"/>
      <c r="V73373" s="378"/>
      <c r="W73373" s="378"/>
      <c r="X73373" s="378"/>
      <c r="Y73373" s="378"/>
    </row>
    <row r="73374" spans="1:25">
      <c r="A73374" s="374"/>
      <c r="B73374" s="374"/>
      <c r="C73374" s="406"/>
      <c r="D73374" s="407"/>
      <c r="E73374" s="374"/>
      <c r="F73374" s="374"/>
      <c r="G73374" s="408"/>
      <c r="H73374" s="374"/>
      <c r="I73374" s="409"/>
      <c r="J73374" s="374"/>
      <c r="K73374" s="409"/>
      <c r="L73374" s="378"/>
      <c r="M73374" s="410"/>
      <c r="N73374" s="374"/>
      <c r="O73374" s="411"/>
      <c r="P73374" s="409"/>
      <c r="Q73374" s="409"/>
      <c r="R73374" s="378"/>
      <c r="S73374" s="378"/>
      <c r="T73374" s="378"/>
      <c r="U73374" s="378"/>
      <c r="V73374" s="378"/>
      <c r="W73374" s="378"/>
      <c r="X73374" s="378"/>
      <c r="Y73374" s="378"/>
    </row>
    <row r="73375" spans="1:25">
      <c r="A73375" s="374"/>
      <c r="B73375" s="374"/>
      <c r="C73375" s="406"/>
      <c r="D73375" s="407"/>
      <c r="E73375" s="374"/>
      <c r="F73375" s="374"/>
      <c r="G73375" s="408"/>
      <c r="H73375" s="374"/>
      <c r="I73375" s="409"/>
      <c r="J73375" s="374"/>
      <c r="K73375" s="409"/>
      <c r="L73375" s="378"/>
      <c r="M73375" s="410"/>
      <c r="N73375" s="374"/>
      <c r="O73375" s="411"/>
      <c r="P73375" s="409"/>
      <c r="Q73375" s="409"/>
      <c r="R73375" s="378"/>
      <c r="S73375" s="378"/>
      <c r="T73375" s="378"/>
      <c r="U73375" s="378"/>
      <c r="V73375" s="378"/>
      <c r="W73375" s="378"/>
      <c r="X73375" s="378"/>
      <c r="Y73375" s="378"/>
    </row>
    <row r="73376" spans="1:25">
      <c r="A73376" s="374"/>
      <c r="B73376" s="374"/>
      <c r="C73376" s="406"/>
      <c r="D73376" s="407"/>
      <c r="E73376" s="374"/>
      <c r="F73376" s="374"/>
      <c r="G73376" s="408"/>
      <c r="H73376" s="374"/>
      <c r="I73376" s="409"/>
      <c r="J73376" s="374"/>
      <c r="K73376" s="409"/>
      <c r="L73376" s="378"/>
      <c r="M73376" s="410"/>
      <c r="N73376" s="374"/>
      <c r="O73376" s="411"/>
      <c r="P73376" s="409"/>
      <c r="Q73376" s="409"/>
      <c r="R73376" s="378"/>
      <c r="S73376" s="378"/>
      <c r="T73376" s="378"/>
      <c r="U73376" s="378"/>
      <c r="V73376" s="378"/>
      <c r="W73376" s="378"/>
      <c r="X73376" s="378"/>
      <c r="Y73376" s="378"/>
    </row>
    <row r="73377" spans="1:25">
      <c r="A73377" s="374"/>
      <c r="B73377" s="374"/>
      <c r="C73377" s="406"/>
      <c r="D73377" s="407"/>
      <c r="E73377" s="374"/>
      <c r="F73377" s="374"/>
      <c r="G73377" s="408"/>
      <c r="H73377" s="374"/>
      <c r="I73377" s="409"/>
      <c r="J73377" s="374"/>
      <c r="K73377" s="409"/>
      <c r="L73377" s="378"/>
      <c r="M73377" s="410"/>
      <c r="N73377" s="374"/>
      <c r="O73377" s="411"/>
      <c r="P73377" s="409"/>
      <c r="Q73377" s="409"/>
      <c r="R73377" s="378"/>
      <c r="S73377" s="378"/>
      <c r="T73377" s="378"/>
      <c r="U73377" s="378"/>
      <c r="V73377" s="378"/>
      <c r="W73377" s="378"/>
      <c r="X73377" s="378"/>
      <c r="Y73377" s="378"/>
    </row>
    <row r="73378" spans="1:25">
      <c r="A73378" s="374"/>
      <c r="B73378" s="374"/>
      <c r="C73378" s="406"/>
      <c r="D73378" s="407"/>
      <c r="E73378" s="374"/>
      <c r="F73378" s="374"/>
      <c r="G73378" s="408"/>
      <c r="H73378" s="374"/>
      <c r="I73378" s="409"/>
      <c r="J73378" s="374"/>
      <c r="K73378" s="409"/>
      <c r="L73378" s="378"/>
      <c r="M73378" s="410"/>
      <c r="N73378" s="374"/>
      <c r="O73378" s="411"/>
      <c r="P73378" s="409"/>
      <c r="Q73378" s="409"/>
      <c r="R73378" s="378"/>
      <c r="S73378" s="378"/>
      <c r="T73378" s="378"/>
      <c r="U73378" s="378"/>
      <c r="V73378" s="378"/>
      <c r="W73378" s="378"/>
      <c r="X73378" s="378"/>
      <c r="Y73378" s="378"/>
    </row>
    <row r="73379" spans="1:25">
      <c r="A73379" s="374"/>
      <c r="B73379" s="374"/>
      <c r="C73379" s="406"/>
      <c r="D73379" s="407"/>
      <c r="E73379" s="374"/>
      <c r="F73379" s="374"/>
      <c r="G73379" s="408"/>
      <c r="H73379" s="374"/>
      <c r="I73379" s="409"/>
      <c r="J73379" s="374"/>
      <c r="K73379" s="409"/>
      <c r="L73379" s="378"/>
      <c r="M73379" s="410"/>
      <c r="N73379" s="374"/>
      <c r="O73379" s="411"/>
      <c r="P73379" s="409"/>
      <c r="Q73379" s="409"/>
      <c r="R73379" s="378"/>
      <c r="S73379" s="378"/>
      <c r="T73379" s="378"/>
      <c r="U73379" s="378"/>
      <c r="V73379" s="378"/>
      <c r="W73379" s="378"/>
      <c r="X73379" s="378"/>
      <c r="Y73379" s="378"/>
    </row>
    <row r="73380" spans="1:25">
      <c r="A73380" s="374"/>
      <c r="B73380" s="374"/>
      <c r="C73380" s="406"/>
      <c r="D73380" s="407"/>
      <c r="E73380" s="374"/>
      <c r="F73380" s="374"/>
      <c r="G73380" s="408"/>
      <c r="H73380" s="374"/>
      <c r="I73380" s="409"/>
      <c r="J73380" s="374"/>
      <c r="K73380" s="409"/>
      <c r="L73380" s="378"/>
      <c r="M73380" s="410"/>
      <c r="N73380" s="374"/>
      <c r="O73380" s="411"/>
      <c r="P73380" s="409"/>
      <c r="Q73380" s="409"/>
      <c r="R73380" s="378"/>
      <c r="S73380" s="378"/>
      <c r="T73380" s="378"/>
      <c r="U73380" s="378"/>
      <c r="V73380" s="378"/>
      <c r="W73380" s="378"/>
      <c r="X73380" s="378"/>
      <c r="Y73380" s="378"/>
    </row>
    <row r="73381" spans="1:25">
      <c r="A73381" s="374"/>
      <c r="B73381" s="374"/>
      <c r="C73381" s="406"/>
      <c r="D73381" s="407"/>
      <c r="E73381" s="374"/>
      <c r="F73381" s="374"/>
      <c r="G73381" s="408"/>
      <c r="H73381" s="374"/>
      <c r="I73381" s="409"/>
      <c r="J73381" s="374"/>
      <c r="K73381" s="409"/>
      <c r="L73381" s="378"/>
      <c r="M73381" s="410"/>
      <c r="N73381" s="374"/>
      <c r="O73381" s="411"/>
      <c r="P73381" s="409"/>
      <c r="Q73381" s="409"/>
      <c r="R73381" s="378"/>
      <c r="S73381" s="378"/>
      <c r="T73381" s="378"/>
      <c r="U73381" s="378"/>
      <c r="V73381" s="378"/>
      <c r="W73381" s="378"/>
      <c r="X73381" s="378"/>
      <c r="Y73381" s="378"/>
    </row>
    <row r="73382" spans="1:25">
      <c r="A73382" s="374"/>
      <c r="B73382" s="374"/>
      <c r="C73382" s="406"/>
      <c r="D73382" s="407"/>
      <c r="E73382" s="374"/>
      <c r="F73382" s="374"/>
      <c r="G73382" s="408"/>
      <c r="H73382" s="374"/>
      <c r="I73382" s="409"/>
      <c r="J73382" s="374"/>
      <c r="K73382" s="409"/>
      <c r="L73382" s="378"/>
      <c r="M73382" s="410"/>
      <c r="N73382" s="374"/>
      <c r="O73382" s="411"/>
      <c r="P73382" s="409"/>
      <c r="Q73382" s="409"/>
      <c r="R73382" s="378"/>
      <c r="S73382" s="378"/>
      <c r="T73382" s="378"/>
      <c r="U73382" s="378"/>
      <c r="V73382" s="378"/>
      <c r="W73382" s="378"/>
      <c r="X73382" s="378"/>
      <c r="Y73382" s="378"/>
    </row>
    <row r="73383" spans="1:25">
      <c r="A73383" s="374"/>
      <c r="B73383" s="374"/>
      <c r="C73383" s="406"/>
      <c r="D73383" s="407"/>
      <c r="E73383" s="374"/>
      <c r="F73383" s="374"/>
      <c r="G73383" s="408"/>
      <c r="H73383" s="374"/>
      <c r="I73383" s="409"/>
      <c r="J73383" s="374"/>
      <c r="K73383" s="409"/>
      <c r="L73383" s="378"/>
      <c r="M73383" s="410"/>
      <c r="N73383" s="374"/>
      <c r="O73383" s="411"/>
      <c r="P73383" s="409"/>
      <c r="Q73383" s="409"/>
      <c r="R73383" s="378"/>
      <c r="S73383" s="378"/>
      <c r="T73383" s="378"/>
      <c r="U73383" s="378"/>
      <c r="V73383" s="378"/>
      <c r="W73383" s="378"/>
      <c r="X73383" s="378"/>
      <c r="Y73383" s="378"/>
    </row>
    <row r="73384" spans="1:25">
      <c r="A73384" s="374"/>
      <c r="B73384" s="374"/>
      <c r="C73384" s="406"/>
      <c r="D73384" s="407"/>
      <c r="E73384" s="374"/>
      <c r="F73384" s="374"/>
      <c r="G73384" s="408"/>
      <c r="H73384" s="374"/>
      <c r="I73384" s="409"/>
      <c r="J73384" s="374"/>
      <c r="K73384" s="409"/>
      <c r="L73384" s="378"/>
      <c r="M73384" s="410"/>
      <c r="N73384" s="374"/>
      <c r="O73384" s="411"/>
      <c r="P73384" s="409"/>
      <c r="Q73384" s="409"/>
      <c r="R73384" s="378"/>
      <c r="S73384" s="378"/>
      <c r="T73384" s="378"/>
      <c r="U73384" s="378"/>
      <c r="V73384" s="378"/>
      <c r="W73384" s="378"/>
      <c r="X73384" s="378"/>
      <c r="Y73384" s="378"/>
    </row>
    <row r="73385" spans="1:25">
      <c r="A73385" s="374"/>
      <c r="B73385" s="374"/>
      <c r="C73385" s="406"/>
      <c r="D73385" s="407"/>
      <c r="E73385" s="374"/>
      <c r="F73385" s="374"/>
      <c r="G73385" s="408"/>
      <c r="H73385" s="374"/>
      <c r="I73385" s="409"/>
      <c r="J73385" s="374"/>
      <c r="K73385" s="409"/>
      <c r="L73385" s="378"/>
      <c r="M73385" s="410"/>
      <c r="N73385" s="374"/>
      <c r="O73385" s="411"/>
      <c r="P73385" s="409"/>
      <c r="Q73385" s="409"/>
      <c r="R73385" s="378"/>
      <c r="S73385" s="378"/>
      <c r="T73385" s="378"/>
      <c r="U73385" s="378"/>
      <c r="V73385" s="378"/>
      <c r="W73385" s="378"/>
      <c r="X73385" s="378"/>
      <c r="Y73385" s="378"/>
    </row>
    <row r="73386" spans="1:25">
      <c r="A73386" s="374"/>
      <c r="B73386" s="374"/>
      <c r="C73386" s="406"/>
      <c r="D73386" s="407"/>
      <c r="E73386" s="374"/>
      <c r="F73386" s="374"/>
      <c r="G73386" s="408"/>
      <c r="H73386" s="374"/>
      <c r="I73386" s="409"/>
      <c r="J73386" s="374"/>
      <c r="K73386" s="409"/>
      <c r="L73386" s="378"/>
      <c r="M73386" s="410"/>
      <c r="N73386" s="374"/>
      <c r="O73386" s="411"/>
      <c r="P73386" s="409"/>
      <c r="Q73386" s="409"/>
      <c r="R73386" s="378"/>
      <c r="S73386" s="378"/>
      <c r="T73386" s="378"/>
      <c r="U73386" s="378"/>
      <c r="V73386" s="378"/>
      <c r="W73386" s="378"/>
      <c r="X73386" s="378"/>
      <c r="Y73386" s="378"/>
    </row>
    <row r="73387" spans="1:25">
      <c r="A73387" s="374"/>
      <c r="B73387" s="374"/>
      <c r="C73387" s="406"/>
      <c r="D73387" s="407"/>
      <c r="E73387" s="374"/>
      <c r="F73387" s="374"/>
      <c r="G73387" s="408"/>
      <c r="H73387" s="374"/>
      <c r="I73387" s="409"/>
      <c r="J73387" s="374"/>
      <c r="K73387" s="409"/>
      <c r="L73387" s="378"/>
      <c r="M73387" s="410"/>
      <c r="N73387" s="374"/>
      <c r="O73387" s="411"/>
      <c r="P73387" s="409"/>
      <c r="Q73387" s="409"/>
      <c r="R73387" s="378"/>
      <c r="S73387" s="378"/>
      <c r="T73387" s="378"/>
      <c r="U73387" s="378"/>
      <c r="V73387" s="378"/>
      <c r="W73387" s="378"/>
      <c r="X73387" s="378"/>
      <c r="Y73387" s="378"/>
    </row>
    <row r="73388" spans="1:25">
      <c r="A73388" s="374"/>
      <c r="B73388" s="374"/>
      <c r="C73388" s="406"/>
      <c r="D73388" s="407"/>
      <c r="E73388" s="374"/>
      <c r="F73388" s="374"/>
      <c r="G73388" s="408"/>
      <c r="H73388" s="374"/>
      <c r="I73388" s="409"/>
      <c r="J73388" s="374"/>
      <c r="K73388" s="409"/>
      <c r="L73388" s="378"/>
      <c r="M73388" s="410"/>
      <c r="N73388" s="374"/>
      <c r="O73388" s="411"/>
      <c r="P73388" s="409"/>
      <c r="Q73388" s="409"/>
      <c r="R73388" s="378"/>
      <c r="S73388" s="378"/>
      <c r="T73388" s="378"/>
      <c r="U73388" s="378"/>
      <c r="V73388" s="378"/>
      <c r="W73388" s="378"/>
      <c r="X73388" s="378"/>
      <c r="Y73388" s="378"/>
    </row>
    <row r="73389" spans="1:25">
      <c r="A73389" s="374"/>
      <c r="B73389" s="374"/>
      <c r="C73389" s="406"/>
      <c r="D73389" s="407"/>
      <c r="E73389" s="374"/>
      <c r="F73389" s="374"/>
      <c r="G73389" s="408"/>
      <c r="H73389" s="374"/>
      <c r="I73389" s="409"/>
      <c r="J73389" s="374"/>
      <c r="K73389" s="409"/>
      <c r="L73389" s="378"/>
      <c r="M73389" s="410"/>
      <c r="N73389" s="374"/>
      <c r="O73389" s="411"/>
      <c r="P73389" s="409"/>
      <c r="Q73389" s="409"/>
      <c r="R73389" s="378"/>
      <c r="S73389" s="378"/>
      <c r="T73389" s="378"/>
      <c r="U73389" s="378"/>
      <c r="V73389" s="378"/>
      <c r="W73389" s="378"/>
      <c r="X73389" s="378"/>
      <c r="Y73389" s="378"/>
    </row>
    <row r="73390" spans="1:25">
      <c r="A73390" s="374"/>
      <c r="B73390" s="374"/>
      <c r="C73390" s="406"/>
      <c r="D73390" s="407"/>
      <c r="E73390" s="374"/>
      <c r="F73390" s="374"/>
      <c r="G73390" s="408"/>
      <c r="H73390" s="374"/>
      <c r="I73390" s="409"/>
      <c r="J73390" s="374"/>
      <c r="K73390" s="409"/>
      <c r="L73390" s="378"/>
      <c r="M73390" s="410"/>
      <c r="N73390" s="374"/>
      <c r="O73390" s="411"/>
      <c r="P73390" s="409"/>
      <c r="Q73390" s="409"/>
      <c r="R73390" s="378"/>
      <c r="S73390" s="378"/>
      <c r="T73390" s="378"/>
      <c r="U73390" s="378"/>
      <c r="V73390" s="378"/>
      <c r="W73390" s="378"/>
      <c r="X73390" s="378"/>
      <c r="Y73390" s="378"/>
    </row>
    <row r="73391" spans="1:25">
      <c r="A73391" s="374"/>
      <c r="B73391" s="374"/>
      <c r="C73391" s="406"/>
      <c r="D73391" s="407"/>
      <c r="E73391" s="374"/>
      <c r="F73391" s="374"/>
      <c r="G73391" s="408"/>
      <c r="H73391" s="374"/>
      <c r="I73391" s="409"/>
      <c r="J73391" s="374"/>
      <c r="K73391" s="409"/>
      <c r="L73391" s="378"/>
      <c r="M73391" s="410"/>
      <c r="N73391" s="374"/>
      <c r="O73391" s="411"/>
      <c r="P73391" s="409"/>
      <c r="Q73391" s="409"/>
      <c r="R73391" s="378"/>
      <c r="S73391" s="378"/>
      <c r="T73391" s="378"/>
      <c r="U73391" s="378"/>
      <c r="V73391" s="378"/>
      <c r="W73391" s="378"/>
      <c r="X73391" s="378"/>
      <c r="Y73391" s="378"/>
    </row>
    <row r="73392" spans="1:25">
      <c r="A73392" s="374"/>
      <c r="B73392" s="374"/>
      <c r="C73392" s="406"/>
      <c r="D73392" s="407"/>
      <c r="E73392" s="374"/>
      <c r="F73392" s="374"/>
      <c r="G73392" s="408"/>
      <c r="H73392" s="374"/>
      <c r="I73392" s="409"/>
      <c r="J73392" s="374"/>
      <c r="K73392" s="409"/>
      <c r="L73392" s="378"/>
      <c r="M73392" s="410"/>
      <c r="N73392" s="374"/>
      <c r="O73392" s="411"/>
      <c r="P73392" s="409"/>
      <c r="Q73392" s="409"/>
      <c r="R73392" s="378"/>
      <c r="S73392" s="378"/>
      <c r="T73392" s="378"/>
      <c r="U73392" s="378"/>
      <c r="V73392" s="378"/>
      <c r="W73392" s="378"/>
      <c r="X73392" s="378"/>
      <c r="Y73392" s="378"/>
    </row>
    <row r="73393" spans="1:25">
      <c r="A73393" s="374"/>
      <c r="B73393" s="374"/>
      <c r="C73393" s="406"/>
      <c r="D73393" s="407"/>
      <c r="E73393" s="374"/>
      <c r="F73393" s="374"/>
      <c r="G73393" s="408"/>
      <c r="H73393" s="374"/>
      <c r="I73393" s="409"/>
      <c r="J73393" s="374"/>
      <c r="K73393" s="409"/>
      <c r="L73393" s="378"/>
      <c r="M73393" s="410"/>
      <c r="N73393" s="374"/>
      <c r="O73393" s="411"/>
      <c r="P73393" s="409"/>
      <c r="Q73393" s="409"/>
      <c r="R73393" s="378"/>
      <c r="S73393" s="378"/>
      <c r="T73393" s="378"/>
      <c r="U73393" s="378"/>
      <c r="V73393" s="378"/>
      <c r="W73393" s="378"/>
      <c r="X73393" s="378"/>
      <c r="Y73393" s="378"/>
    </row>
    <row r="73394" spans="1:25">
      <c r="A73394" s="374"/>
      <c r="B73394" s="374"/>
      <c r="C73394" s="406"/>
      <c r="D73394" s="407"/>
      <c r="E73394" s="374"/>
      <c r="F73394" s="374"/>
      <c r="G73394" s="408"/>
      <c r="H73394" s="374"/>
      <c r="I73394" s="409"/>
      <c r="J73394" s="374"/>
      <c r="K73394" s="409"/>
      <c r="L73394" s="378"/>
      <c r="M73394" s="410"/>
      <c r="N73394" s="374"/>
      <c r="O73394" s="411"/>
      <c r="P73394" s="409"/>
      <c r="Q73394" s="409"/>
      <c r="R73394" s="378"/>
      <c r="S73394" s="378"/>
      <c r="T73394" s="378"/>
      <c r="U73394" s="378"/>
      <c r="V73394" s="378"/>
      <c r="W73394" s="378"/>
      <c r="X73394" s="378"/>
      <c r="Y73394" s="378"/>
    </row>
    <row r="73395" spans="1:25">
      <c r="A73395" s="374"/>
      <c r="B73395" s="374"/>
      <c r="C73395" s="406"/>
      <c r="D73395" s="407"/>
      <c r="E73395" s="374"/>
      <c r="F73395" s="374"/>
      <c r="G73395" s="408"/>
      <c r="H73395" s="374"/>
      <c r="I73395" s="409"/>
      <c r="J73395" s="374"/>
      <c r="K73395" s="409"/>
      <c r="L73395" s="378"/>
      <c r="M73395" s="410"/>
      <c r="N73395" s="374"/>
      <c r="O73395" s="411"/>
      <c r="P73395" s="409"/>
      <c r="Q73395" s="409"/>
      <c r="R73395" s="378"/>
      <c r="S73395" s="378"/>
      <c r="T73395" s="378"/>
      <c r="U73395" s="378"/>
      <c r="V73395" s="378"/>
      <c r="W73395" s="378"/>
      <c r="X73395" s="378"/>
      <c r="Y73395" s="378"/>
    </row>
    <row r="73396" spans="1:25">
      <c r="A73396" s="374"/>
      <c r="B73396" s="374"/>
      <c r="C73396" s="406"/>
      <c r="D73396" s="407"/>
      <c r="E73396" s="374"/>
      <c r="F73396" s="374"/>
      <c r="G73396" s="408"/>
      <c r="H73396" s="374"/>
      <c r="I73396" s="409"/>
      <c r="J73396" s="374"/>
      <c r="K73396" s="409"/>
      <c r="L73396" s="378"/>
      <c r="M73396" s="410"/>
      <c r="N73396" s="374"/>
      <c r="O73396" s="411"/>
      <c r="P73396" s="409"/>
      <c r="Q73396" s="409"/>
      <c r="R73396" s="378"/>
      <c r="S73396" s="378"/>
      <c r="T73396" s="378"/>
      <c r="U73396" s="378"/>
      <c r="V73396" s="378"/>
      <c r="W73396" s="378"/>
      <c r="X73396" s="378"/>
      <c r="Y73396" s="378"/>
    </row>
    <row r="73397" spans="1:25">
      <c r="A73397" s="374"/>
      <c r="B73397" s="374"/>
      <c r="C73397" s="406"/>
      <c r="D73397" s="407"/>
      <c r="E73397" s="374"/>
      <c r="F73397" s="374"/>
      <c r="G73397" s="408"/>
      <c r="H73397" s="374"/>
      <c r="I73397" s="409"/>
      <c r="J73397" s="374"/>
      <c r="K73397" s="409"/>
      <c r="L73397" s="378"/>
      <c r="M73397" s="410"/>
      <c r="N73397" s="374"/>
      <c r="O73397" s="411"/>
      <c r="P73397" s="409"/>
      <c r="Q73397" s="409"/>
      <c r="R73397" s="378"/>
      <c r="S73397" s="378"/>
      <c r="T73397" s="378"/>
      <c r="U73397" s="378"/>
      <c r="V73397" s="378"/>
      <c r="W73397" s="378"/>
      <c r="X73397" s="378"/>
      <c r="Y73397" s="378"/>
    </row>
    <row r="73398" spans="1:25">
      <c r="A73398" s="374"/>
      <c r="B73398" s="374"/>
      <c r="C73398" s="406"/>
      <c r="D73398" s="407"/>
      <c r="E73398" s="374"/>
      <c r="F73398" s="374"/>
      <c r="G73398" s="408"/>
      <c r="H73398" s="374"/>
      <c r="I73398" s="409"/>
      <c r="J73398" s="374"/>
      <c r="K73398" s="409"/>
      <c r="L73398" s="378"/>
      <c r="M73398" s="410"/>
      <c r="N73398" s="374"/>
      <c r="O73398" s="411"/>
      <c r="P73398" s="409"/>
      <c r="Q73398" s="409"/>
      <c r="R73398" s="378"/>
      <c r="S73398" s="378"/>
      <c r="T73398" s="378"/>
      <c r="U73398" s="378"/>
      <c r="V73398" s="378"/>
      <c r="W73398" s="378"/>
      <c r="X73398" s="378"/>
      <c r="Y73398" s="378"/>
    </row>
    <row r="73399" spans="1:25">
      <c r="A73399" s="374"/>
      <c r="B73399" s="374"/>
      <c r="C73399" s="406"/>
      <c r="D73399" s="407"/>
      <c r="E73399" s="374"/>
      <c r="F73399" s="374"/>
      <c r="G73399" s="408"/>
      <c r="H73399" s="374"/>
      <c r="I73399" s="409"/>
      <c r="J73399" s="374"/>
      <c r="K73399" s="409"/>
      <c r="L73399" s="378"/>
      <c r="M73399" s="410"/>
      <c r="N73399" s="374"/>
      <c r="O73399" s="411"/>
      <c r="P73399" s="409"/>
      <c r="Q73399" s="409"/>
      <c r="R73399" s="378"/>
      <c r="S73399" s="378"/>
      <c r="T73399" s="378"/>
      <c r="U73399" s="378"/>
      <c r="V73399" s="378"/>
      <c r="W73399" s="378"/>
      <c r="X73399" s="378"/>
      <c r="Y73399" s="378"/>
    </row>
    <row r="73400" spans="1:25">
      <c r="A73400" s="374"/>
      <c r="B73400" s="374"/>
      <c r="C73400" s="406"/>
      <c r="D73400" s="407"/>
      <c r="E73400" s="374"/>
      <c r="F73400" s="374"/>
      <c r="G73400" s="408"/>
      <c r="H73400" s="374"/>
      <c r="I73400" s="409"/>
      <c r="J73400" s="374"/>
      <c r="K73400" s="409"/>
      <c r="L73400" s="378"/>
      <c r="M73400" s="410"/>
      <c r="N73400" s="374"/>
      <c r="O73400" s="411"/>
      <c r="P73400" s="409"/>
      <c r="Q73400" s="409"/>
      <c r="R73400" s="378"/>
      <c r="S73400" s="378"/>
      <c r="T73400" s="378"/>
      <c r="U73400" s="378"/>
      <c r="V73400" s="378"/>
      <c r="W73400" s="378"/>
      <c r="X73400" s="378"/>
      <c r="Y73400" s="378"/>
    </row>
    <row r="73401" spans="1:25">
      <c r="A73401" s="374"/>
      <c r="B73401" s="374"/>
      <c r="C73401" s="406"/>
      <c r="D73401" s="407"/>
      <c r="E73401" s="374"/>
      <c r="F73401" s="374"/>
      <c r="G73401" s="408"/>
      <c r="H73401" s="374"/>
      <c r="I73401" s="409"/>
      <c r="J73401" s="374"/>
      <c r="K73401" s="409"/>
      <c r="L73401" s="378"/>
      <c r="M73401" s="410"/>
      <c r="N73401" s="374"/>
      <c r="O73401" s="411"/>
      <c r="P73401" s="409"/>
      <c r="Q73401" s="409"/>
      <c r="R73401" s="378"/>
      <c r="S73401" s="378"/>
      <c r="T73401" s="378"/>
      <c r="U73401" s="378"/>
      <c r="V73401" s="378"/>
      <c r="W73401" s="378"/>
      <c r="X73401" s="378"/>
      <c r="Y73401" s="378"/>
    </row>
    <row r="73402" spans="1:25">
      <c r="A73402" s="374"/>
      <c r="B73402" s="374"/>
      <c r="C73402" s="406"/>
      <c r="D73402" s="407"/>
      <c r="E73402" s="374"/>
      <c r="F73402" s="374"/>
      <c r="G73402" s="408"/>
      <c r="H73402" s="374"/>
      <c r="I73402" s="409"/>
      <c r="J73402" s="374"/>
      <c r="K73402" s="409"/>
      <c r="L73402" s="378"/>
      <c r="M73402" s="410"/>
      <c r="N73402" s="374"/>
      <c r="O73402" s="411"/>
      <c r="P73402" s="409"/>
      <c r="Q73402" s="409"/>
      <c r="R73402" s="378"/>
      <c r="S73402" s="378"/>
      <c r="T73402" s="378"/>
      <c r="U73402" s="378"/>
      <c r="V73402" s="378"/>
      <c r="W73402" s="378"/>
      <c r="X73402" s="378"/>
      <c r="Y73402" s="378"/>
    </row>
    <row r="73403" spans="1:25">
      <c r="A73403" s="374"/>
      <c r="B73403" s="374"/>
      <c r="C73403" s="406"/>
      <c r="D73403" s="407"/>
      <c r="E73403" s="374"/>
      <c r="F73403" s="374"/>
      <c r="G73403" s="408"/>
      <c r="H73403" s="374"/>
      <c r="I73403" s="409"/>
      <c r="J73403" s="374"/>
      <c r="K73403" s="409"/>
      <c r="L73403" s="378"/>
      <c r="M73403" s="410"/>
      <c r="N73403" s="374"/>
      <c r="O73403" s="411"/>
      <c r="P73403" s="409"/>
      <c r="Q73403" s="409"/>
      <c r="R73403" s="378"/>
      <c r="S73403" s="378"/>
      <c r="T73403" s="378"/>
      <c r="U73403" s="378"/>
      <c r="V73403" s="378"/>
      <c r="W73403" s="378"/>
      <c r="X73403" s="378"/>
      <c r="Y73403" s="378"/>
    </row>
    <row r="73404" spans="1:25">
      <c r="A73404" s="374"/>
      <c r="B73404" s="374"/>
      <c r="C73404" s="406"/>
      <c r="D73404" s="407"/>
      <c r="E73404" s="374"/>
      <c r="F73404" s="374"/>
      <c r="G73404" s="408"/>
      <c r="H73404" s="374"/>
      <c r="I73404" s="409"/>
      <c r="J73404" s="374"/>
      <c r="K73404" s="409"/>
      <c r="L73404" s="378"/>
      <c r="M73404" s="410"/>
      <c r="N73404" s="374"/>
      <c r="O73404" s="411"/>
      <c r="P73404" s="409"/>
      <c r="Q73404" s="409"/>
      <c r="R73404" s="378"/>
      <c r="S73404" s="378"/>
      <c r="T73404" s="378"/>
      <c r="U73404" s="378"/>
      <c r="V73404" s="378"/>
      <c r="W73404" s="378"/>
      <c r="X73404" s="378"/>
      <c r="Y73404" s="378"/>
    </row>
    <row r="73405" spans="1:25">
      <c r="A73405" s="374"/>
      <c r="B73405" s="374"/>
      <c r="C73405" s="406"/>
      <c r="D73405" s="407"/>
      <c r="E73405" s="374"/>
      <c r="F73405" s="374"/>
      <c r="G73405" s="408"/>
      <c r="H73405" s="374"/>
      <c r="I73405" s="409"/>
      <c r="J73405" s="374"/>
      <c r="K73405" s="409"/>
      <c r="L73405" s="378"/>
      <c r="M73405" s="410"/>
      <c r="N73405" s="374"/>
      <c r="O73405" s="411"/>
      <c r="P73405" s="409"/>
      <c r="Q73405" s="409"/>
      <c r="R73405" s="378"/>
      <c r="S73405" s="378"/>
      <c r="T73405" s="378"/>
      <c r="U73405" s="378"/>
      <c r="V73405" s="378"/>
      <c r="W73405" s="378"/>
      <c r="X73405" s="378"/>
      <c r="Y73405" s="378"/>
    </row>
    <row r="73406" spans="1:25">
      <c r="A73406" s="374"/>
      <c r="B73406" s="374"/>
      <c r="C73406" s="406"/>
      <c r="D73406" s="407"/>
      <c r="E73406" s="374"/>
      <c r="F73406" s="374"/>
      <c r="G73406" s="408"/>
      <c r="H73406" s="374"/>
      <c r="I73406" s="409"/>
      <c r="J73406" s="374"/>
      <c r="K73406" s="409"/>
      <c r="L73406" s="378"/>
      <c r="M73406" s="410"/>
      <c r="N73406" s="374"/>
      <c r="O73406" s="411"/>
      <c r="P73406" s="409"/>
      <c r="Q73406" s="409"/>
      <c r="R73406" s="378"/>
      <c r="S73406" s="378"/>
      <c r="T73406" s="378"/>
      <c r="U73406" s="378"/>
      <c r="V73406" s="378"/>
      <c r="W73406" s="378"/>
      <c r="X73406" s="378"/>
      <c r="Y73406" s="378"/>
    </row>
    <row r="73407" spans="1:25">
      <c r="A73407" s="374"/>
      <c r="B73407" s="374"/>
      <c r="C73407" s="406"/>
      <c r="D73407" s="407"/>
      <c r="E73407" s="374"/>
      <c r="F73407" s="374"/>
      <c r="G73407" s="408"/>
      <c r="H73407" s="374"/>
      <c r="I73407" s="409"/>
      <c r="J73407" s="374"/>
      <c r="K73407" s="409"/>
      <c r="L73407" s="378"/>
      <c r="M73407" s="410"/>
      <c r="N73407" s="374"/>
      <c r="O73407" s="411"/>
      <c r="P73407" s="409"/>
      <c r="Q73407" s="409"/>
      <c r="R73407" s="378"/>
      <c r="S73407" s="378"/>
      <c r="T73407" s="378"/>
      <c r="U73407" s="378"/>
      <c r="V73407" s="378"/>
      <c r="W73407" s="378"/>
      <c r="X73407" s="378"/>
      <c r="Y73407" s="378"/>
    </row>
    <row r="73408" spans="1:25">
      <c r="A73408" s="374"/>
      <c r="B73408" s="374"/>
      <c r="C73408" s="406"/>
      <c r="D73408" s="407"/>
      <c r="E73408" s="374"/>
      <c r="F73408" s="374"/>
      <c r="G73408" s="408"/>
      <c r="H73408" s="374"/>
      <c r="I73408" s="409"/>
      <c r="J73408" s="374"/>
      <c r="K73408" s="409"/>
      <c r="L73408" s="378"/>
      <c r="M73408" s="410"/>
      <c r="N73408" s="374"/>
      <c r="O73408" s="411"/>
      <c r="P73408" s="409"/>
      <c r="Q73408" s="409"/>
      <c r="R73408" s="378"/>
      <c r="S73408" s="378"/>
      <c r="T73408" s="378"/>
      <c r="U73408" s="378"/>
      <c r="V73408" s="378"/>
      <c r="W73408" s="378"/>
      <c r="X73408" s="378"/>
      <c r="Y73408" s="378"/>
    </row>
    <row r="73409" spans="1:25">
      <c r="A73409" s="374"/>
      <c r="B73409" s="374"/>
      <c r="C73409" s="406"/>
      <c r="D73409" s="407"/>
      <c r="E73409" s="374"/>
      <c r="F73409" s="374"/>
      <c r="G73409" s="408"/>
      <c r="H73409" s="374"/>
      <c r="I73409" s="409"/>
      <c r="J73409" s="374"/>
      <c r="K73409" s="409"/>
      <c r="L73409" s="378"/>
      <c r="M73409" s="410"/>
      <c r="N73409" s="374"/>
      <c r="O73409" s="411"/>
      <c r="P73409" s="409"/>
      <c r="Q73409" s="409"/>
      <c r="R73409" s="378"/>
      <c r="S73409" s="378"/>
      <c r="T73409" s="378"/>
      <c r="U73409" s="378"/>
      <c r="V73409" s="378"/>
      <c r="W73409" s="378"/>
      <c r="X73409" s="378"/>
      <c r="Y73409" s="378"/>
    </row>
    <row r="73410" spans="1:25">
      <c r="A73410" s="374"/>
      <c r="B73410" s="374"/>
      <c r="C73410" s="406"/>
      <c r="D73410" s="407"/>
      <c r="E73410" s="374"/>
      <c r="F73410" s="374"/>
      <c r="G73410" s="408"/>
      <c r="H73410" s="374"/>
      <c r="I73410" s="409"/>
      <c r="J73410" s="374"/>
      <c r="K73410" s="409"/>
      <c r="L73410" s="378"/>
      <c r="M73410" s="410"/>
      <c r="N73410" s="374"/>
      <c r="O73410" s="411"/>
      <c r="P73410" s="409"/>
      <c r="Q73410" s="409"/>
      <c r="R73410" s="378"/>
      <c r="S73410" s="378"/>
      <c r="T73410" s="378"/>
      <c r="U73410" s="378"/>
      <c r="V73410" s="378"/>
      <c r="W73410" s="378"/>
      <c r="X73410" s="378"/>
      <c r="Y73410" s="378"/>
    </row>
    <row r="73411" spans="1:25">
      <c r="A73411" s="374"/>
      <c r="B73411" s="374"/>
      <c r="C73411" s="406"/>
      <c r="D73411" s="407"/>
      <c r="E73411" s="374"/>
      <c r="F73411" s="374"/>
      <c r="G73411" s="408"/>
      <c r="H73411" s="374"/>
      <c r="I73411" s="409"/>
      <c r="J73411" s="374"/>
      <c r="K73411" s="409"/>
      <c r="L73411" s="378"/>
      <c r="M73411" s="410"/>
      <c r="N73411" s="374"/>
      <c r="O73411" s="411"/>
      <c r="P73411" s="409"/>
      <c r="Q73411" s="409"/>
      <c r="R73411" s="378"/>
      <c r="S73411" s="378"/>
      <c r="T73411" s="378"/>
      <c r="U73411" s="378"/>
      <c r="V73411" s="378"/>
      <c r="W73411" s="378"/>
      <c r="X73411" s="378"/>
      <c r="Y73411" s="378"/>
    </row>
    <row r="73412" spans="1:25">
      <c r="A73412" s="374"/>
      <c r="B73412" s="374"/>
      <c r="C73412" s="406"/>
      <c r="D73412" s="407"/>
      <c r="E73412" s="374"/>
      <c r="F73412" s="374"/>
      <c r="G73412" s="408"/>
      <c r="H73412" s="374"/>
      <c r="I73412" s="409"/>
      <c r="J73412" s="374"/>
      <c r="K73412" s="409"/>
      <c r="L73412" s="378"/>
      <c r="M73412" s="410"/>
      <c r="N73412" s="374"/>
      <c r="O73412" s="411"/>
      <c r="P73412" s="409"/>
      <c r="Q73412" s="409"/>
      <c r="R73412" s="378"/>
      <c r="S73412" s="378"/>
      <c r="T73412" s="378"/>
      <c r="U73412" s="378"/>
      <c r="V73412" s="378"/>
      <c r="W73412" s="378"/>
      <c r="X73412" s="378"/>
      <c r="Y73412" s="378"/>
    </row>
    <row r="73413" spans="1:25">
      <c r="A73413" s="374"/>
      <c r="B73413" s="374"/>
      <c r="C73413" s="406"/>
      <c r="D73413" s="407"/>
      <c r="E73413" s="374"/>
      <c r="F73413" s="374"/>
      <c r="G73413" s="408"/>
      <c r="H73413" s="374"/>
      <c r="I73413" s="409"/>
      <c r="J73413" s="374"/>
      <c r="K73413" s="409"/>
      <c r="L73413" s="378"/>
      <c r="M73413" s="410"/>
      <c r="N73413" s="374"/>
      <c r="O73413" s="411"/>
      <c r="P73413" s="409"/>
      <c r="Q73413" s="409"/>
      <c r="R73413" s="378"/>
      <c r="S73413" s="378"/>
      <c r="T73413" s="378"/>
      <c r="U73413" s="378"/>
      <c r="V73413" s="378"/>
      <c r="W73413" s="378"/>
      <c r="X73413" s="378"/>
      <c r="Y73413" s="378"/>
    </row>
    <row r="73414" spans="1:25">
      <c r="A73414" s="374"/>
      <c r="B73414" s="374"/>
      <c r="C73414" s="406"/>
      <c r="D73414" s="407"/>
      <c r="E73414" s="374"/>
      <c r="F73414" s="374"/>
      <c r="G73414" s="408"/>
      <c r="H73414" s="374"/>
      <c r="I73414" s="409"/>
      <c r="J73414" s="374"/>
      <c r="K73414" s="409"/>
      <c r="L73414" s="378"/>
      <c r="M73414" s="410"/>
      <c r="N73414" s="374"/>
      <c r="O73414" s="411"/>
      <c r="P73414" s="409"/>
      <c r="Q73414" s="409"/>
      <c r="R73414" s="378"/>
      <c r="S73414" s="378"/>
      <c r="T73414" s="378"/>
      <c r="U73414" s="378"/>
      <c r="V73414" s="378"/>
      <c r="W73414" s="378"/>
      <c r="X73414" s="378"/>
      <c r="Y73414" s="378"/>
    </row>
    <row r="73415" spans="1:25">
      <c r="A73415" s="374"/>
      <c r="B73415" s="374"/>
      <c r="C73415" s="406"/>
      <c r="D73415" s="407"/>
      <c r="E73415" s="374"/>
      <c r="F73415" s="374"/>
      <c r="G73415" s="408"/>
      <c r="H73415" s="374"/>
      <c r="I73415" s="409"/>
      <c r="J73415" s="374"/>
      <c r="K73415" s="409"/>
      <c r="L73415" s="378"/>
      <c r="M73415" s="410"/>
      <c r="N73415" s="374"/>
      <c r="O73415" s="411"/>
      <c r="P73415" s="409"/>
      <c r="Q73415" s="409"/>
      <c r="R73415" s="378"/>
      <c r="S73415" s="378"/>
      <c r="T73415" s="378"/>
      <c r="U73415" s="378"/>
      <c r="V73415" s="378"/>
      <c r="W73415" s="378"/>
      <c r="X73415" s="378"/>
      <c r="Y73415" s="378"/>
    </row>
    <row r="73416" spans="1:25">
      <c r="A73416" s="374"/>
      <c r="B73416" s="374"/>
      <c r="C73416" s="406"/>
      <c r="D73416" s="407"/>
      <c r="E73416" s="374"/>
      <c r="F73416" s="374"/>
      <c r="G73416" s="408"/>
      <c r="H73416" s="374"/>
      <c r="I73416" s="409"/>
      <c r="J73416" s="374"/>
      <c r="K73416" s="409"/>
      <c r="L73416" s="378"/>
      <c r="M73416" s="410"/>
      <c r="N73416" s="374"/>
      <c r="O73416" s="411"/>
      <c r="P73416" s="409"/>
      <c r="Q73416" s="409"/>
      <c r="R73416" s="378"/>
      <c r="S73416" s="378"/>
      <c r="T73416" s="378"/>
      <c r="U73416" s="378"/>
      <c r="V73416" s="378"/>
      <c r="W73416" s="378"/>
      <c r="X73416" s="378"/>
      <c r="Y73416" s="378"/>
    </row>
    <row r="73417" spans="1:25">
      <c r="A73417" s="374"/>
      <c r="B73417" s="374"/>
      <c r="C73417" s="406"/>
      <c r="D73417" s="407"/>
      <c r="E73417" s="374"/>
      <c r="F73417" s="374"/>
      <c r="G73417" s="408"/>
      <c r="H73417" s="374"/>
      <c r="I73417" s="409"/>
      <c r="J73417" s="374"/>
      <c r="K73417" s="409"/>
      <c r="L73417" s="378"/>
      <c r="M73417" s="410"/>
      <c r="N73417" s="374"/>
      <c r="O73417" s="411"/>
      <c r="P73417" s="409"/>
      <c r="Q73417" s="409"/>
      <c r="R73417" s="378"/>
      <c r="S73417" s="378"/>
      <c r="T73417" s="378"/>
      <c r="U73417" s="378"/>
      <c r="V73417" s="378"/>
      <c r="W73417" s="378"/>
      <c r="X73417" s="378"/>
      <c r="Y73417" s="378"/>
    </row>
    <row r="73418" spans="1:25">
      <c r="A73418" s="374"/>
      <c r="B73418" s="374"/>
      <c r="C73418" s="406"/>
      <c r="D73418" s="407"/>
      <c r="E73418" s="374"/>
      <c r="F73418" s="374"/>
      <c r="G73418" s="408"/>
      <c r="H73418" s="374"/>
      <c r="I73418" s="409"/>
      <c r="J73418" s="374"/>
      <c r="K73418" s="409"/>
      <c r="L73418" s="378"/>
      <c r="M73418" s="410"/>
      <c r="N73418" s="374"/>
      <c r="O73418" s="411"/>
      <c r="P73418" s="409"/>
      <c r="Q73418" s="409"/>
      <c r="R73418" s="378"/>
      <c r="S73418" s="378"/>
      <c r="T73418" s="378"/>
      <c r="U73418" s="378"/>
      <c r="V73418" s="378"/>
      <c r="W73418" s="378"/>
      <c r="X73418" s="378"/>
      <c r="Y73418" s="378"/>
    </row>
    <row r="73419" spans="1:25">
      <c r="A73419" s="374"/>
      <c r="B73419" s="374"/>
      <c r="C73419" s="406"/>
      <c r="D73419" s="407"/>
      <c r="E73419" s="374"/>
      <c r="F73419" s="374"/>
      <c r="G73419" s="408"/>
      <c r="H73419" s="374"/>
      <c r="I73419" s="409"/>
      <c r="J73419" s="374"/>
      <c r="K73419" s="409"/>
      <c r="L73419" s="378"/>
      <c r="M73419" s="410"/>
      <c r="N73419" s="374"/>
      <c r="O73419" s="411"/>
      <c r="P73419" s="409"/>
      <c r="Q73419" s="409"/>
      <c r="R73419" s="378"/>
      <c r="S73419" s="378"/>
      <c r="T73419" s="378"/>
      <c r="U73419" s="378"/>
      <c r="V73419" s="378"/>
      <c r="W73419" s="378"/>
      <c r="X73419" s="378"/>
      <c r="Y73419" s="378"/>
    </row>
    <row r="73420" spans="1:25">
      <c r="A73420" s="374"/>
      <c r="B73420" s="374"/>
      <c r="C73420" s="406"/>
      <c r="D73420" s="407"/>
      <c r="E73420" s="374"/>
      <c r="F73420" s="374"/>
      <c r="G73420" s="408"/>
      <c r="H73420" s="374"/>
      <c r="I73420" s="409"/>
      <c r="J73420" s="374"/>
      <c r="K73420" s="409"/>
      <c r="L73420" s="378"/>
      <c r="M73420" s="410"/>
      <c r="N73420" s="374"/>
      <c r="O73420" s="411"/>
      <c r="P73420" s="409"/>
      <c r="Q73420" s="409"/>
      <c r="R73420" s="378"/>
      <c r="S73420" s="378"/>
      <c r="T73420" s="378"/>
      <c r="U73420" s="378"/>
      <c r="V73420" s="378"/>
      <c r="W73420" s="378"/>
      <c r="X73420" s="378"/>
      <c r="Y73420" s="378"/>
    </row>
    <row r="73421" spans="1:25">
      <c r="A73421" s="374"/>
      <c r="B73421" s="374"/>
      <c r="C73421" s="406"/>
      <c r="D73421" s="407"/>
      <c r="E73421" s="374"/>
      <c r="F73421" s="374"/>
      <c r="G73421" s="408"/>
      <c r="H73421" s="374"/>
      <c r="I73421" s="409"/>
      <c r="J73421" s="374"/>
      <c r="K73421" s="409"/>
      <c r="L73421" s="378"/>
      <c r="M73421" s="410"/>
      <c r="N73421" s="374"/>
      <c r="O73421" s="411"/>
      <c r="P73421" s="409"/>
      <c r="Q73421" s="409"/>
      <c r="R73421" s="378"/>
      <c r="S73421" s="378"/>
      <c r="T73421" s="378"/>
      <c r="U73421" s="378"/>
      <c r="V73421" s="378"/>
      <c r="W73421" s="378"/>
      <c r="X73421" s="378"/>
      <c r="Y73421" s="378"/>
    </row>
    <row r="73422" spans="1:25">
      <c r="A73422" s="374"/>
      <c r="B73422" s="374"/>
      <c r="C73422" s="406"/>
      <c r="D73422" s="407"/>
      <c r="E73422" s="374"/>
      <c r="F73422" s="374"/>
      <c r="G73422" s="408"/>
      <c r="H73422" s="374"/>
      <c r="I73422" s="409"/>
      <c r="J73422" s="374"/>
      <c r="K73422" s="409"/>
      <c r="L73422" s="378"/>
      <c r="M73422" s="410"/>
      <c r="N73422" s="374"/>
      <c r="O73422" s="411"/>
      <c r="P73422" s="409"/>
      <c r="Q73422" s="409"/>
      <c r="R73422" s="378"/>
      <c r="S73422" s="378"/>
      <c r="T73422" s="378"/>
      <c r="U73422" s="378"/>
      <c r="V73422" s="378"/>
      <c r="W73422" s="378"/>
      <c r="X73422" s="378"/>
      <c r="Y73422" s="378"/>
    </row>
    <row r="73423" spans="1:25">
      <c r="A73423" s="374"/>
      <c r="B73423" s="374"/>
      <c r="C73423" s="406"/>
      <c r="D73423" s="407"/>
      <c r="E73423" s="374"/>
      <c r="F73423" s="374"/>
      <c r="G73423" s="408"/>
      <c r="H73423" s="374"/>
      <c r="I73423" s="409"/>
      <c r="J73423" s="374"/>
      <c r="K73423" s="409"/>
      <c r="L73423" s="378"/>
      <c r="M73423" s="410"/>
      <c r="N73423" s="374"/>
      <c r="O73423" s="411"/>
      <c r="P73423" s="409"/>
      <c r="Q73423" s="409"/>
      <c r="R73423" s="378"/>
      <c r="S73423" s="378"/>
      <c r="T73423" s="378"/>
      <c r="U73423" s="378"/>
      <c r="V73423" s="378"/>
      <c r="W73423" s="378"/>
      <c r="X73423" s="378"/>
      <c r="Y73423" s="378"/>
    </row>
    <row r="73424" spans="1:25">
      <c r="A73424" s="374"/>
      <c r="B73424" s="374"/>
      <c r="C73424" s="406"/>
      <c r="D73424" s="407"/>
      <c r="E73424" s="374"/>
      <c r="F73424" s="374"/>
      <c r="G73424" s="408"/>
      <c r="H73424" s="374"/>
      <c r="I73424" s="409"/>
      <c r="J73424" s="374"/>
      <c r="K73424" s="409"/>
      <c r="L73424" s="378"/>
      <c r="M73424" s="410"/>
      <c r="N73424" s="374"/>
      <c r="O73424" s="411"/>
      <c r="P73424" s="409"/>
      <c r="Q73424" s="409"/>
      <c r="R73424" s="378"/>
      <c r="S73424" s="378"/>
      <c r="T73424" s="378"/>
      <c r="U73424" s="378"/>
      <c r="V73424" s="378"/>
      <c r="W73424" s="378"/>
      <c r="X73424" s="378"/>
      <c r="Y73424" s="378"/>
    </row>
    <row r="73425" spans="1:25">
      <c r="A73425" s="374"/>
      <c r="B73425" s="374"/>
      <c r="C73425" s="406"/>
      <c r="D73425" s="407"/>
      <c r="E73425" s="374"/>
      <c r="F73425" s="374"/>
      <c r="G73425" s="408"/>
      <c r="H73425" s="374"/>
      <c r="I73425" s="409"/>
      <c r="J73425" s="374"/>
      <c r="K73425" s="409"/>
      <c r="L73425" s="378"/>
      <c r="M73425" s="410"/>
      <c r="N73425" s="374"/>
      <c r="O73425" s="411"/>
      <c r="P73425" s="409"/>
      <c r="Q73425" s="409"/>
      <c r="R73425" s="378"/>
      <c r="S73425" s="378"/>
      <c r="T73425" s="378"/>
      <c r="U73425" s="378"/>
      <c r="V73425" s="378"/>
      <c r="W73425" s="378"/>
      <c r="X73425" s="378"/>
      <c r="Y73425" s="378"/>
    </row>
    <row r="73426" spans="1:25">
      <c r="A73426" s="374"/>
      <c r="B73426" s="374"/>
      <c r="C73426" s="406"/>
      <c r="D73426" s="407"/>
      <c r="E73426" s="374"/>
      <c r="F73426" s="374"/>
      <c r="G73426" s="408"/>
      <c r="H73426" s="374"/>
      <c r="I73426" s="409"/>
      <c r="J73426" s="374"/>
      <c r="K73426" s="409"/>
      <c r="L73426" s="378"/>
      <c r="M73426" s="410"/>
      <c r="N73426" s="374"/>
      <c r="O73426" s="411"/>
      <c r="P73426" s="409"/>
      <c r="Q73426" s="409"/>
      <c r="R73426" s="378"/>
      <c r="S73426" s="378"/>
      <c r="T73426" s="378"/>
      <c r="U73426" s="378"/>
      <c r="V73426" s="378"/>
      <c r="W73426" s="378"/>
      <c r="X73426" s="378"/>
      <c r="Y73426" s="378"/>
    </row>
    <row r="73427" spans="1:25">
      <c r="A73427" s="374"/>
      <c r="B73427" s="374"/>
      <c r="C73427" s="406"/>
      <c r="D73427" s="407"/>
      <c r="E73427" s="374"/>
      <c r="F73427" s="374"/>
      <c r="G73427" s="408"/>
      <c r="H73427" s="374"/>
      <c r="I73427" s="409"/>
      <c r="J73427" s="374"/>
      <c r="K73427" s="409"/>
      <c r="L73427" s="378"/>
      <c r="M73427" s="410"/>
      <c r="N73427" s="374"/>
      <c r="O73427" s="411"/>
      <c r="P73427" s="409"/>
      <c r="Q73427" s="409"/>
      <c r="R73427" s="378"/>
      <c r="S73427" s="378"/>
      <c r="T73427" s="378"/>
      <c r="U73427" s="378"/>
      <c r="V73427" s="378"/>
      <c r="W73427" s="378"/>
      <c r="X73427" s="378"/>
      <c r="Y73427" s="378"/>
    </row>
    <row r="73428" spans="1:25">
      <c r="A73428" s="374"/>
      <c r="B73428" s="374"/>
      <c r="C73428" s="406"/>
      <c r="D73428" s="407"/>
      <c r="E73428" s="374"/>
      <c r="F73428" s="374"/>
      <c r="G73428" s="408"/>
      <c r="H73428" s="374"/>
      <c r="I73428" s="409"/>
      <c r="J73428" s="374"/>
      <c r="K73428" s="409"/>
      <c r="L73428" s="378"/>
      <c r="M73428" s="410"/>
      <c r="N73428" s="374"/>
      <c r="O73428" s="411"/>
      <c r="P73428" s="409"/>
      <c r="Q73428" s="409"/>
      <c r="R73428" s="378"/>
      <c r="S73428" s="378"/>
      <c r="T73428" s="378"/>
      <c r="U73428" s="378"/>
      <c r="V73428" s="378"/>
      <c r="W73428" s="378"/>
      <c r="X73428" s="378"/>
      <c r="Y73428" s="378"/>
    </row>
    <row r="73429" spans="1:25">
      <c r="A73429" s="374"/>
      <c r="B73429" s="374"/>
      <c r="C73429" s="406"/>
      <c r="D73429" s="407"/>
      <c r="E73429" s="374"/>
      <c r="F73429" s="374"/>
      <c r="G73429" s="408"/>
      <c r="H73429" s="374"/>
      <c r="I73429" s="409"/>
      <c r="J73429" s="374"/>
      <c r="K73429" s="409"/>
      <c r="L73429" s="378"/>
      <c r="M73429" s="410"/>
      <c r="N73429" s="374"/>
      <c r="O73429" s="411"/>
      <c r="P73429" s="409"/>
      <c r="Q73429" s="409"/>
      <c r="R73429" s="378"/>
      <c r="S73429" s="378"/>
      <c r="T73429" s="378"/>
      <c r="U73429" s="378"/>
      <c r="V73429" s="378"/>
      <c r="W73429" s="378"/>
      <c r="X73429" s="378"/>
      <c r="Y73429" s="378"/>
    </row>
    <row r="73430" spans="1:25">
      <c r="A73430" s="374"/>
      <c r="B73430" s="374"/>
      <c r="C73430" s="406"/>
      <c r="D73430" s="407"/>
      <c r="E73430" s="374"/>
      <c r="F73430" s="374"/>
      <c r="G73430" s="408"/>
      <c r="H73430" s="374"/>
      <c r="I73430" s="409"/>
      <c r="J73430" s="374"/>
      <c r="K73430" s="409"/>
      <c r="L73430" s="378"/>
      <c r="M73430" s="410"/>
      <c r="N73430" s="374"/>
      <c r="O73430" s="411"/>
      <c r="P73430" s="409"/>
      <c r="Q73430" s="409"/>
      <c r="R73430" s="378"/>
      <c r="S73430" s="378"/>
      <c r="T73430" s="378"/>
      <c r="U73430" s="378"/>
      <c r="V73430" s="378"/>
      <c r="W73430" s="378"/>
      <c r="X73430" s="378"/>
      <c r="Y73430" s="378"/>
    </row>
    <row r="73431" spans="1:25">
      <c r="A73431" s="374"/>
      <c r="B73431" s="374"/>
      <c r="C73431" s="406"/>
      <c r="D73431" s="407"/>
      <c r="E73431" s="374"/>
      <c r="F73431" s="374"/>
      <c r="G73431" s="408"/>
      <c r="H73431" s="374"/>
      <c r="I73431" s="409"/>
      <c r="J73431" s="374"/>
      <c r="K73431" s="409"/>
      <c r="L73431" s="378"/>
      <c r="M73431" s="410"/>
      <c r="N73431" s="374"/>
      <c r="O73431" s="411"/>
      <c r="P73431" s="409"/>
      <c r="Q73431" s="409"/>
      <c r="R73431" s="378"/>
      <c r="S73431" s="378"/>
      <c r="T73431" s="378"/>
      <c r="U73431" s="378"/>
      <c r="V73431" s="378"/>
      <c r="W73431" s="378"/>
      <c r="X73431" s="378"/>
      <c r="Y73431" s="378"/>
    </row>
    <row r="73432" spans="1:25">
      <c r="A73432" s="374"/>
      <c r="B73432" s="374"/>
      <c r="C73432" s="406"/>
      <c r="D73432" s="407"/>
      <c r="E73432" s="374"/>
      <c r="F73432" s="374"/>
      <c r="G73432" s="408"/>
      <c r="H73432" s="374"/>
      <c r="I73432" s="409"/>
      <c r="J73432" s="374"/>
      <c r="K73432" s="409"/>
      <c r="L73432" s="378"/>
      <c r="M73432" s="410"/>
      <c r="N73432" s="374"/>
      <c r="O73432" s="411"/>
      <c r="P73432" s="409"/>
      <c r="Q73432" s="409"/>
      <c r="R73432" s="378"/>
      <c r="S73432" s="378"/>
      <c r="T73432" s="378"/>
      <c r="U73432" s="378"/>
      <c r="V73432" s="378"/>
      <c r="W73432" s="378"/>
      <c r="X73432" s="378"/>
      <c r="Y73432" s="378"/>
    </row>
    <row r="73433" spans="1:25">
      <c r="A73433" s="374"/>
      <c r="B73433" s="374"/>
      <c r="C73433" s="406"/>
      <c r="D73433" s="407"/>
      <c r="E73433" s="374"/>
      <c r="F73433" s="374"/>
      <c r="G73433" s="408"/>
      <c r="H73433" s="374"/>
      <c r="I73433" s="409"/>
      <c r="J73433" s="374"/>
      <c r="K73433" s="409"/>
      <c r="L73433" s="378"/>
      <c r="M73433" s="410"/>
      <c r="N73433" s="374"/>
      <c r="O73433" s="411"/>
      <c r="P73433" s="409"/>
      <c r="Q73433" s="409"/>
      <c r="R73433" s="378"/>
      <c r="S73433" s="378"/>
      <c r="T73433" s="378"/>
      <c r="U73433" s="378"/>
      <c r="V73433" s="378"/>
      <c r="W73433" s="378"/>
      <c r="X73433" s="378"/>
      <c r="Y73433" s="378"/>
    </row>
    <row r="73434" spans="1:25">
      <c r="A73434" s="374"/>
      <c r="B73434" s="374"/>
      <c r="C73434" s="406"/>
      <c r="D73434" s="407"/>
      <c r="E73434" s="374"/>
      <c r="F73434" s="374"/>
      <c r="G73434" s="408"/>
      <c r="H73434" s="374"/>
      <c r="I73434" s="409"/>
      <c r="J73434" s="374"/>
      <c r="K73434" s="409"/>
      <c r="L73434" s="378"/>
      <c r="M73434" s="410"/>
      <c r="N73434" s="374"/>
      <c r="O73434" s="411"/>
      <c r="P73434" s="409"/>
      <c r="Q73434" s="409"/>
      <c r="R73434" s="378"/>
      <c r="S73434" s="378"/>
      <c r="T73434" s="378"/>
      <c r="U73434" s="378"/>
      <c r="V73434" s="378"/>
      <c r="W73434" s="378"/>
      <c r="X73434" s="378"/>
      <c r="Y73434" s="378"/>
    </row>
    <row r="73435" spans="1:25">
      <c r="A73435" s="374"/>
      <c r="B73435" s="374"/>
      <c r="C73435" s="406"/>
      <c r="D73435" s="407"/>
      <c r="E73435" s="374"/>
      <c r="F73435" s="374"/>
      <c r="G73435" s="408"/>
      <c r="H73435" s="374"/>
      <c r="I73435" s="409"/>
      <c r="J73435" s="374"/>
      <c r="K73435" s="409"/>
      <c r="L73435" s="378"/>
      <c r="M73435" s="410"/>
      <c r="N73435" s="374"/>
      <c r="O73435" s="411"/>
      <c r="P73435" s="409"/>
      <c r="Q73435" s="409"/>
      <c r="R73435" s="378"/>
      <c r="S73435" s="378"/>
      <c r="T73435" s="378"/>
      <c r="U73435" s="378"/>
      <c r="V73435" s="378"/>
      <c r="W73435" s="378"/>
      <c r="X73435" s="378"/>
      <c r="Y73435" s="378"/>
    </row>
    <row r="73436" spans="1:25">
      <c r="A73436" s="374"/>
      <c r="B73436" s="374"/>
      <c r="C73436" s="406"/>
      <c r="D73436" s="407"/>
      <c r="E73436" s="374"/>
      <c r="F73436" s="374"/>
      <c r="G73436" s="408"/>
      <c r="H73436" s="374"/>
      <c r="I73436" s="409"/>
      <c r="J73436" s="374"/>
      <c r="K73436" s="409"/>
      <c r="L73436" s="378"/>
      <c r="M73436" s="410"/>
      <c r="N73436" s="374"/>
      <c r="O73436" s="411"/>
      <c r="P73436" s="409"/>
      <c r="Q73436" s="409"/>
      <c r="R73436" s="378"/>
      <c r="S73436" s="378"/>
      <c r="T73436" s="378"/>
      <c r="U73436" s="378"/>
      <c r="V73436" s="378"/>
      <c r="W73436" s="378"/>
      <c r="X73436" s="378"/>
      <c r="Y73436" s="378"/>
    </row>
    <row r="73437" spans="1:25">
      <c r="A73437" s="374"/>
      <c r="B73437" s="374"/>
      <c r="C73437" s="406"/>
      <c r="D73437" s="407"/>
      <c r="E73437" s="374"/>
      <c r="F73437" s="374"/>
      <c r="G73437" s="408"/>
      <c r="H73437" s="374"/>
      <c r="I73437" s="409"/>
      <c r="J73437" s="374"/>
      <c r="K73437" s="409"/>
      <c r="L73437" s="378"/>
      <c r="M73437" s="410"/>
      <c r="N73437" s="374"/>
      <c r="O73437" s="411"/>
      <c r="P73437" s="409"/>
      <c r="Q73437" s="409"/>
      <c r="R73437" s="378"/>
      <c r="S73437" s="378"/>
      <c r="T73437" s="378"/>
      <c r="U73437" s="378"/>
      <c r="V73437" s="378"/>
      <c r="W73437" s="378"/>
      <c r="X73437" s="378"/>
      <c r="Y73437" s="378"/>
    </row>
    <row r="73438" spans="1:25">
      <c r="A73438" s="374"/>
      <c r="B73438" s="374"/>
      <c r="C73438" s="406"/>
      <c r="D73438" s="407"/>
      <c r="E73438" s="374"/>
      <c r="F73438" s="374"/>
      <c r="G73438" s="408"/>
      <c r="H73438" s="374"/>
      <c r="I73438" s="409"/>
      <c r="J73438" s="374"/>
      <c r="K73438" s="409"/>
      <c r="L73438" s="378"/>
      <c r="M73438" s="410"/>
      <c r="N73438" s="374"/>
      <c r="O73438" s="411"/>
      <c r="P73438" s="409"/>
      <c r="Q73438" s="409"/>
      <c r="R73438" s="378"/>
      <c r="S73438" s="378"/>
      <c r="T73438" s="378"/>
      <c r="U73438" s="378"/>
      <c r="V73438" s="378"/>
      <c r="W73438" s="378"/>
      <c r="X73438" s="378"/>
      <c r="Y73438" s="378"/>
    </row>
    <row r="73439" spans="1:25">
      <c r="A73439" s="374"/>
      <c r="B73439" s="374"/>
      <c r="C73439" s="406"/>
      <c r="D73439" s="407"/>
      <c r="E73439" s="374"/>
      <c r="F73439" s="374"/>
      <c r="G73439" s="408"/>
      <c r="H73439" s="374"/>
      <c r="I73439" s="409"/>
      <c r="J73439" s="374"/>
      <c r="K73439" s="409"/>
      <c r="L73439" s="378"/>
      <c r="M73439" s="410"/>
      <c r="N73439" s="374"/>
      <c r="O73439" s="411"/>
      <c r="P73439" s="409"/>
      <c r="Q73439" s="409"/>
      <c r="R73439" s="378"/>
      <c r="S73439" s="378"/>
      <c r="T73439" s="378"/>
      <c r="U73439" s="378"/>
      <c r="V73439" s="378"/>
      <c r="W73439" s="378"/>
      <c r="X73439" s="378"/>
      <c r="Y73439" s="378"/>
    </row>
    <row r="73440" spans="1:25">
      <c r="A73440" s="374"/>
      <c r="B73440" s="374"/>
      <c r="C73440" s="406"/>
      <c r="D73440" s="407"/>
      <c r="E73440" s="374"/>
      <c r="F73440" s="374"/>
      <c r="G73440" s="408"/>
      <c r="H73440" s="374"/>
      <c r="I73440" s="409"/>
      <c r="J73440" s="374"/>
      <c r="K73440" s="409"/>
      <c r="L73440" s="378"/>
      <c r="M73440" s="410"/>
      <c r="N73440" s="374"/>
      <c r="O73440" s="411"/>
      <c r="P73440" s="409"/>
      <c r="Q73440" s="409"/>
      <c r="R73440" s="378"/>
      <c r="S73440" s="378"/>
      <c r="T73440" s="378"/>
      <c r="U73440" s="378"/>
      <c r="V73440" s="378"/>
      <c r="W73440" s="378"/>
      <c r="X73440" s="378"/>
      <c r="Y73440" s="378"/>
    </row>
    <row r="73441" spans="1:25">
      <c r="A73441" s="374"/>
      <c r="B73441" s="374"/>
      <c r="C73441" s="406"/>
      <c r="D73441" s="407"/>
      <c r="E73441" s="374"/>
      <c r="F73441" s="374"/>
      <c r="G73441" s="408"/>
      <c r="H73441" s="374"/>
      <c r="I73441" s="409"/>
      <c r="J73441" s="374"/>
      <c r="K73441" s="409"/>
      <c r="L73441" s="378"/>
      <c r="M73441" s="410"/>
      <c r="N73441" s="374"/>
      <c r="O73441" s="411"/>
      <c r="P73441" s="409"/>
      <c r="Q73441" s="409"/>
      <c r="R73441" s="378"/>
      <c r="S73441" s="378"/>
      <c r="T73441" s="378"/>
      <c r="U73441" s="378"/>
      <c r="V73441" s="378"/>
      <c r="W73441" s="378"/>
      <c r="X73441" s="378"/>
      <c r="Y73441" s="378"/>
    </row>
    <row r="73442" spans="1:25">
      <c r="A73442" s="374"/>
      <c r="B73442" s="374"/>
      <c r="C73442" s="406"/>
      <c r="D73442" s="407"/>
      <c r="E73442" s="374"/>
      <c r="F73442" s="374"/>
      <c r="G73442" s="408"/>
      <c r="H73442" s="374"/>
      <c r="I73442" s="409"/>
      <c r="J73442" s="374"/>
      <c r="K73442" s="409"/>
      <c r="L73442" s="378"/>
      <c r="M73442" s="410"/>
      <c r="N73442" s="374"/>
      <c r="O73442" s="411"/>
      <c r="P73442" s="409"/>
      <c r="Q73442" s="409"/>
      <c r="R73442" s="378"/>
      <c r="S73442" s="378"/>
      <c r="T73442" s="378"/>
      <c r="U73442" s="378"/>
      <c r="V73442" s="378"/>
      <c r="W73442" s="378"/>
      <c r="X73442" s="378"/>
      <c r="Y73442" s="378"/>
    </row>
    <row r="73443" spans="1:25">
      <c r="A73443" s="374"/>
      <c r="B73443" s="374"/>
      <c r="C73443" s="406"/>
      <c r="D73443" s="407"/>
      <c r="E73443" s="374"/>
      <c r="F73443" s="374"/>
      <c r="G73443" s="408"/>
      <c r="H73443" s="374"/>
      <c r="I73443" s="409"/>
      <c r="J73443" s="374"/>
      <c r="K73443" s="409"/>
      <c r="L73443" s="378"/>
      <c r="M73443" s="410"/>
      <c r="N73443" s="374"/>
      <c r="O73443" s="411"/>
      <c r="P73443" s="409"/>
      <c r="Q73443" s="409"/>
      <c r="R73443" s="378"/>
      <c r="S73443" s="378"/>
      <c r="T73443" s="378"/>
      <c r="U73443" s="378"/>
      <c r="V73443" s="378"/>
      <c r="W73443" s="378"/>
      <c r="X73443" s="378"/>
      <c r="Y73443" s="378"/>
    </row>
    <row r="73444" spans="1:25">
      <c r="A73444" s="374"/>
      <c r="B73444" s="374"/>
      <c r="C73444" s="406"/>
      <c r="D73444" s="407"/>
      <c r="E73444" s="374"/>
      <c r="F73444" s="374"/>
      <c r="G73444" s="408"/>
      <c r="H73444" s="374"/>
      <c r="I73444" s="409"/>
      <c r="J73444" s="374"/>
      <c r="K73444" s="409"/>
      <c r="L73444" s="378"/>
      <c r="M73444" s="410"/>
      <c r="N73444" s="374"/>
      <c r="O73444" s="411"/>
      <c r="P73444" s="409"/>
      <c r="Q73444" s="409"/>
      <c r="R73444" s="378"/>
      <c r="S73444" s="378"/>
      <c r="T73444" s="378"/>
      <c r="U73444" s="378"/>
      <c r="V73444" s="378"/>
      <c r="W73444" s="378"/>
      <c r="X73444" s="378"/>
      <c r="Y73444" s="378"/>
    </row>
    <row r="73445" spans="1:25">
      <c r="A73445" s="374"/>
      <c r="B73445" s="374"/>
      <c r="C73445" s="406"/>
      <c r="D73445" s="407"/>
      <c r="E73445" s="374"/>
      <c r="F73445" s="374"/>
      <c r="G73445" s="408"/>
      <c r="H73445" s="374"/>
      <c r="I73445" s="409"/>
      <c r="J73445" s="374"/>
      <c r="K73445" s="409"/>
      <c r="L73445" s="378"/>
      <c r="M73445" s="410"/>
      <c r="N73445" s="374"/>
      <c r="O73445" s="411"/>
      <c r="P73445" s="409"/>
      <c r="Q73445" s="409"/>
      <c r="R73445" s="378"/>
      <c r="S73445" s="378"/>
      <c r="T73445" s="378"/>
      <c r="U73445" s="378"/>
      <c r="V73445" s="378"/>
      <c r="W73445" s="378"/>
      <c r="X73445" s="378"/>
      <c r="Y73445" s="378"/>
    </row>
    <row r="73446" spans="1:25">
      <c r="A73446" s="374"/>
      <c r="B73446" s="374"/>
      <c r="C73446" s="406"/>
      <c r="D73446" s="407"/>
      <c r="E73446" s="374"/>
      <c r="F73446" s="374"/>
      <c r="G73446" s="408"/>
      <c r="H73446" s="374"/>
      <c r="I73446" s="409"/>
      <c r="J73446" s="374"/>
      <c r="K73446" s="409"/>
      <c r="L73446" s="378"/>
      <c r="M73446" s="410"/>
      <c r="N73446" s="374"/>
      <c r="O73446" s="411"/>
      <c r="P73446" s="409"/>
      <c r="Q73446" s="409"/>
      <c r="R73446" s="378"/>
      <c r="S73446" s="378"/>
      <c r="T73446" s="378"/>
      <c r="U73446" s="378"/>
      <c r="V73446" s="378"/>
      <c r="W73446" s="378"/>
      <c r="X73446" s="378"/>
      <c r="Y73446" s="378"/>
    </row>
    <row r="73447" spans="1:25">
      <c r="A73447" s="374"/>
      <c r="B73447" s="374"/>
      <c r="C73447" s="406"/>
      <c r="D73447" s="407"/>
      <c r="E73447" s="374"/>
      <c r="F73447" s="374"/>
      <c r="G73447" s="408"/>
      <c r="H73447" s="374"/>
      <c r="I73447" s="409"/>
      <c r="J73447" s="374"/>
      <c r="K73447" s="409"/>
      <c r="L73447" s="378"/>
      <c r="M73447" s="410"/>
      <c r="N73447" s="374"/>
      <c r="O73447" s="411"/>
      <c r="P73447" s="409"/>
      <c r="Q73447" s="409"/>
      <c r="R73447" s="378"/>
      <c r="S73447" s="378"/>
      <c r="T73447" s="378"/>
      <c r="U73447" s="378"/>
      <c r="V73447" s="378"/>
      <c r="W73447" s="378"/>
      <c r="X73447" s="378"/>
      <c r="Y73447" s="378"/>
    </row>
    <row r="73448" spans="1:25">
      <c r="A73448" s="374"/>
      <c r="B73448" s="374"/>
      <c r="C73448" s="406"/>
      <c r="D73448" s="407"/>
      <c r="E73448" s="374"/>
      <c r="F73448" s="374"/>
      <c r="G73448" s="408"/>
      <c r="H73448" s="374"/>
      <c r="I73448" s="409"/>
      <c r="J73448" s="374"/>
      <c r="K73448" s="409"/>
      <c r="L73448" s="378"/>
      <c r="M73448" s="410"/>
      <c r="N73448" s="374"/>
      <c r="O73448" s="411"/>
      <c r="P73448" s="409"/>
      <c r="Q73448" s="409"/>
      <c r="R73448" s="378"/>
      <c r="S73448" s="378"/>
      <c r="T73448" s="378"/>
      <c r="U73448" s="378"/>
      <c r="V73448" s="378"/>
      <c r="W73448" s="378"/>
      <c r="X73448" s="378"/>
      <c r="Y73448" s="378"/>
    </row>
    <row r="73449" spans="1:25">
      <c r="A73449" s="374"/>
      <c r="B73449" s="374"/>
      <c r="C73449" s="406"/>
      <c r="D73449" s="407"/>
      <c r="E73449" s="374"/>
      <c r="F73449" s="374"/>
      <c r="G73449" s="408"/>
      <c r="H73449" s="374"/>
      <c r="I73449" s="409"/>
      <c r="J73449" s="374"/>
      <c r="K73449" s="409"/>
      <c r="L73449" s="378"/>
      <c r="M73449" s="410"/>
      <c r="N73449" s="374"/>
      <c r="O73449" s="411"/>
      <c r="P73449" s="409"/>
      <c r="Q73449" s="409"/>
      <c r="R73449" s="378"/>
      <c r="S73449" s="378"/>
      <c r="T73449" s="378"/>
      <c r="U73449" s="378"/>
      <c r="V73449" s="378"/>
      <c r="W73449" s="378"/>
      <c r="X73449" s="378"/>
      <c r="Y73449" s="378"/>
    </row>
    <row r="73450" spans="1:25">
      <c r="A73450" s="374"/>
      <c r="B73450" s="374"/>
      <c r="C73450" s="406"/>
      <c r="D73450" s="407"/>
      <c r="E73450" s="374"/>
      <c r="F73450" s="374"/>
      <c r="G73450" s="408"/>
      <c r="H73450" s="374"/>
      <c r="I73450" s="409"/>
      <c r="J73450" s="374"/>
      <c r="K73450" s="409"/>
      <c r="L73450" s="378"/>
      <c r="M73450" s="410"/>
      <c r="N73450" s="374"/>
      <c r="O73450" s="411"/>
      <c r="P73450" s="409"/>
      <c r="Q73450" s="409"/>
      <c r="R73450" s="378"/>
      <c r="S73450" s="378"/>
      <c r="T73450" s="378"/>
      <c r="U73450" s="378"/>
      <c r="V73450" s="378"/>
      <c r="W73450" s="378"/>
      <c r="X73450" s="378"/>
      <c r="Y73450" s="378"/>
    </row>
    <row r="73451" spans="1:25">
      <c r="A73451" s="374"/>
      <c r="B73451" s="374"/>
      <c r="C73451" s="406"/>
      <c r="D73451" s="407"/>
      <c r="E73451" s="374"/>
      <c r="F73451" s="374"/>
      <c r="G73451" s="408"/>
      <c r="H73451" s="374"/>
      <c r="I73451" s="409"/>
      <c r="J73451" s="374"/>
      <c r="K73451" s="409"/>
      <c r="L73451" s="378"/>
      <c r="M73451" s="410"/>
      <c r="N73451" s="374"/>
      <c r="O73451" s="411"/>
      <c r="P73451" s="409"/>
      <c r="Q73451" s="409"/>
      <c r="R73451" s="378"/>
      <c r="S73451" s="378"/>
      <c r="T73451" s="378"/>
      <c r="U73451" s="378"/>
      <c r="V73451" s="378"/>
      <c r="W73451" s="378"/>
      <c r="X73451" s="378"/>
      <c r="Y73451" s="378"/>
    </row>
    <row r="73452" spans="1:25">
      <c r="A73452" s="374"/>
      <c r="B73452" s="374"/>
      <c r="C73452" s="406"/>
      <c r="D73452" s="407"/>
      <c r="E73452" s="374"/>
      <c r="F73452" s="374"/>
      <c r="G73452" s="408"/>
      <c r="H73452" s="374"/>
      <c r="I73452" s="409"/>
      <c r="J73452" s="374"/>
      <c r="K73452" s="409"/>
      <c r="L73452" s="378"/>
      <c r="M73452" s="410"/>
      <c r="N73452" s="374"/>
      <c r="O73452" s="411"/>
      <c r="P73452" s="409"/>
      <c r="Q73452" s="409"/>
      <c r="R73452" s="378"/>
      <c r="S73452" s="378"/>
      <c r="T73452" s="378"/>
      <c r="U73452" s="378"/>
      <c r="V73452" s="378"/>
      <c r="W73452" s="378"/>
      <c r="X73452" s="378"/>
      <c r="Y73452" s="378"/>
    </row>
    <row r="73453" spans="1:25">
      <c r="A73453" s="374"/>
      <c r="B73453" s="374"/>
      <c r="C73453" s="406"/>
      <c r="D73453" s="407"/>
      <c r="E73453" s="374"/>
      <c r="F73453" s="374"/>
      <c r="G73453" s="408"/>
      <c r="H73453" s="374"/>
      <c r="I73453" s="409"/>
      <c r="J73453" s="374"/>
      <c r="K73453" s="409"/>
      <c r="L73453" s="378"/>
      <c r="M73453" s="410"/>
      <c r="N73453" s="374"/>
      <c r="O73453" s="411"/>
      <c r="P73453" s="409"/>
      <c r="Q73453" s="409"/>
      <c r="R73453" s="378"/>
      <c r="S73453" s="378"/>
      <c r="T73453" s="378"/>
      <c r="U73453" s="378"/>
      <c r="V73453" s="378"/>
      <c r="W73453" s="378"/>
      <c r="X73453" s="378"/>
      <c r="Y73453" s="378"/>
    </row>
    <row r="73454" spans="1:25">
      <c r="A73454" s="374"/>
      <c r="B73454" s="374"/>
      <c r="C73454" s="406"/>
      <c r="D73454" s="407"/>
      <c r="E73454" s="374"/>
      <c r="F73454" s="374"/>
      <c r="G73454" s="408"/>
      <c r="H73454" s="374"/>
      <c r="I73454" s="409"/>
      <c r="J73454" s="374"/>
      <c r="K73454" s="409"/>
      <c r="L73454" s="378"/>
      <c r="M73454" s="410"/>
      <c r="N73454" s="374"/>
      <c r="O73454" s="411"/>
      <c r="P73454" s="409"/>
      <c r="Q73454" s="409"/>
      <c r="R73454" s="378"/>
      <c r="S73454" s="378"/>
      <c r="T73454" s="378"/>
      <c r="U73454" s="378"/>
      <c r="V73454" s="378"/>
      <c r="W73454" s="378"/>
      <c r="X73454" s="378"/>
      <c r="Y73454" s="378"/>
    </row>
    <row r="73455" spans="1:25">
      <c r="A73455" s="374"/>
      <c r="B73455" s="374"/>
      <c r="C73455" s="406"/>
      <c r="D73455" s="407"/>
      <c r="E73455" s="374"/>
      <c r="F73455" s="374"/>
      <c r="G73455" s="408"/>
      <c r="H73455" s="374"/>
      <c r="I73455" s="409"/>
      <c r="J73455" s="374"/>
      <c r="K73455" s="409"/>
      <c r="L73455" s="378"/>
      <c r="M73455" s="410"/>
      <c r="N73455" s="374"/>
      <c r="O73455" s="411"/>
      <c r="P73455" s="409"/>
      <c r="Q73455" s="409"/>
      <c r="R73455" s="378"/>
      <c r="S73455" s="378"/>
      <c r="T73455" s="378"/>
      <c r="U73455" s="378"/>
      <c r="V73455" s="378"/>
      <c r="W73455" s="378"/>
      <c r="X73455" s="378"/>
      <c r="Y73455" s="378"/>
    </row>
    <row r="73456" spans="1:25">
      <c r="A73456" s="374"/>
      <c r="B73456" s="374"/>
      <c r="C73456" s="406"/>
      <c r="D73456" s="407"/>
      <c r="E73456" s="374"/>
      <c r="F73456" s="374"/>
      <c r="G73456" s="408"/>
      <c r="H73456" s="374"/>
      <c r="I73456" s="409"/>
      <c r="J73456" s="374"/>
      <c r="K73456" s="409"/>
      <c r="L73456" s="378"/>
      <c r="M73456" s="410"/>
      <c r="N73456" s="374"/>
      <c r="O73456" s="411"/>
      <c r="P73456" s="409"/>
      <c r="Q73456" s="409"/>
      <c r="R73456" s="378"/>
      <c r="S73456" s="378"/>
      <c r="T73456" s="378"/>
      <c r="U73456" s="378"/>
      <c r="V73456" s="378"/>
      <c r="W73456" s="378"/>
      <c r="X73456" s="378"/>
      <c r="Y73456" s="378"/>
    </row>
    <row r="73457" spans="1:25">
      <c r="A73457" s="374"/>
      <c r="B73457" s="374"/>
      <c r="C73457" s="406"/>
      <c r="D73457" s="407"/>
      <c r="E73457" s="374"/>
      <c r="F73457" s="374"/>
      <c r="G73457" s="408"/>
      <c r="H73457" s="374"/>
      <c r="I73457" s="409"/>
      <c r="J73457" s="374"/>
      <c r="K73457" s="409"/>
      <c r="L73457" s="378"/>
      <c r="M73457" s="410"/>
      <c r="N73457" s="374"/>
      <c r="O73457" s="411"/>
      <c r="P73457" s="409"/>
      <c r="Q73457" s="409"/>
      <c r="R73457" s="378"/>
      <c r="S73457" s="378"/>
      <c r="T73457" s="378"/>
      <c r="U73457" s="378"/>
      <c r="V73457" s="378"/>
      <c r="W73457" s="378"/>
      <c r="X73457" s="378"/>
      <c r="Y73457" s="378"/>
    </row>
    <row r="73458" spans="1:25">
      <c r="A73458" s="374"/>
      <c r="B73458" s="374"/>
      <c r="C73458" s="406"/>
      <c r="D73458" s="407"/>
      <c r="E73458" s="374"/>
      <c r="F73458" s="374"/>
      <c r="G73458" s="408"/>
      <c r="H73458" s="374"/>
      <c r="I73458" s="409"/>
      <c r="J73458" s="374"/>
      <c r="K73458" s="409"/>
      <c r="L73458" s="378"/>
      <c r="M73458" s="410"/>
      <c r="N73458" s="374"/>
      <c r="O73458" s="411"/>
      <c r="P73458" s="409"/>
      <c r="Q73458" s="409"/>
      <c r="R73458" s="378"/>
      <c r="S73458" s="378"/>
      <c r="T73458" s="378"/>
      <c r="U73458" s="378"/>
      <c r="V73458" s="378"/>
      <c r="W73458" s="378"/>
      <c r="X73458" s="378"/>
      <c r="Y73458" s="378"/>
    </row>
    <row r="73459" spans="1:25">
      <c r="A73459" s="374"/>
      <c r="B73459" s="374"/>
      <c r="C73459" s="406"/>
      <c r="D73459" s="407"/>
      <c r="E73459" s="374"/>
      <c r="F73459" s="374"/>
      <c r="G73459" s="408"/>
      <c r="H73459" s="374"/>
      <c r="I73459" s="409"/>
      <c r="J73459" s="374"/>
      <c r="K73459" s="409"/>
      <c r="L73459" s="378"/>
      <c r="M73459" s="410"/>
      <c r="N73459" s="374"/>
      <c r="O73459" s="411"/>
      <c r="P73459" s="409"/>
      <c r="Q73459" s="409"/>
      <c r="R73459" s="378"/>
      <c r="S73459" s="378"/>
      <c r="T73459" s="378"/>
      <c r="U73459" s="378"/>
      <c r="V73459" s="378"/>
      <c r="W73459" s="378"/>
      <c r="X73459" s="378"/>
      <c r="Y73459" s="378"/>
    </row>
    <row r="73460" spans="1:25">
      <c r="A73460" s="374"/>
      <c r="B73460" s="374"/>
      <c r="C73460" s="406"/>
      <c r="D73460" s="407"/>
      <c r="E73460" s="374"/>
      <c r="F73460" s="374"/>
      <c r="G73460" s="408"/>
      <c r="H73460" s="374"/>
      <c r="I73460" s="409"/>
      <c r="J73460" s="374"/>
      <c r="K73460" s="409"/>
      <c r="L73460" s="378"/>
      <c r="M73460" s="410"/>
      <c r="N73460" s="374"/>
      <c r="O73460" s="411"/>
      <c r="P73460" s="409"/>
      <c r="Q73460" s="409"/>
      <c r="R73460" s="378"/>
      <c r="S73460" s="378"/>
      <c r="T73460" s="378"/>
      <c r="U73460" s="378"/>
      <c r="V73460" s="378"/>
      <c r="W73460" s="378"/>
      <c r="X73460" s="378"/>
      <c r="Y73460" s="378"/>
    </row>
    <row r="73461" spans="1:25">
      <c r="A73461" s="374"/>
      <c r="B73461" s="374"/>
      <c r="C73461" s="406"/>
      <c r="D73461" s="407"/>
      <c r="E73461" s="374"/>
      <c r="F73461" s="374"/>
      <c r="G73461" s="408"/>
      <c r="H73461" s="374"/>
      <c r="I73461" s="409"/>
      <c r="J73461" s="374"/>
      <c r="K73461" s="409"/>
      <c r="L73461" s="378"/>
      <c r="M73461" s="410"/>
      <c r="N73461" s="374"/>
      <c r="O73461" s="411"/>
      <c r="P73461" s="409"/>
      <c r="Q73461" s="409"/>
      <c r="R73461" s="378"/>
      <c r="S73461" s="378"/>
      <c r="T73461" s="378"/>
      <c r="U73461" s="378"/>
      <c r="V73461" s="378"/>
      <c r="W73461" s="378"/>
      <c r="X73461" s="378"/>
      <c r="Y73461" s="378"/>
    </row>
    <row r="73462" spans="1:25">
      <c r="A73462" s="374"/>
      <c r="B73462" s="374"/>
      <c r="C73462" s="406"/>
      <c r="D73462" s="407"/>
      <c r="E73462" s="374"/>
      <c r="F73462" s="374"/>
      <c r="G73462" s="408"/>
      <c r="H73462" s="374"/>
      <c r="I73462" s="409"/>
      <c r="J73462" s="374"/>
      <c r="K73462" s="409"/>
      <c r="L73462" s="378"/>
      <c r="M73462" s="410"/>
      <c r="N73462" s="374"/>
      <c r="O73462" s="411"/>
      <c r="P73462" s="409"/>
      <c r="Q73462" s="409"/>
      <c r="R73462" s="378"/>
      <c r="S73462" s="378"/>
      <c r="T73462" s="378"/>
      <c r="U73462" s="378"/>
      <c r="V73462" s="378"/>
      <c r="W73462" s="378"/>
      <c r="X73462" s="378"/>
      <c r="Y73462" s="378"/>
    </row>
    <row r="73463" spans="1:25">
      <c r="A73463" s="374"/>
      <c r="B73463" s="374"/>
      <c r="C73463" s="406"/>
      <c r="D73463" s="407"/>
      <c r="E73463" s="374"/>
      <c r="F73463" s="374"/>
      <c r="G73463" s="408"/>
      <c r="H73463" s="374"/>
      <c r="I73463" s="409"/>
      <c r="J73463" s="374"/>
      <c r="K73463" s="409"/>
      <c r="L73463" s="378"/>
      <c r="M73463" s="410"/>
      <c r="N73463" s="374"/>
      <c r="O73463" s="411"/>
      <c r="P73463" s="409"/>
      <c r="Q73463" s="409"/>
      <c r="R73463" s="378"/>
      <c r="S73463" s="378"/>
      <c r="T73463" s="378"/>
      <c r="U73463" s="378"/>
      <c r="V73463" s="378"/>
      <c r="W73463" s="378"/>
      <c r="X73463" s="378"/>
      <c r="Y73463" s="378"/>
    </row>
    <row r="73464" spans="1:25">
      <c r="A73464" s="374"/>
      <c r="B73464" s="374"/>
      <c r="C73464" s="406"/>
      <c r="D73464" s="407"/>
      <c r="E73464" s="374"/>
      <c r="F73464" s="374"/>
      <c r="G73464" s="408"/>
      <c r="H73464" s="374"/>
      <c r="I73464" s="409"/>
      <c r="J73464" s="374"/>
      <c r="K73464" s="409"/>
      <c r="L73464" s="378"/>
      <c r="M73464" s="410"/>
      <c r="N73464" s="374"/>
      <c r="O73464" s="411"/>
      <c r="P73464" s="409"/>
      <c r="Q73464" s="409"/>
      <c r="R73464" s="378"/>
      <c r="S73464" s="378"/>
      <c r="T73464" s="378"/>
      <c r="U73464" s="378"/>
      <c r="V73464" s="378"/>
      <c r="W73464" s="378"/>
      <c r="X73464" s="378"/>
      <c r="Y73464" s="378"/>
    </row>
    <row r="73465" spans="1:25">
      <c r="A73465" s="374"/>
      <c r="B73465" s="374"/>
      <c r="C73465" s="406"/>
      <c r="D73465" s="407"/>
      <c r="E73465" s="374"/>
      <c r="F73465" s="374"/>
      <c r="G73465" s="408"/>
      <c r="H73465" s="374"/>
      <c r="I73465" s="409"/>
      <c r="J73465" s="374"/>
      <c r="K73465" s="409"/>
      <c r="L73465" s="378"/>
      <c r="M73465" s="410"/>
      <c r="N73465" s="374"/>
      <c r="O73465" s="411"/>
      <c r="P73465" s="409"/>
      <c r="Q73465" s="409"/>
      <c r="R73465" s="378"/>
      <c r="S73465" s="378"/>
      <c r="T73465" s="378"/>
      <c r="U73465" s="378"/>
      <c r="V73465" s="378"/>
      <c r="W73465" s="378"/>
      <c r="X73465" s="378"/>
      <c r="Y73465" s="378"/>
    </row>
    <row r="73466" spans="1:25">
      <c r="A73466" s="374"/>
      <c r="B73466" s="374"/>
      <c r="C73466" s="406"/>
      <c r="D73466" s="407"/>
      <c r="E73466" s="374"/>
      <c r="F73466" s="374"/>
      <c r="G73466" s="408"/>
      <c r="H73466" s="374"/>
      <c r="I73466" s="409"/>
      <c r="J73466" s="374"/>
      <c r="K73466" s="409"/>
      <c r="L73466" s="378"/>
      <c r="M73466" s="410"/>
      <c r="N73466" s="374"/>
      <c r="O73466" s="411"/>
      <c r="P73466" s="409"/>
      <c r="Q73466" s="409"/>
      <c r="R73466" s="378"/>
      <c r="S73466" s="378"/>
      <c r="T73466" s="378"/>
      <c r="U73466" s="378"/>
      <c r="V73466" s="378"/>
      <c r="W73466" s="378"/>
      <c r="X73466" s="378"/>
      <c r="Y73466" s="378"/>
    </row>
    <row r="73467" spans="1:25">
      <c r="A73467" s="374"/>
      <c r="B73467" s="374"/>
      <c r="C73467" s="406"/>
      <c r="D73467" s="407"/>
      <c r="E73467" s="374"/>
      <c r="F73467" s="374"/>
      <c r="G73467" s="408"/>
      <c r="H73467" s="374"/>
      <c r="I73467" s="409"/>
      <c r="J73467" s="374"/>
      <c r="K73467" s="409"/>
      <c r="L73467" s="378"/>
      <c r="M73467" s="410"/>
      <c r="N73467" s="374"/>
      <c r="O73467" s="411"/>
      <c r="P73467" s="409"/>
      <c r="Q73467" s="409"/>
      <c r="R73467" s="378"/>
      <c r="S73467" s="378"/>
      <c r="T73467" s="378"/>
      <c r="U73467" s="378"/>
      <c r="V73467" s="378"/>
      <c r="W73467" s="378"/>
      <c r="X73467" s="378"/>
      <c r="Y73467" s="378"/>
    </row>
    <row r="73468" spans="1:25">
      <c r="A73468" s="374"/>
      <c r="B73468" s="374"/>
      <c r="C73468" s="406"/>
      <c r="D73468" s="407"/>
      <c r="E73468" s="374"/>
      <c r="F73468" s="374"/>
      <c r="G73468" s="408"/>
      <c r="H73468" s="374"/>
      <c r="I73468" s="409"/>
      <c r="J73468" s="374"/>
      <c r="K73468" s="409"/>
      <c r="L73468" s="378"/>
      <c r="M73468" s="410"/>
      <c r="N73468" s="374"/>
      <c r="O73468" s="411"/>
      <c r="P73468" s="409"/>
      <c r="Q73468" s="409"/>
      <c r="R73468" s="378"/>
      <c r="S73468" s="378"/>
      <c r="T73468" s="378"/>
      <c r="U73468" s="378"/>
      <c r="V73468" s="378"/>
      <c r="W73468" s="378"/>
      <c r="X73468" s="378"/>
      <c r="Y73468" s="378"/>
    </row>
    <row r="73469" spans="1:25">
      <c r="A73469" s="374"/>
      <c r="B73469" s="374"/>
      <c r="C73469" s="406"/>
      <c r="D73469" s="407"/>
      <c r="E73469" s="374"/>
      <c r="F73469" s="374"/>
      <c r="G73469" s="408"/>
      <c r="H73469" s="374"/>
      <c r="I73469" s="409"/>
      <c r="J73469" s="374"/>
      <c r="K73469" s="409"/>
      <c r="L73469" s="378"/>
      <c r="M73469" s="410"/>
      <c r="N73469" s="374"/>
      <c r="O73469" s="411"/>
      <c r="P73469" s="409"/>
      <c r="Q73469" s="409"/>
      <c r="R73469" s="378"/>
      <c r="S73469" s="378"/>
      <c r="T73469" s="378"/>
      <c r="U73469" s="378"/>
      <c r="V73469" s="378"/>
      <c r="W73469" s="378"/>
      <c r="X73469" s="378"/>
      <c r="Y73469" s="378"/>
    </row>
    <row r="73470" spans="1:25">
      <c r="A73470" s="374"/>
      <c r="B73470" s="374"/>
      <c r="C73470" s="406"/>
      <c r="D73470" s="407"/>
      <c r="E73470" s="374"/>
      <c r="F73470" s="374"/>
      <c r="G73470" s="408"/>
      <c r="H73470" s="374"/>
      <c r="I73470" s="409"/>
      <c r="J73470" s="374"/>
      <c r="K73470" s="409"/>
      <c r="L73470" s="378"/>
      <c r="M73470" s="410"/>
      <c r="N73470" s="374"/>
      <c r="O73470" s="411"/>
      <c r="P73470" s="409"/>
      <c r="Q73470" s="409"/>
      <c r="R73470" s="378"/>
      <c r="S73470" s="378"/>
      <c r="T73470" s="378"/>
      <c r="U73470" s="378"/>
      <c r="V73470" s="378"/>
      <c r="W73470" s="378"/>
      <c r="X73470" s="378"/>
      <c r="Y73470" s="378"/>
    </row>
    <row r="73471" spans="1:25">
      <c r="A73471" s="374"/>
      <c r="B73471" s="374"/>
      <c r="C73471" s="406"/>
      <c r="D73471" s="407"/>
      <c r="E73471" s="374"/>
      <c r="F73471" s="374"/>
      <c r="G73471" s="408"/>
      <c r="H73471" s="374"/>
      <c r="I73471" s="409"/>
      <c r="J73471" s="374"/>
      <c r="K73471" s="409"/>
      <c r="L73471" s="378"/>
      <c r="M73471" s="410"/>
      <c r="N73471" s="374"/>
      <c r="O73471" s="411"/>
      <c r="P73471" s="409"/>
      <c r="Q73471" s="409"/>
      <c r="R73471" s="378"/>
      <c r="S73471" s="378"/>
      <c r="T73471" s="378"/>
      <c r="U73471" s="378"/>
      <c r="V73471" s="378"/>
      <c r="W73471" s="378"/>
      <c r="X73471" s="378"/>
      <c r="Y73471" s="378"/>
    </row>
    <row r="73472" spans="1:25">
      <c r="A73472" s="374"/>
      <c r="B73472" s="374"/>
      <c r="C73472" s="406"/>
      <c r="D73472" s="407"/>
      <c r="E73472" s="374"/>
      <c r="F73472" s="374"/>
      <c r="G73472" s="408"/>
      <c r="H73472" s="374"/>
      <c r="I73472" s="409"/>
      <c r="J73472" s="374"/>
      <c r="K73472" s="409"/>
      <c r="L73472" s="378"/>
      <c r="M73472" s="410"/>
      <c r="N73472" s="374"/>
      <c r="O73472" s="411"/>
      <c r="P73472" s="409"/>
      <c r="Q73472" s="409"/>
      <c r="R73472" s="378"/>
      <c r="S73472" s="378"/>
      <c r="T73472" s="378"/>
      <c r="U73472" s="378"/>
      <c r="V73472" s="378"/>
      <c r="W73472" s="378"/>
      <c r="X73472" s="378"/>
      <c r="Y73472" s="378"/>
    </row>
    <row r="73473" spans="1:25">
      <c r="A73473" s="374"/>
      <c r="B73473" s="374"/>
      <c r="C73473" s="406"/>
      <c r="D73473" s="407"/>
      <c r="E73473" s="374"/>
      <c r="F73473" s="374"/>
      <c r="G73473" s="408"/>
      <c r="H73473" s="374"/>
      <c r="I73473" s="409"/>
      <c r="J73473" s="374"/>
      <c r="K73473" s="409"/>
      <c r="L73473" s="378"/>
      <c r="M73473" s="410"/>
      <c r="N73473" s="374"/>
      <c r="O73473" s="411"/>
      <c r="P73473" s="409"/>
      <c r="Q73473" s="409"/>
      <c r="R73473" s="378"/>
      <c r="S73473" s="378"/>
      <c r="T73473" s="378"/>
      <c r="U73473" s="378"/>
      <c r="V73473" s="378"/>
      <c r="W73473" s="378"/>
      <c r="X73473" s="378"/>
      <c r="Y73473" s="378"/>
    </row>
    <row r="73474" spans="1:25">
      <c r="A73474" s="374"/>
      <c r="B73474" s="374"/>
      <c r="C73474" s="406"/>
      <c r="D73474" s="407"/>
      <c r="E73474" s="374"/>
      <c r="F73474" s="374"/>
      <c r="G73474" s="408"/>
      <c r="H73474" s="374"/>
      <c r="I73474" s="409"/>
      <c r="J73474" s="374"/>
      <c r="K73474" s="409"/>
      <c r="L73474" s="378"/>
      <c r="M73474" s="410"/>
      <c r="N73474" s="374"/>
      <c r="O73474" s="411"/>
      <c r="P73474" s="409"/>
      <c r="Q73474" s="409"/>
      <c r="R73474" s="378"/>
      <c r="S73474" s="378"/>
      <c r="T73474" s="378"/>
      <c r="U73474" s="378"/>
      <c r="V73474" s="378"/>
      <c r="W73474" s="378"/>
      <c r="X73474" s="378"/>
      <c r="Y73474" s="378"/>
    </row>
    <row r="73475" spans="1:25">
      <c r="A73475" s="374"/>
      <c r="B73475" s="374"/>
      <c r="C73475" s="406"/>
      <c r="D73475" s="407"/>
      <c r="E73475" s="374"/>
      <c r="F73475" s="374"/>
      <c r="G73475" s="408"/>
      <c r="H73475" s="374"/>
      <c r="I73475" s="409"/>
      <c r="J73475" s="374"/>
      <c r="K73475" s="409"/>
      <c r="L73475" s="378"/>
      <c r="M73475" s="410"/>
      <c r="N73475" s="374"/>
      <c r="O73475" s="411"/>
      <c r="P73475" s="409"/>
      <c r="Q73475" s="409"/>
      <c r="R73475" s="378"/>
      <c r="S73475" s="378"/>
      <c r="T73475" s="378"/>
      <c r="U73475" s="378"/>
      <c r="V73475" s="378"/>
      <c r="W73475" s="378"/>
      <c r="X73475" s="378"/>
      <c r="Y73475" s="378"/>
    </row>
    <row r="73476" spans="1:25">
      <c r="A73476" s="374"/>
      <c r="B73476" s="374"/>
      <c r="C73476" s="406"/>
      <c r="D73476" s="407"/>
      <c r="E73476" s="374"/>
      <c r="F73476" s="374"/>
      <c r="G73476" s="408"/>
      <c r="H73476" s="374"/>
      <c r="I73476" s="409"/>
      <c r="J73476" s="374"/>
      <c r="K73476" s="409"/>
      <c r="L73476" s="378"/>
      <c r="M73476" s="410"/>
      <c r="N73476" s="374"/>
      <c r="O73476" s="411"/>
      <c r="P73476" s="409"/>
      <c r="Q73476" s="409"/>
      <c r="R73476" s="378"/>
      <c r="S73476" s="378"/>
      <c r="T73476" s="378"/>
      <c r="U73476" s="378"/>
      <c r="V73476" s="378"/>
      <c r="W73476" s="378"/>
      <c r="X73476" s="378"/>
      <c r="Y73476" s="378"/>
    </row>
    <row r="73477" spans="1:25">
      <c r="A73477" s="374"/>
      <c r="B73477" s="374"/>
      <c r="C73477" s="406"/>
      <c r="D73477" s="407"/>
      <c r="E73477" s="374"/>
      <c r="F73477" s="374"/>
      <c r="G73477" s="408"/>
      <c r="H73477" s="374"/>
      <c r="I73477" s="409"/>
      <c r="J73477" s="374"/>
      <c r="K73477" s="409"/>
      <c r="L73477" s="378"/>
      <c r="M73477" s="410"/>
      <c r="N73477" s="374"/>
      <c r="O73477" s="411"/>
      <c r="P73477" s="409"/>
      <c r="Q73477" s="409"/>
      <c r="R73477" s="378"/>
      <c r="S73477" s="378"/>
      <c r="T73477" s="378"/>
      <c r="U73477" s="378"/>
      <c r="V73477" s="378"/>
      <c r="W73477" s="378"/>
      <c r="X73477" s="378"/>
      <c r="Y73477" s="378"/>
    </row>
    <row r="73478" spans="1:25">
      <c r="A73478" s="374"/>
      <c r="B73478" s="374"/>
      <c r="C73478" s="406"/>
      <c r="D73478" s="407"/>
      <c r="E73478" s="374"/>
      <c r="F73478" s="374"/>
      <c r="G73478" s="408"/>
      <c r="H73478" s="374"/>
      <c r="I73478" s="409"/>
      <c r="J73478" s="374"/>
      <c r="K73478" s="409"/>
      <c r="L73478" s="378"/>
      <c r="M73478" s="410"/>
      <c r="N73478" s="374"/>
      <c r="O73478" s="411"/>
      <c r="P73478" s="409"/>
      <c r="Q73478" s="409"/>
      <c r="R73478" s="378"/>
      <c r="S73478" s="378"/>
      <c r="T73478" s="378"/>
      <c r="U73478" s="378"/>
      <c r="V73478" s="378"/>
      <c r="W73478" s="378"/>
      <c r="X73478" s="378"/>
      <c r="Y73478" s="378"/>
    </row>
    <row r="73479" spans="1:25">
      <c r="A73479" s="374"/>
      <c r="B73479" s="374"/>
      <c r="C73479" s="406"/>
      <c r="D73479" s="407"/>
      <c r="E73479" s="374"/>
      <c r="F73479" s="374"/>
      <c r="G73479" s="408"/>
      <c r="H73479" s="374"/>
      <c r="I73479" s="409"/>
      <c r="J73479" s="374"/>
      <c r="K73479" s="409"/>
      <c r="L73479" s="378"/>
      <c r="M73479" s="410"/>
      <c r="N73479" s="374"/>
      <c r="O73479" s="411"/>
      <c r="P73479" s="409"/>
      <c r="Q73479" s="409"/>
      <c r="R73479" s="378"/>
      <c r="S73479" s="378"/>
      <c r="T73479" s="378"/>
      <c r="U73479" s="378"/>
      <c r="V73479" s="378"/>
      <c r="W73479" s="378"/>
      <c r="X73479" s="378"/>
      <c r="Y73479" s="378"/>
    </row>
    <row r="73480" spans="1:25">
      <c r="A73480" s="374"/>
      <c r="B73480" s="374"/>
      <c r="C73480" s="406"/>
      <c r="D73480" s="407"/>
      <c r="E73480" s="374"/>
      <c r="F73480" s="374"/>
      <c r="G73480" s="408"/>
      <c r="H73480" s="374"/>
      <c r="I73480" s="409"/>
      <c r="J73480" s="374"/>
      <c r="K73480" s="409"/>
      <c r="L73480" s="378"/>
      <c r="M73480" s="410"/>
      <c r="N73480" s="374"/>
      <c r="O73480" s="411"/>
      <c r="P73480" s="409"/>
      <c r="Q73480" s="409"/>
      <c r="R73480" s="378"/>
      <c r="S73480" s="378"/>
      <c r="T73480" s="378"/>
      <c r="U73480" s="378"/>
      <c r="V73480" s="378"/>
      <c r="W73480" s="378"/>
      <c r="X73480" s="378"/>
      <c r="Y73480" s="378"/>
    </row>
    <row r="73481" spans="1:25">
      <c r="A73481" s="374"/>
      <c r="B73481" s="374"/>
      <c r="C73481" s="406"/>
      <c r="D73481" s="407"/>
      <c r="E73481" s="374"/>
      <c r="F73481" s="374"/>
      <c r="G73481" s="408"/>
      <c r="H73481" s="374"/>
      <c r="I73481" s="409"/>
      <c r="J73481" s="374"/>
      <c r="K73481" s="409"/>
      <c r="L73481" s="378"/>
      <c r="M73481" s="410"/>
      <c r="N73481" s="374"/>
      <c r="O73481" s="411"/>
      <c r="P73481" s="409"/>
      <c r="Q73481" s="409"/>
      <c r="R73481" s="378"/>
      <c r="S73481" s="378"/>
      <c r="T73481" s="378"/>
      <c r="U73481" s="378"/>
      <c r="V73481" s="378"/>
      <c r="W73481" s="378"/>
      <c r="X73481" s="378"/>
      <c r="Y73481" s="378"/>
    </row>
    <row r="73482" spans="1:25">
      <c r="A73482" s="374"/>
      <c r="B73482" s="374"/>
      <c r="C73482" s="406"/>
      <c r="D73482" s="407"/>
      <c r="E73482" s="374"/>
      <c r="F73482" s="374"/>
      <c r="G73482" s="408"/>
      <c r="H73482" s="374"/>
      <c r="I73482" s="409"/>
      <c r="J73482" s="374"/>
      <c r="K73482" s="409"/>
      <c r="L73482" s="378"/>
      <c r="M73482" s="410"/>
      <c r="N73482" s="374"/>
      <c r="O73482" s="411"/>
      <c r="P73482" s="409"/>
      <c r="Q73482" s="409"/>
      <c r="R73482" s="378"/>
      <c r="S73482" s="378"/>
      <c r="T73482" s="378"/>
      <c r="U73482" s="378"/>
      <c r="V73482" s="378"/>
      <c r="W73482" s="378"/>
      <c r="X73482" s="378"/>
      <c r="Y73482" s="378"/>
    </row>
    <row r="73483" spans="1:25">
      <c r="A73483" s="374"/>
      <c r="B73483" s="374"/>
      <c r="C73483" s="406"/>
      <c r="D73483" s="407"/>
      <c r="E73483" s="374"/>
      <c r="F73483" s="374"/>
      <c r="G73483" s="408"/>
      <c r="H73483" s="374"/>
      <c r="I73483" s="409"/>
      <c r="J73483" s="374"/>
      <c r="K73483" s="409"/>
      <c r="L73483" s="378"/>
      <c r="M73483" s="410"/>
      <c r="N73483" s="374"/>
      <c r="O73483" s="411"/>
      <c r="P73483" s="409"/>
      <c r="Q73483" s="409"/>
      <c r="R73483" s="378"/>
      <c r="S73483" s="378"/>
      <c r="T73483" s="378"/>
      <c r="U73483" s="378"/>
      <c r="V73483" s="378"/>
      <c r="W73483" s="378"/>
      <c r="X73483" s="378"/>
      <c r="Y73483" s="378"/>
    </row>
    <row r="73484" spans="1:25">
      <c r="A73484" s="374"/>
      <c r="B73484" s="374"/>
      <c r="C73484" s="406"/>
      <c r="D73484" s="407"/>
      <c r="E73484" s="374"/>
      <c r="F73484" s="374"/>
      <c r="G73484" s="408"/>
      <c r="H73484" s="374"/>
      <c r="I73484" s="409"/>
      <c r="J73484" s="374"/>
      <c r="K73484" s="409"/>
      <c r="L73484" s="378"/>
      <c r="M73484" s="410"/>
      <c r="N73484" s="374"/>
      <c r="O73484" s="411"/>
      <c r="P73484" s="409"/>
      <c r="Q73484" s="409"/>
      <c r="R73484" s="378"/>
      <c r="S73484" s="378"/>
      <c r="T73484" s="378"/>
      <c r="U73484" s="378"/>
      <c r="V73484" s="378"/>
      <c r="W73484" s="378"/>
      <c r="X73484" s="378"/>
      <c r="Y73484" s="378"/>
    </row>
    <row r="73485" spans="1:25">
      <c r="A73485" s="374"/>
      <c r="B73485" s="374"/>
      <c r="C73485" s="406"/>
      <c r="D73485" s="407"/>
      <c r="E73485" s="374"/>
      <c r="F73485" s="374"/>
      <c r="G73485" s="408"/>
      <c r="H73485" s="374"/>
      <c r="I73485" s="409"/>
      <c r="J73485" s="374"/>
      <c r="K73485" s="409"/>
      <c r="L73485" s="378"/>
      <c r="M73485" s="410"/>
      <c r="N73485" s="374"/>
      <c r="O73485" s="411"/>
      <c r="P73485" s="409"/>
      <c r="Q73485" s="409"/>
      <c r="R73485" s="378"/>
      <c r="S73485" s="378"/>
      <c r="T73485" s="378"/>
      <c r="U73485" s="378"/>
      <c r="V73485" s="378"/>
      <c r="W73485" s="378"/>
      <c r="X73485" s="378"/>
      <c r="Y73485" s="378"/>
    </row>
    <row r="73486" spans="1:25">
      <c r="A73486" s="374"/>
      <c r="B73486" s="374"/>
      <c r="C73486" s="406"/>
      <c r="D73486" s="407"/>
      <c r="E73486" s="374"/>
      <c r="F73486" s="374"/>
      <c r="G73486" s="408"/>
      <c r="H73486" s="374"/>
      <c r="I73486" s="409"/>
      <c r="J73486" s="374"/>
      <c r="K73486" s="409"/>
      <c r="L73486" s="378"/>
      <c r="M73486" s="410"/>
      <c r="N73486" s="374"/>
      <c r="O73486" s="411"/>
      <c r="P73486" s="409"/>
      <c r="Q73486" s="409"/>
      <c r="R73486" s="378"/>
      <c r="S73486" s="378"/>
      <c r="T73486" s="378"/>
      <c r="U73486" s="378"/>
      <c r="V73486" s="378"/>
      <c r="W73486" s="378"/>
      <c r="X73486" s="378"/>
      <c r="Y73486" s="378"/>
    </row>
    <row r="73487" spans="1:25">
      <c r="A73487" s="374"/>
      <c r="B73487" s="374"/>
      <c r="C73487" s="406"/>
      <c r="D73487" s="407"/>
      <c r="E73487" s="374"/>
      <c r="F73487" s="374"/>
      <c r="G73487" s="408"/>
      <c r="H73487" s="374"/>
      <c r="I73487" s="409"/>
      <c r="J73487" s="374"/>
      <c r="K73487" s="409"/>
      <c r="L73487" s="378"/>
      <c r="M73487" s="410"/>
      <c r="N73487" s="374"/>
      <c r="O73487" s="411"/>
      <c r="P73487" s="409"/>
      <c r="Q73487" s="409"/>
      <c r="R73487" s="378"/>
      <c r="S73487" s="378"/>
      <c r="T73487" s="378"/>
      <c r="U73487" s="378"/>
      <c r="V73487" s="378"/>
      <c r="W73487" s="378"/>
      <c r="X73487" s="378"/>
      <c r="Y73487" s="378"/>
    </row>
    <row r="73488" spans="1:25">
      <c r="A73488" s="374"/>
      <c r="B73488" s="374"/>
      <c r="C73488" s="406"/>
      <c r="D73488" s="407"/>
      <c r="E73488" s="374"/>
      <c r="F73488" s="374"/>
      <c r="G73488" s="408"/>
      <c r="H73488" s="374"/>
      <c r="I73488" s="409"/>
      <c r="J73488" s="374"/>
      <c r="K73488" s="409"/>
      <c r="L73488" s="378"/>
      <c r="M73488" s="410"/>
      <c r="N73488" s="374"/>
      <c r="O73488" s="411"/>
      <c r="P73488" s="409"/>
      <c r="Q73488" s="409"/>
      <c r="R73488" s="378"/>
      <c r="S73488" s="378"/>
      <c r="T73488" s="378"/>
      <c r="U73488" s="378"/>
      <c r="V73488" s="378"/>
      <c r="W73488" s="378"/>
      <c r="X73488" s="378"/>
      <c r="Y73488" s="378"/>
    </row>
    <row r="73489" spans="1:25">
      <c r="A73489" s="374"/>
      <c r="B73489" s="374"/>
      <c r="C73489" s="406"/>
      <c r="D73489" s="407"/>
      <c r="E73489" s="374"/>
      <c r="F73489" s="374"/>
      <c r="G73489" s="408"/>
      <c r="H73489" s="374"/>
      <c r="I73489" s="409"/>
      <c r="J73489" s="374"/>
      <c r="K73489" s="409"/>
      <c r="L73489" s="378"/>
      <c r="M73489" s="410"/>
      <c r="N73489" s="374"/>
      <c r="O73489" s="411"/>
      <c r="P73489" s="409"/>
      <c r="Q73489" s="409"/>
      <c r="R73489" s="378"/>
      <c r="S73489" s="378"/>
      <c r="T73489" s="378"/>
      <c r="U73489" s="378"/>
      <c r="V73489" s="378"/>
      <c r="W73489" s="378"/>
      <c r="X73489" s="378"/>
      <c r="Y73489" s="378"/>
    </row>
    <row r="73490" spans="1:25">
      <c r="A73490" s="374"/>
      <c r="B73490" s="374"/>
      <c r="C73490" s="406"/>
      <c r="D73490" s="407"/>
      <c r="E73490" s="374"/>
      <c r="F73490" s="374"/>
      <c r="G73490" s="408"/>
      <c r="H73490" s="374"/>
      <c r="I73490" s="409"/>
      <c r="J73490" s="374"/>
      <c r="K73490" s="409"/>
      <c r="L73490" s="378"/>
      <c r="M73490" s="410"/>
      <c r="N73490" s="374"/>
      <c r="O73490" s="411"/>
      <c r="P73490" s="409"/>
      <c r="Q73490" s="409"/>
      <c r="R73490" s="378"/>
      <c r="S73490" s="378"/>
      <c r="T73490" s="378"/>
      <c r="U73490" s="378"/>
      <c r="V73490" s="378"/>
      <c r="W73490" s="378"/>
      <c r="X73490" s="378"/>
      <c r="Y73490" s="378"/>
    </row>
    <row r="73491" spans="1:25">
      <c r="A73491" s="374"/>
      <c r="B73491" s="374"/>
      <c r="C73491" s="406"/>
      <c r="D73491" s="407"/>
      <c r="E73491" s="374"/>
      <c r="F73491" s="374"/>
      <c r="G73491" s="408"/>
      <c r="H73491" s="374"/>
      <c r="I73491" s="409"/>
      <c r="J73491" s="374"/>
      <c r="K73491" s="409"/>
      <c r="L73491" s="378"/>
      <c r="M73491" s="410"/>
      <c r="N73491" s="374"/>
      <c r="O73491" s="411"/>
      <c r="P73491" s="409"/>
      <c r="Q73491" s="409"/>
      <c r="R73491" s="378"/>
      <c r="S73491" s="378"/>
      <c r="T73491" s="378"/>
      <c r="U73491" s="378"/>
      <c r="V73491" s="378"/>
      <c r="W73491" s="378"/>
      <c r="X73491" s="378"/>
      <c r="Y73491" s="378"/>
    </row>
    <row r="73492" spans="1:25">
      <c r="A73492" s="374"/>
      <c r="B73492" s="374"/>
      <c r="C73492" s="406"/>
      <c r="D73492" s="407"/>
      <c r="E73492" s="374"/>
      <c r="F73492" s="374"/>
      <c r="G73492" s="408"/>
      <c r="H73492" s="374"/>
      <c r="I73492" s="409"/>
      <c r="J73492" s="374"/>
      <c r="K73492" s="409"/>
      <c r="L73492" s="378"/>
      <c r="M73492" s="410"/>
      <c r="N73492" s="374"/>
      <c r="O73492" s="411"/>
      <c r="P73492" s="409"/>
      <c r="Q73492" s="409"/>
      <c r="R73492" s="378"/>
      <c r="S73492" s="378"/>
      <c r="T73492" s="378"/>
      <c r="U73492" s="378"/>
      <c r="V73492" s="378"/>
      <c r="W73492" s="378"/>
      <c r="X73492" s="378"/>
      <c r="Y73492" s="378"/>
    </row>
    <row r="73493" spans="1:25">
      <c r="A73493" s="374"/>
      <c r="B73493" s="374"/>
      <c r="C73493" s="406"/>
      <c r="D73493" s="407"/>
      <c r="E73493" s="374"/>
      <c r="F73493" s="374"/>
      <c r="G73493" s="408"/>
      <c r="H73493" s="374"/>
      <c r="I73493" s="409"/>
      <c r="J73493" s="374"/>
      <c r="K73493" s="409"/>
      <c r="L73493" s="378"/>
      <c r="M73493" s="410"/>
      <c r="N73493" s="374"/>
      <c r="O73493" s="411"/>
      <c r="P73493" s="409"/>
      <c r="Q73493" s="409"/>
      <c r="R73493" s="378"/>
      <c r="S73493" s="378"/>
      <c r="T73493" s="378"/>
      <c r="U73493" s="378"/>
      <c r="V73493" s="378"/>
      <c r="W73493" s="378"/>
      <c r="X73493" s="378"/>
      <c r="Y73493" s="378"/>
    </row>
    <row r="73494" spans="1:25">
      <c r="A73494" s="374"/>
      <c r="B73494" s="374"/>
      <c r="C73494" s="406"/>
      <c r="D73494" s="407"/>
      <c r="E73494" s="374"/>
      <c r="F73494" s="374"/>
      <c r="G73494" s="408"/>
      <c r="H73494" s="374"/>
      <c r="I73494" s="409"/>
      <c r="J73494" s="374"/>
      <c r="K73494" s="409"/>
      <c r="L73494" s="378"/>
      <c r="M73494" s="410"/>
      <c r="N73494" s="374"/>
      <c r="O73494" s="411"/>
      <c r="P73494" s="409"/>
      <c r="Q73494" s="409"/>
      <c r="R73494" s="378"/>
      <c r="S73494" s="378"/>
      <c r="T73494" s="378"/>
      <c r="U73494" s="378"/>
      <c r="V73494" s="378"/>
      <c r="W73494" s="378"/>
      <c r="X73494" s="378"/>
      <c r="Y73494" s="378"/>
    </row>
    <row r="73495" spans="1:25">
      <c r="A73495" s="374"/>
      <c r="B73495" s="374"/>
      <c r="C73495" s="406"/>
      <c r="D73495" s="407"/>
      <c r="E73495" s="374"/>
      <c r="F73495" s="374"/>
      <c r="G73495" s="408"/>
      <c r="H73495" s="374"/>
      <c r="I73495" s="409"/>
      <c r="J73495" s="374"/>
      <c r="K73495" s="409"/>
      <c r="L73495" s="378"/>
      <c r="M73495" s="410"/>
      <c r="N73495" s="374"/>
      <c r="O73495" s="411"/>
      <c r="P73495" s="409"/>
      <c r="Q73495" s="409"/>
      <c r="R73495" s="378"/>
      <c r="S73495" s="378"/>
      <c r="T73495" s="378"/>
      <c r="U73495" s="378"/>
      <c r="V73495" s="378"/>
      <c r="W73495" s="378"/>
      <c r="X73495" s="378"/>
      <c r="Y73495" s="378"/>
    </row>
    <row r="73496" spans="1:25">
      <c r="A73496" s="374"/>
      <c r="B73496" s="374"/>
      <c r="C73496" s="406"/>
      <c r="D73496" s="407"/>
      <c r="E73496" s="374"/>
      <c r="F73496" s="374"/>
      <c r="G73496" s="408"/>
      <c r="H73496" s="374"/>
      <c r="I73496" s="409"/>
      <c r="J73496" s="374"/>
      <c r="K73496" s="409"/>
      <c r="L73496" s="378"/>
      <c r="M73496" s="410"/>
      <c r="N73496" s="374"/>
      <c r="O73496" s="411"/>
      <c r="P73496" s="409"/>
      <c r="Q73496" s="409"/>
      <c r="R73496" s="378"/>
      <c r="S73496" s="378"/>
      <c r="T73496" s="378"/>
      <c r="U73496" s="378"/>
      <c r="V73496" s="378"/>
      <c r="W73496" s="378"/>
      <c r="X73496" s="378"/>
      <c r="Y73496" s="378"/>
    </row>
    <row r="73497" spans="1:25">
      <c r="A73497" s="374"/>
      <c r="B73497" s="374"/>
      <c r="C73497" s="406"/>
      <c r="D73497" s="407"/>
      <c r="E73497" s="374"/>
      <c r="F73497" s="374"/>
      <c r="G73497" s="408"/>
      <c r="H73497" s="374"/>
      <c r="I73497" s="409"/>
      <c r="J73497" s="374"/>
      <c r="K73497" s="409"/>
      <c r="L73497" s="378"/>
      <c r="M73497" s="410"/>
      <c r="N73497" s="374"/>
      <c r="O73497" s="411"/>
      <c r="P73497" s="409"/>
      <c r="Q73497" s="409"/>
      <c r="R73497" s="378"/>
      <c r="S73497" s="378"/>
      <c r="T73497" s="378"/>
      <c r="U73497" s="378"/>
      <c r="V73497" s="378"/>
      <c r="W73497" s="378"/>
      <c r="X73497" s="378"/>
      <c r="Y73497" s="378"/>
    </row>
    <row r="73498" spans="1:25">
      <c r="A73498" s="374"/>
      <c r="B73498" s="374"/>
      <c r="C73498" s="406"/>
      <c r="D73498" s="407"/>
      <c r="E73498" s="374"/>
      <c r="F73498" s="374"/>
      <c r="G73498" s="408"/>
      <c r="H73498" s="374"/>
      <c r="I73498" s="409"/>
      <c r="J73498" s="374"/>
      <c r="K73498" s="409"/>
      <c r="L73498" s="378"/>
      <c r="M73498" s="410"/>
      <c r="N73498" s="374"/>
      <c r="O73498" s="411"/>
      <c r="P73498" s="409"/>
      <c r="Q73498" s="409"/>
      <c r="R73498" s="378"/>
      <c r="S73498" s="378"/>
      <c r="T73498" s="378"/>
      <c r="U73498" s="378"/>
      <c r="V73498" s="378"/>
      <c r="W73498" s="378"/>
      <c r="X73498" s="378"/>
      <c r="Y73498" s="378"/>
    </row>
    <row r="73499" spans="1:25">
      <c r="A73499" s="374"/>
      <c r="B73499" s="374"/>
      <c r="C73499" s="406"/>
      <c r="D73499" s="407"/>
      <c r="E73499" s="374"/>
      <c r="F73499" s="374"/>
      <c r="G73499" s="408"/>
      <c r="H73499" s="374"/>
      <c r="I73499" s="409"/>
      <c r="J73499" s="374"/>
      <c r="K73499" s="409"/>
      <c r="L73499" s="378"/>
      <c r="M73499" s="410"/>
      <c r="N73499" s="374"/>
      <c r="O73499" s="411"/>
      <c r="P73499" s="409"/>
      <c r="Q73499" s="409"/>
      <c r="R73499" s="378"/>
      <c r="S73499" s="378"/>
      <c r="T73499" s="378"/>
      <c r="U73499" s="378"/>
      <c r="V73499" s="378"/>
      <c r="W73499" s="378"/>
      <c r="X73499" s="378"/>
      <c r="Y73499" s="378"/>
    </row>
    <row r="73500" spans="1:25">
      <c r="A73500" s="374"/>
      <c r="B73500" s="374"/>
      <c r="C73500" s="406"/>
      <c r="D73500" s="407"/>
      <c r="E73500" s="374"/>
      <c r="F73500" s="374"/>
      <c r="G73500" s="408"/>
      <c r="H73500" s="374"/>
      <c r="I73500" s="409"/>
      <c r="J73500" s="374"/>
      <c r="K73500" s="409"/>
      <c r="L73500" s="378"/>
      <c r="M73500" s="410"/>
      <c r="N73500" s="374"/>
      <c r="O73500" s="411"/>
      <c r="P73500" s="409"/>
      <c r="Q73500" s="409"/>
      <c r="R73500" s="378"/>
      <c r="S73500" s="378"/>
      <c r="T73500" s="378"/>
      <c r="U73500" s="378"/>
      <c r="V73500" s="378"/>
      <c r="W73500" s="378"/>
      <c r="X73500" s="378"/>
      <c r="Y73500" s="378"/>
    </row>
    <row r="73501" spans="1:25">
      <c r="A73501" s="374"/>
      <c r="B73501" s="374"/>
      <c r="C73501" s="406"/>
      <c r="D73501" s="407"/>
      <c r="E73501" s="374"/>
      <c r="F73501" s="374"/>
      <c r="G73501" s="408"/>
      <c r="H73501" s="374"/>
      <c r="I73501" s="409"/>
      <c r="J73501" s="374"/>
      <c r="K73501" s="409"/>
      <c r="L73501" s="378"/>
      <c r="M73501" s="410"/>
      <c r="N73501" s="374"/>
      <c r="O73501" s="411"/>
      <c r="P73501" s="409"/>
      <c r="Q73501" s="409"/>
      <c r="R73501" s="378"/>
      <c r="S73501" s="378"/>
      <c r="T73501" s="378"/>
      <c r="U73501" s="378"/>
      <c r="V73501" s="378"/>
      <c r="W73501" s="378"/>
      <c r="X73501" s="378"/>
      <c r="Y73501" s="378"/>
    </row>
    <row r="73502" spans="1:25">
      <c r="A73502" s="374"/>
      <c r="B73502" s="374"/>
      <c r="C73502" s="406"/>
      <c r="D73502" s="407"/>
      <c r="E73502" s="374"/>
      <c r="F73502" s="374"/>
      <c r="G73502" s="408"/>
      <c r="H73502" s="374"/>
      <c r="I73502" s="409"/>
      <c r="J73502" s="374"/>
      <c r="K73502" s="409"/>
      <c r="L73502" s="378"/>
      <c r="M73502" s="410"/>
      <c r="N73502" s="374"/>
      <c r="O73502" s="411"/>
      <c r="P73502" s="409"/>
      <c r="Q73502" s="409"/>
      <c r="R73502" s="378"/>
      <c r="S73502" s="378"/>
      <c r="T73502" s="378"/>
      <c r="U73502" s="378"/>
      <c r="V73502" s="378"/>
      <c r="W73502" s="378"/>
      <c r="X73502" s="378"/>
      <c r="Y73502" s="378"/>
    </row>
    <row r="73503" spans="1:25">
      <c r="A73503" s="374"/>
      <c r="B73503" s="374"/>
      <c r="C73503" s="406"/>
      <c r="D73503" s="407"/>
      <c r="E73503" s="374"/>
      <c r="F73503" s="374"/>
      <c r="G73503" s="408"/>
      <c r="H73503" s="374"/>
      <c r="I73503" s="409"/>
      <c r="J73503" s="374"/>
      <c r="K73503" s="409"/>
      <c r="L73503" s="378"/>
      <c r="M73503" s="410"/>
      <c r="N73503" s="374"/>
      <c r="O73503" s="411"/>
      <c r="P73503" s="409"/>
      <c r="Q73503" s="409"/>
      <c r="R73503" s="378"/>
      <c r="S73503" s="378"/>
      <c r="T73503" s="378"/>
      <c r="U73503" s="378"/>
      <c r="V73503" s="378"/>
      <c r="W73503" s="378"/>
      <c r="X73503" s="378"/>
      <c r="Y73503" s="378"/>
    </row>
    <row r="73504" spans="1:25">
      <c r="A73504" s="374"/>
      <c r="B73504" s="374"/>
      <c r="C73504" s="406"/>
      <c r="D73504" s="407"/>
      <c r="E73504" s="374"/>
      <c r="F73504" s="374"/>
      <c r="G73504" s="408"/>
      <c r="H73504" s="374"/>
      <c r="I73504" s="409"/>
      <c r="J73504" s="374"/>
      <c r="K73504" s="409"/>
      <c r="L73504" s="378"/>
      <c r="M73504" s="410"/>
      <c r="N73504" s="374"/>
      <c r="O73504" s="411"/>
      <c r="P73504" s="409"/>
      <c r="Q73504" s="409"/>
      <c r="R73504" s="378"/>
      <c r="S73504" s="378"/>
      <c r="T73504" s="378"/>
      <c r="U73504" s="378"/>
      <c r="V73504" s="378"/>
      <c r="W73504" s="378"/>
      <c r="X73504" s="378"/>
      <c r="Y73504" s="378"/>
    </row>
    <row r="73505" spans="1:25">
      <c r="A73505" s="374"/>
      <c r="B73505" s="374"/>
      <c r="C73505" s="406"/>
      <c r="D73505" s="407"/>
      <c r="E73505" s="374"/>
      <c r="F73505" s="374"/>
      <c r="G73505" s="408"/>
      <c r="H73505" s="374"/>
      <c r="I73505" s="409"/>
      <c r="J73505" s="374"/>
      <c r="K73505" s="409"/>
      <c r="L73505" s="378"/>
      <c r="M73505" s="410"/>
      <c r="N73505" s="374"/>
      <c r="O73505" s="411"/>
      <c r="P73505" s="409"/>
      <c r="Q73505" s="409"/>
      <c r="R73505" s="378"/>
      <c r="S73505" s="378"/>
      <c r="T73505" s="378"/>
      <c r="U73505" s="378"/>
      <c r="V73505" s="378"/>
      <c r="W73505" s="378"/>
      <c r="X73505" s="378"/>
      <c r="Y73505" s="378"/>
    </row>
    <row r="73506" spans="1:25">
      <c r="A73506" s="374"/>
      <c r="B73506" s="374"/>
      <c r="C73506" s="406"/>
      <c r="D73506" s="407"/>
      <c r="E73506" s="374"/>
      <c r="F73506" s="374"/>
      <c r="G73506" s="408"/>
      <c r="H73506" s="374"/>
      <c r="I73506" s="409"/>
      <c r="J73506" s="374"/>
      <c r="K73506" s="409"/>
      <c r="L73506" s="378"/>
      <c r="M73506" s="410"/>
      <c r="N73506" s="374"/>
      <c r="O73506" s="411"/>
      <c r="P73506" s="409"/>
      <c r="Q73506" s="409"/>
      <c r="R73506" s="378"/>
      <c r="S73506" s="378"/>
      <c r="T73506" s="378"/>
      <c r="U73506" s="378"/>
      <c r="V73506" s="378"/>
      <c r="W73506" s="378"/>
      <c r="X73506" s="378"/>
      <c r="Y73506" s="378"/>
    </row>
    <row r="73507" spans="1:25">
      <c r="A73507" s="374"/>
      <c r="B73507" s="374"/>
      <c r="C73507" s="406"/>
      <c r="D73507" s="407"/>
      <c r="E73507" s="374"/>
      <c r="F73507" s="374"/>
      <c r="G73507" s="408"/>
      <c r="H73507" s="374"/>
      <c r="I73507" s="409"/>
      <c r="J73507" s="374"/>
      <c r="K73507" s="409"/>
      <c r="L73507" s="378"/>
      <c r="M73507" s="410"/>
      <c r="N73507" s="374"/>
      <c r="O73507" s="411"/>
      <c r="P73507" s="409"/>
      <c r="Q73507" s="409"/>
      <c r="R73507" s="378"/>
      <c r="S73507" s="378"/>
      <c r="T73507" s="378"/>
      <c r="U73507" s="378"/>
      <c r="V73507" s="378"/>
      <c r="W73507" s="378"/>
      <c r="X73507" s="378"/>
      <c r="Y73507" s="378"/>
    </row>
    <row r="73508" spans="1:25">
      <c r="A73508" s="374"/>
      <c r="B73508" s="374"/>
      <c r="C73508" s="406"/>
      <c r="D73508" s="407"/>
      <c r="E73508" s="374"/>
      <c r="F73508" s="374"/>
      <c r="G73508" s="408"/>
      <c r="H73508" s="374"/>
      <c r="I73508" s="409"/>
      <c r="J73508" s="374"/>
      <c r="K73508" s="409"/>
      <c r="L73508" s="378"/>
      <c r="M73508" s="410"/>
      <c r="N73508" s="374"/>
      <c r="O73508" s="411"/>
      <c r="P73508" s="409"/>
      <c r="Q73508" s="409"/>
      <c r="R73508" s="378"/>
      <c r="S73508" s="378"/>
      <c r="T73508" s="378"/>
      <c r="U73508" s="378"/>
      <c r="V73508" s="378"/>
      <c r="W73508" s="378"/>
      <c r="X73508" s="378"/>
      <c r="Y73508" s="378"/>
    </row>
    <row r="73509" spans="1:25">
      <c r="A73509" s="374"/>
      <c r="B73509" s="374"/>
      <c r="C73509" s="406"/>
      <c r="D73509" s="407"/>
      <c r="E73509" s="374"/>
      <c r="F73509" s="374"/>
      <c r="G73509" s="408"/>
      <c r="H73509" s="374"/>
      <c r="I73509" s="409"/>
      <c r="J73509" s="374"/>
      <c r="K73509" s="409"/>
      <c r="L73509" s="378"/>
      <c r="M73509" s="410"/>
      <c r="N73509" s="374"/>
      <c r="O73509" s="411"/>
      <c r="P73509" s="409"/>
      <c r="Q73509" s="409"/>
      <c r="R73509" s="378"/>
      <c r="S73509" s="378"/>
      <c r="T73509" s="378"/>
      <c r="U73509" s="378"/>
      <c r="V73509" s="378"/>
      <c r="W73509" s="378"/>
      <c r="X73509" s="378"/>
      <c r="Y73509" s="378"/>
    </row>
    <row r="73510" spans="1:25">
      <c r="A73510" s="374"/>
      <c r="B73510" s="374"/>
      <c r="C73510" s="406"/>
      <c r="D73510" s="407"/>
      <c r="E73510" s="374"/>
      <c r="F73510" s="374"/>
      <c r="G73510" s="408"/>
      <c r="H73510" s="374"/>
      <c r="I73510" s="409"/>
      <c r="J73510" s="374"/>
      <c r="K73510" s="409"/>
      <c r="L73510" s="378"/>
      <c r="M73510" s="410"/>
      <c r="N73510" s="374"/>
      <c r="O73510" s="411"/>
      <c r="P73510" s="409"/>
      <c r="Q73510" s="409"/>
      <c r="R73510" s="378"/>
      <c r="S73510" s="378"/>
      <c r="T73510" s="378"/>
      <c r="U73510" s="378"/>
      <c r="V73510" s="378"/>
      <c r="W73510" s="378"/>
      <c r="X73510" s="378"/>
      <c r="Y73510" s="378"/>
    </row>
    <row r="73511" spans="1:25">
      <c r="A73511" s="374"/>
      <c r="B73511" s="374"/>
      <c r="C73511" s="406"/>
      <c r="D73511" s="407"/>
      <c r="E73511" s="374"/>
      <c r="F73511" s="374"/>
      <c r="G73511" s="408"/>
      <c r="H73511" s="374"/>
      <c r="I73511" s="409"/>
      <c r="J73511" s="374"/>
      <c r="K73511" s="409"/>
      <c r="L73511" s="378"/>
      <c r="M73511" s="410"/>
      <c r="N73511" s="374"/>
      <c r="O73511" s="411"/>
      <c r="P73511" s="409"/>
      <c r="Q73511" s="409"/>
      <c r="R73511" s="378"/>
      <c r="S73511" s="378"/>
      <c r="T73511" s="378"/>
      <c r="U73511" s="378"/>
      <c r="V73511" s="378"/>
      <c r="W73511" s="378"/>
      <c r="X73511" s="378"/>
      <c r="Y73511" s="378"/>
    </row>
    <row r="73512" spans="1:25">
      <c r="A73512" s="374"/>
      <c r="B73512" s="374"/>
      <c r="C73512" s="406"/>
      <c r="D73512" s="407"/>
      <c r="E73512" s="374"/>
      <c r="F73512" s="374"/>
      <c r="G73512" s="408"/>
      <c r="H73512" s="374"/>
      <c r="I73512" s="409"/>
      <c r="J73512" s="374"/>
      <c r="K73512" s="409"/>
      <c r="L73512" s="378"/>
      <c r="M73512" s="410"/>
      <c r="N73512" s="374"/>
      <c r="O73512" s="411"/>
      <c r="P73512" s="409"/>
      <c r="Q73512" s="409"/>
      <c r="R73512" s="378"/>
      <c r="S73512" s="378"/>
      <c r="T73512" s="378"/>
      <c r="U73512" s="378"/>
      <c r="V73512" s="378"/>
      <c r="W73512" s="378"/>
      <c r="X73512" s="378"/>
      <c r="Y73512" s="378"/>
    </row>
    <row r="73513" spans="1:25">
      <c r="A73513" s="374"/>
      <c r="B73513" s="374"/>
      <c r="C73513" s="406"/>
      <c r="D73513" s="407"/>
      <c r="E73513" s="374"/>
      <c r="F73513" s="374"/>
      <c r="G73513" s="408"/>
      <c r="H73513" s="374"/>
      <c r="I73513" s="409"/>
      <c r="J73513" s="374"/>
      <c r="K73513" s="409"/>
      <c r="L73513" s="378"/>
      <c r="M73513" s="410"/>
      <c r="N73513" s="374"/>
      <c r="O73513" s="411"/>
      <c r="P73513" s="409"/>
      <c r="Q73513" s="409"/>
      <c r="R73513" s="378"/>
      <c r="S73513" s="378"/>
      <c r="T73513" s="378"/>
      <c r="U73513" s="378"/>
      <c r="V73513" s="378"/>
      <c r="W73513" s="378"/>
      <c r="X73513" s="378"/>
      <c r="Y73513" s="378"/>
    </row>
    <row r="73514" spans="1:25">
      <c r="A73514" s="374"/>
      <c r="B73514" s="374"/>
      <c r="C73514" s="406"/>
      <c r="D73514" s="407"/>
      <c r="E73514" s="374"/>
      <c r="F73514" s="374"/>
      <c r="G73514" s="408"/>
      <c r="H73514" s="374"/>
      <c r="I73514" s="409"/>
      <c r="J73514" s="374"/>
      <c r="K73514" s="409"/>
      <c r="L73514" s="378"/>
      <c r="M73514" s="410"/>
      <c r="N73514" s="374"/>
      <c r="O73514" s="411"/>
      <c r="P73514" s="409"/>
      <c r="Q73514" s="409"/>
      <c r="R73514" s="378"/>
      <c r="S73514" s="378"/>
      <c r="T73514" s="378"/>
      <c r="U73514" s="378"/>
      <c r="V73514" s="378"/>
      <c r="W73514" s="378"/>
      <c r="X73514" s="378"/>
      <c r="Y73514" s="378"/>
    </row>
    <row r="73515" spans="1:25">
      <c r="A73515" s="374"/>
      <c r="B73515" s="374"/>
      <c r="C73515" s="406"/>
      <c r="D73515" s="407"/>
      <c r="E73515" s="374"/>
      <c r="F73515" s="374"/>
      <c r="G73515" s="408"/>
      <c r="H73515" s="374"/>
      <c r="I73515" s="409"/>
      <c r="J73515" s="374"/>
      <c r="K73515" s="409"/>
      <c r="L73515" s="378"/>
      <c r="M73515" s="410"/>
      <c r="N73515" s="374"/>
      <c r="O73515" s="411"/>
      <c r="P73515" s="409"/>
      <c r="Q73515" s="409"/>
      <c r="R73515" s="378"/>
      <c r="S73515" s="378"/>
      <c r="T73515" s="378"/>
      <c r="U73515" s="378"/>
      <c r="V73515" s="378"/>
      <c r="W73515" s="378"/>
      <c r="X73515" s="378"/>
      <c r="Y73515" s="378"/>
    </row>
    <row r="73516" spans="1:25">
      <c r="A73516" s="374"/>
      <c r="B73516" s="374"/>
      <c r="C73516" s="406"/>
      <c r="D73516" s="407"/>
      <c r="E73516" s="374"/>
      <c r="F73516" s="374"/>
      <c r="G73516" s="408"/>
      <c r="H73516" s="374"/>
      <c r="I73516" s="409"/>
      <c r="J73516" s="374"/>
      <c r="K73516" s="409"/>
      <c r="L73516" s="378"/>
      <c r="M73516" s="410"/>
      <c r="N73516" s="374"/>
      <c r="O73516" s="411"/>
      <c r="P73516" s="409"/>
      <c r="Q73516" s="409"/>
      <c r="R73516" s="378"/>
      <c r="S73516" s="378"/>
      <c r="T73516" s="378"/>
      <c r="U73516" s="378"/>
      <c r="V73516" s="378"/>
      <c r="W73516" s="378"/>
      <c r="X73516" s="378"/>
      <c r="Y73516" s="378"/>
    </row>
    <row r="73517" spans="1:25">
      <c r="A73517" s="374"/>
      <c r="B73517" s="374"/>
      <c r="C73517" s="406"/>
      <c r="D73517" s="407"/>
      <c r="E73517" s="374"/>
      <c r="F73517" s="374"/>
      <c r="G73517" s="408"/>
      <c r="H73517" s="374"/>
      <c r="I73517" s="409"/>
      <c r="J73517" s="374"/>
      <c r="K73517" s="409"/>
      <c r="L73517" s="378"/>
      <c r="M73517" s="410"/>
      <c r="N73517" s="374"/>
      <c r="O73517" s="411"/>
      <c r="P73517" s="409"/>
      <c r="Q73517" s="409"/>
      <c r="R73517" s="378"/>
      <c r="S73517" s="378"/>
      <c r="T73517" s="378"/>
      <c r="U73517" s="378"/>
      <c r="V73517" s="378"/>
      <c r="W73517" s="378"/>
      <c r="X73517" s="378"/>
      <c r="Y73517" s="378"/>
    </row>
    <row r="73518" spans="1:25">
      <c r="A73518" s="374"/>
      <c r="B73518" s="374"/>
      <c r="C73518" s="406"/>
      <c r="D73518" s="407"/>
      <c r="E73518" s="374"/>
      <c r="F73518" s="374"/>
      <c r="G73518" s="408"/>
      <c r="H73518" s="374"/>
      <c r="I73518" s="409"/>
      <c r="J73518" s="374"/>
      <c r="K73518" s="409"/>
      <c r="L73518" s="378"/>
      <c r="M73518" s="410"/>
      <c r="N73518" s="374"/>
      <c r="O73518" s="411"/>
      <c r="P73518" s="409"/>
      <c r="Q73518" s="409"/>
      <c r="R73518" s="378"/>
      <c r="S73518" s="378"/>
      <c r="T73518" s="378"/>
      <c r="U73518" s="378"/>
      <c r="V73518" s="378"/>
      <c r="W73518" s="378"/>
      <c r="X73518" s="378"/>
      <c r="Y73518" s="378"/>
    </row>
    <row r="73519" spans="1:25">
      <c r="A73519" s="374"/>
      <c r="B73519" s="374"/>
      <c r="C73519" s="406"/>
      <c r="D73519" s="407"/>
      <c r="E73519" s="374"/>
      <c r="F73519" s="374"/>
      <c r="G73519" s="408"/>
      <c r="H73519" s="374"/>
      <c r="I73519" s="409"/>
      <c r="J73519" s="374"/>
      <c r="K73519" s="409"/>
      <c r="L73519" s="378"/>
      <c r="M73519" s="410"/>
      <c r="N73519" s="374"/>
      <c r="O73519" s="411"/>
      <c r="P73519" s="409"/>
      <c r="Q73519" s="409"/>
      <c r="R73519" s="378"/>
      <c r="S73519" s="378"/>
      <c r="T73519" s="378"/>
      <c r="U73519" s="378"/>
      <c r="V73519" s="378"/>
      <c r="W73519" s="378"/>
      <c r="X73519" s="378"/>
      <c r="Y73519" s="378"/>
    </row>
    <row r="73520" spans="1:25">
      <c r="A73520" s="374"/>
      <c r="B73520" s="374"/>
      <c r="C73520" s="406"/>
      <c r="D73520" s="407"/>
      <c r="E73520" s="374"/>
      <c r="F73520" s="374"/>
      <c r="G73520" s="408"/>
      <c r="H73520" s="374"/>
      <c r="I73520" s="409"/>
      <c r="J73520" s="374"/>
      <c r="K73520" s="409"/>
      <c r="L73520" s="378"/>
      <c r="M73520" s="410"/>
      <c r="N73520" s="374"/>
      <c r="O73520" s="411"/>
      <c r="P73520" s="409"/>
      <c r="Q73520" s="409"/>
      <c r="R73520" s="378"/>
      <c r="S73520" s="378"/>
      <c r="T73520" s="378"/>
      <c r="U73520" s="378"/>
      <c r="V73520" s="378"/>
      <c r="W73520" s="378"/>
      <c r="X73520" s="378"/>
      <c r="Y73520" s="378"/>
    </row>
    <row r="73521" spans="1:25">
      <c r="A73521" s="374"/>
      <c r="B73521" s="374"/>
      <c r="C73521" s="406"/>
      <c r="D73521" s="407"/>
      <c r="E73521" s="374"/>
      <c r="F73521" s="374"/>
      <c r="G73521" s="408"/>
      <c r="H73521" s="374"/>
      <c r="I73521" s="409"/>
      <c r="J73521" s="374"/>
      <c r="K73521" s="409"/>
      <c r="L73521" s="378"/>
      <c r="M73521" s="410"/>
      <c r="N73521" s="374"/>
      <c r="O73521" s="411"/>
      <c r="P73521" s="409"/>
      <c r="Q73521" s="409"/>
      <c r="R73521" s="378"/>
      <c r="S73521" s="378"/>
      <c r="T73521" s="378"/>
      <c r="U73521" s="378"/>
      <c r="V73521" s="378"/>
      <c r="W73521" s="378"/>
      <c r="X73521" s="378"/>
      <c r="Y73521" s="378"/>
    </row>
    <row r="73522" spans="1:25">
      <c r="A73522" s="374"/>
      <c r="B73522" s="374"/>
      <c r="C73522" s="406"/>
      <c r="D73522" s="407"/>
      <c r="E73522" s="374"/>
      <c r="F73522" s="374"/>
      <c r="G73522" s="408"/>
      <c r="H73522" s="374"/>
      <c r="I73522" s="409"/>
      <c r="J73522" s="374"/>
      <c r="K73522" s="409"/>
      <c r="L73522" s="378"/>
      <c r="M73522" s="410"/>
      <c r="N73522" s="374"/>
      <c r="O73522" s="411"/>
      <c r="P73522" s="409"/>
      <c r="Q73522" s="409"/>
      <c r="R73522" s="378"/>
      <c r="S73522" s="378"/>
      <c r="T73522" s="378"/>
      <c r="U73522" s="378"/>
      <c r="V73522" s="378"/>
      <c r="W73522" s="378"/>
      <c r="X73522" s="378"/>
      <c r="Y73522" s="378"/>
    </row>
    <row r="73523" spans="1:25">
      <c r="A73523" s="374"/>
      <c r="B73523" s="374"/>
      <c r="C73523" s="406"/>
      <c r="D73523" s="407"/>
      <c r="E73523" s="374"/>
      <c r="F73523" s="374"/>
      <c r="G73523" s="408"/>
      <c r="H73523" s="374"/>
      <c r="I73523" s="409"/>
      <c r="J73523" s="374"/>
      <c r="K73523" s="409"/>
      <c r="L73523" s="378"/>
      <c r="M73523" s="410"/>
      <c r="N73523" s="374"/>
      <c r="O73523" s="411"/>
      <c r="P73523" s="409"/>
      <c r="Q73523" s="409"/>
      <c r="R73523" s="378"/>
      <c r="S73523" s="378"/>
      <c r="T73523" s="378"/>
      <c r="U73523" s="378"/>
      <c r="V73523" s="378"/>
      <c r="W73523" s="378"/>
      <c r="X73523" s="378"/>
      <c r="Y73523" s="378"/>
    </row>
    <row r="73524" spans="1:25">
      <c r="A73524" s="374"/>
      <c r="B73524" s="374"/>
      <c r="C73524" s="406"/>
      <c r="D73524" s="407"/>
      <c r="E73524" s="374"/>
      <c r="F73524" s="374"/>
      <c r="G73524" s="408"/>
      <c r="H73524" s="374"/>
      <c r="I73524" s="409"/>
      <c r="J73524" s="374"/>
      <c r="K73524" s="409"/>
      <c r="L73524" s="378"/>
      <c r="M73524" s="410"/>
      <c r="N73524" s="374"/>
      <c r="O73524" s="411"/>
      <c r="P73524" s="409"/>
      <c r="Q73524" s="409"/>
      <c r="R73524" s="378"/>
      <c r="S73524" s="378"/>
      <c r="T73524" s="378"/>
      <c r="U73524" s="378"/>
      <c r="V73524" s="378"/>
      <c r="W73524" s="378"/>
      <c r="X73524" s="378"/>
      <c r="Y73524" s="378"/>
    </row>
    <row r="73525" spans="1:25">
      <c r="A73525" s="374"/>
      <c r="B73525" s="374"/>
      <c r="C73525" s="406"/>
      <c r="D73525" s="407"/>
      <c r="E73525" s="374"/>
      <c r="F73525" s="374"/>
      <c r="G73525" s="408"/>
      <c r="H73525" s="374"/>
      <c r="I73525" s="409"/>
      <c r="J73525" s="374"/>
      <c r="K73525" s="409"/>
      <c r="L73525" s="378"/>
      <c r="M73525" s="410"/>
      <c r="N73525" s="374"/>
      <c r="O73525" s="411"/>
      <c r="P73525" s="409"/>
      <c r="Q73525" s="409"/>
      <c r="R73525" s="378"/>
      <c r="S73525" s="378"/>
      <c r="T73525" s="378"/>
      <c r="U73525" s="378"/>
      <c r="V73525" s="378"/>
      <c r="W73525" s="378"/>
      <c r="X73525" s="378"/>
      <c r="Y73525" s="378"/>
    </row>
    <row r="73526" spans="1:25">
      <c r="A73526" s="374"/>
      <c r="B73526" s="374"/>
      <c r="C73526" s="406"/>
      <c r="D73526" s="407"/>
      <c r="E73526" s="374"/>
      <c r="F73526" s="374"/>
      <c r="G73526" s="408"/>
      <c r="H73526" s="374"/>
      <c r="I73526" s="409"/>
      <c r="J73526" s="374"/>
      <c r="K73526" s="409"/>
      <c r="L73526" s="378"/>
      <c r="M73526" s="410"/>
      <c r="N73526" s="374"/>
      <c r="O73526" s="411"/>
      <c r="P73526" s="409"/>
      <c r="Q73526" s="409"/>
      <c r="R73526" s="378"/>
      <c r="S73526" s="378"/>
      <c r="T73526" s="378"/>
      <c r="U73526" s="378"/>
      <c r="V73526" s="378"/>
      <c r="W73526" s="378"/>
      <c r="X73526" s="378"/>
      <c r="Y73526" s="378"/>
    </row>
    <row r="73527" spans="1:25">
      <c r="A73527" s="374"/>
      <c r="B73527" s="374"/>
      <c r="C73527" s="406"/>
      <c r="D73527" s="407"/>
      <c r="E73527" s="374"/>
      <c r="F73527" s="374"/>
      <c r="G73527" s="408"/>
      <c r="H73527" s="374"/>
      <c r="I73527" s="409"/>
      <c r="J73527" s="374"/>
      <c r="K73527" s="409"/>
      <c r="L73527" s="378"/>
      <c r="M73527" s="410"/>
      <c r="N73527" s="374"/>
      <c r="O73527" s="411"/>
      <c r="P73527" s="409"/>
      <c r="Q73527" s="409"/>
      <c r="R73527" s="378"/>
      <c r="S73527" s="378"/>
      <c r="T73527" s="378"/>
      <c r="U73527" s="378"/>
      <c r="V73527" s="378"/>
      <c r="W73527" s="378"/>
      <c r="X73527" s="378"/>
      <c r="Y73527" s="378"/>
    </row>
    <row r="73528" spans="1:25">
      <c r="A73528" s="374"/>
      <c r="B73528" s="374"/>
      <c r="C73528" s="406"/>
      <c r="D73528" s="407"/>
      <c r="E73528" s="374"/>
      <c r="F73528" s="374"/>
      <c r="G73528" s="408"/>
      <c r="H73528" s="374"/>
      <c r="I73528" s="409"/>
      <c r="J73528" s="374"/>
      <c r="K73528" s="409"/>
      <c r="L73528" s="378"/>
      <c r="M73528" s="410"/>
      <c r="N73528" s="374"/>
      <c r="O73528" s="411"/>
      <c r="P73528" s="409"/>
      <c r="Q73528" s="409"/>
      <c r="R73528" s="378"/>
      <c r="S73528" s="378"/>
      <c r="T73528" s="378"/>
      <c r="U73528" s="378"/>
      <c r="V73528" s="378"/>
      <c r="W73528" s="378"/>
      <c r="X73528" s="378"/>
      <c r="Y73528" s="378"/>
    </row>
    <row r="73529" spans="1:25">
      <c r="A73529" s="374"/>
      <c r="B73529" s="374"/>
      <c r="C73529" s="406"/>
      <c r="D73529" s="407"/>
      <c r="E73529" s="374"/>
      <c r="F73529" s="374"/>
      <c r="G73529" s="408"/>
      <c r="H73529" s="374"/>
      <c r="I73529" s="409"/>
      <c r="J73529" s="374"/>
      <c r="K73529" s="409"/>
      <c r="L73529" s="378"/>
      <c r="M73529" s="410"/>
      <c r="N73529" s="374"/>
      <c r="O73529" s="411"/>
      <c r="P73529" s="409"/>
      <c r="Q73529" s="409"/>
      <c r="R73529" s="378"/>
      <c r="S73529" s="378"/>
      <c r="T73529" s="378"/>
      <c r="U73529" s="378"/>
      <c r="V73529" s="378"/>
      <c r="W73529" s="378"/>
      <c r="X73529" s="378"/>
      <c r="Y73529" s="378"/>
    </row>
    <row r="73530" spans="1:25">
      <c r="A73530" s="374"/>
      <c r="B73530" s="374"/>
      <c r="C73530" s="406"/>
      <c r="D73530" s="407"/>
      <c r="E73530" s="374"/>
      <c r="F73530" s="374"/>
      <c r="G73530" s="408"/>
      <c r="H73530" s="374"/>
      <c r="I73530" s="409"/>
      <c r="J73530" s="374"/>
      <c r="K73530" s="409"/>
      <c r="L73530" s="378"/>
      <c r="M73530" s="410"/>
      <c r="N73530" s="374"/>
      <c r="O73530" s="411"/>
      <c r="P73530" s="409"/>
      <c r="Q73530" s="409"/>
      <c r="R73530" s="378"/>
      <c r="S73530" s="378"/>
      <c r="T73530" s="378"/>
      <c r="U73530" s="378"/>
      <c r="V73530" s="378"/>
      <c r="W73530" s="378"/>
      <c r="X73530" s="378"/>
      <c r="Y73530" s="378"/>
    </row>
    <row r="73531" spans="1:25">
      <c r="A73531" s="374"/>
      <c r="B73531" s="374"/>
      <c r="C73531" s="406"/>
      <c r="D73531" s="407"/>
      <c r="E73531" s="374"/>
      <c r="F73531" s="374"/>
      <c r="G73531" s="408"/>
      <c r="H73531" s="374"/>
      <c r="I73531" s="409"/>
      <c r="J73531" s="374"/>
      <c r="K73531" s="409"/>
      <c r="L73531" s="378"/>
      <c r="M73531" s="410"/>
      <c r="N73531" s="374"/>
      <c r="O73531" s="411"/>
      <c r="P73531" s="409"/>
      <c r="Q73531" s="409"/>
      <c r="R73531" s="378"/>
      <c r="S73531" s="378"/>
      <c r="T73531" s="378"/>
      <c r="U73531" s="378"/>
      <c r="V73531" s="378"/>
      <c r="W73531" s="378"/>
      <c r="X73531" s="378"/>
      <c r="Y73531" s="378"/>
    </row>
    <row r="73532" spans="1:25">
      <c r="A73532" s="374"/>
      <c r="B73532" s="374"/>
      <c r="C73532" s="406"/>
      <c r="D73532" s="407"/>
      <c r="E73532" s="374"/>
      <c r="F73532" s="374"/>
      <c r="G73532" s="408"/>
      <c r="H73532" s="374"/>
      <c r="I73532" s="409"/>
      <c r="J73532" s="374"/>
      <c r="K73532" s="409"/>
      <c r="L73532" s="378"/>
      <c r="M73532" s="410"/>
      <c r="N73532" s="374"/>
      <c r="O73532" s="411"/>
      <c r="P73532" s="409"/>
      <c r="Q73532" s="409"/>
      <c r="R73532" s="378"/>
      <c r="S73532" s="378"/>
      <c r="T73532" s="378"/>
      <c r="U73532" s="378"/>
      <c r="V73532" s="378"/>
      <c r="W73532" s="378"/>
      <c r="X73532" s="378"/>
      <c r="Y73532" s="378"/>
    </row>
    <row r="73533" spans="1:25">
      <c r="A73533" s="374"/>
      <c r="B73533" s="374"/>
      <c r="C73533" s="406"/>
      <c r="D73533" s="407"/>
      <c r="E73533" s="374"/>
      <c r="F73533" s="374"/>
      <c r="G73533" s="408"/>
      <c r="H73533" s="374"/>
      <c r="I73533" s="409"/>
      <c r="J73533" s="374"/>
      <c r="K73533" s="409"/>
      <c r="L73533" s="378"/>
      <c r="M73533" s="410"/>
      <c r="N73533" s="374"/>
      <c r="O73533" s="411"/>
      <c r="P73533" s="409"/>
      <c r="Q73533" s="409"/>
      <c r="R73533" s="378"/>
      <c r="S73533" s="378"/>
      <c r="T73533" s="378"/>
      <c r="U73533" s="378"/>
      <c r="V73533" s="378"/>
      <c r="W73533" s="378"/>
      <c r="X73533" s="378"/>
      <c r="Y73533" s="378"/>
    </row>
    <row r="73534" spans="1:25">
      <c r="A73534" s="374"/>
      <c r="B73534" s="374"/>
      <c r="C73534" s="406"/>
      <c r="D73534" s="407"/>
      <c r="E73534" s="374"/>
      <c r="F73534" s="374"/>
      <c r="G73534" s="408"/>
      <c r="H73534" s="374"/>
      <c r="I73534" s="409"/>
      <c r="J73534" s="374"/>
      <c r="K73534" s="409"/>
      <c r="L73534" s="378"/>
      <c r="M73534" s="410"/>
      <c r="N73534" s="374"/>
      <c r="O73534" s="411"/>
      <c r="P73534" s="409"/>
      <c r="Q73534" s="409"/>
      <c r="R73534" s="378"/>
      <c r="S73534" s="378"/>
      <c r="T73534" s="378"/>
      <c r="U73534" s="378"/>
      <c r="V73534" s="378"/>
      <c r="W73534" s="378"/>
      <c r="X73534" s="378"/>
      <c r="Y73534" s="378"/>
    </row>
    <row r="73535" spans="1:25">
      <c r="A73535" s="374"/>
      <c r="B73535" s="374"/>
      <c r="C73535" s="406"/>
      <c r="D73535" s="407"/>
      <c r="E73535" s="374"/>
      <c r="F73535" s="374"/>
      <c r="G73535" s="408"/>
      <c r="H73535" s="374"/>
      <c r="I73535" s="409"/>
      <c r="J73535" s="374"/>
      <c r="K73535" s="409"/>
      <c r="L73535" s="378"/>
      <c r="M73535" s="410"/>
      <c r="N73535" s="374"/>
      <c r="O73535" s="411"/>
      <c r="P73535" s="409"/>
      <c r="Q73535" s="409"/>
      <c r="R73535" s="378"/>
      <c r="S73535" s="378"/>
      <c r="T73535" s="378"/>
      <c r="U73535" s="378"/>
      <c r="V73535" s="378"/>
      <c r="W73535" s="378"/>
      <c r="X73535" s="378"/>
      <c r="Y73535" s="378"/>
    </row>
    <row r="73536" spans="1:25">
      <c r="A73536" s="374"/>
      <c r="B73536" s="374"/>
      <c r="C73536" s="406"/>
      <c r="D73536" s="407"/>
      <c r="E73536" s="374"/>
      <c r="F73536" s="374"/>
      <c r="G73536" s="408"/>
      <c r="H73536" s="374"/>
      <c r="I73536" s="409"/>
      <c r="J73536" s="374"/>
      <c r="K73536" s="409"/>
      <c r="L73536" s="378"/>
      <c r="M73536" s="410"/>
      <c r="N73536" s="374"/>
      <c r="O73536" s="411"/>
      <c r="P73536" s="409"/>
      <c r="Q73536" s="409"/>
      <c r="R73536" s="378"/>
      <c r="S73536" s="378"/>
      <c r="T73536" s="378"/>
      <c r="U73536" s="378"/>
      <c r="V73536" s="378"/>
      <c r="W73536" s="378"/>
      <c r="X73536" s="378"/>
      <c r="Y73536" s="378"/>
    </row>
    <row r="73537" spans="1:25">
      <c r="A73537" s="374"/>
      <c r="B73537" s="374"/>
      <c r="C73537" s="406"/>
      <c r="D73537" s="407"/>
      <c r="E73537" s="374"/>
      <c r="F73537" s="374"/>
      <c r="G73537" s="408"/>
      <c r="H73537" s="374"/>
      <c r="I73537" s="409"/>
      <c r="J73537" s="374"/>
      <c r="K73537" s="409"/>
      <c r="L73537" s="378"/>
      <c r="M73537" s="410"/>
      <c r="N73537" s="374"/>
      <c r="O73537" s="411"/>
      <c r="P73537" s="409"/>
      <c r="Q73537" s="409"/>
      <c r="R73537" s="378"/>
      <c r="S73537" s="378"/>
      <c r="T73537" s="378"/>
      <c r="U73537" s="378"/>
      <c r="V73537" s="378"/>
      <c r="W73537" s="378"/>
      <c r="X73537" s="378"/>
      <c r="Y73537" s="378"/>
    </row>
    <row r="73538" spans="1:25">
      <c r="A73538" s="374"/>
      <c r="B73538" s="374"/>
      <c r="C73538" s="406"/>
      <c r="D73538" s="407"/>
      <c r="E73538" s="374"/>
      <c r="F73538" s="374"/>
      <c r="G73538" s="408"/>
      <c r="H73538" s="374"/>
      <c r="I73538" s="409"/>
      <c r="J73538" s="374"/>
      <c r="K73538" s="409"/>
      <c r="L73538" s="378"/>
      <c r="M73538" s="410"/>
      <c r="N73538" s="374"/>
      <c r="O73538" s="411"/>
      <c r="P73538" s="409"/>
      <c r="Q73538" s="409"/>
      <c r="R73538" s="378"/>
      <c r="S73538" s="378"/>
      <c r="T73538" s="378"/>
      <c r="U73538" s="378"/>
      <c r="V73538" s="378"/>
      <c r="W73538" s="378"/>
      <c r="X73538" s="378"/>
      <c r="Y73538" s="378"/>
    </row>
    <row r="73539" spans="1:25">
      <c r="A73539" s="374"/>
      <c r="B73539" s="374"/>
      <c r="C73539" s="406"/>
      <c r="D73539" s="407"/>
      <c r="E73539" s="374"/>
      <c r="F73539" s="374"/>
      <c r="G73539" s="408"/>
      <c r="H73539" s="374"/>
      <c r="I73539" s="409"/>
      <c r="J73539" s="374"/>
      <c r="K73539" s="409"/>
      <c r="L73539" s="378"/>
      <c r="M73539" s="410"/>
      <c r="N73539" s="374"/>
      <c r="O73539" s="411"/>
      <c r="P73539" s="409"/>
      <c r="Q73539" s="409"/>
      <c r="R73539" s="378"/>
      <c r="S73539" s="378"/>
      <c r="T73539" s="378"/>
      <c r="U73539" s="378"/>
      <c r="V73539" s="378"/>
      <c r="W73539" s="378"/>
      <c r="X73539" s="378"/>
      <c r="Y73539" s="378"/>
    </row>
    <row r="73540" spans="1:25">
      <c r="A73540" s="374"/>
      <c r="B73540" s="374"/>
      <c r="C73540" s="406"/>
      <c r="D73540" s="407"/>
      <c r="E73540" s="374"/>
      <c r="F73540" s="374"/>
      <c r="G73540" s="408"/>
      <c r="H73540" s="374"/>
      <c r="I73540" s="409"/>
      <c r="J73540" s="374"/>
      <c r="K73540" s="409"/>
      <c r="L73540" s="378"/>
      <c r="M73540" s="410"/>
      <c r="N73540" s="374"/>
      <c r="O73540" s="411"/>
      <c r="P73540" s="409"/>
      <c r="Q73540" s="409"/>
      <c r="R73540" s="378"/>
      <c r="S73540" s="378"/>
      <c r="T73540" s="378"/>
      <c r="U73540" s="378"/>
      <c r="V73540" s="378"/>
      <c r="W73540" s="378"/>
      <c r="X73540" s="378"/>
      <c r="Y73540" s="378"/>
    </row>
    <row r="73541" spans="1:25">
      <c r="A73541" s="374"/>
      <c r="B73541" s="374"/>
      <c r="C73541" s="406"/>
      <c r="D73541" s="407"/>
      <c r="E73541" s="374"/>
      <c r="F73541" s="374"/>
      <c r="G73541" s="408"/>
      <c r="H73541" s="374"/>
      <c r="I73541" s="409"/>
      <c r="J73541" s="374"/>
      <c r="K73541" s="409"/>
      <c r="L73541" s="378"/>
      <c r="M73541" s="410"/>
      <c r="N73541" s="374"/>
      <c r="O73541" s="411"/>
      <c r="P73541" s="409"/>
      <c r="Q73541" s="409"/>
      <c r="R73541" s="378"/>
      <c r="S73541" s="378"/>
      <c r="T73541" s="378"/>
      <c r="U73541" s="378"/>
      <c r="V73541" s="378"/>
      <c r="W73541" s="378"/>
      <c r="X73541" s="378"/>
      <c r="Y73541" s="378"/>
    </row>
    <row r="73542" spans="1:25">
      <c r="A73542" s="374"/>
      <c r="B73542" s="374"/>
      <c r="C73542" s="406"/>
      <c r="D73542" s="407"/>
      <c r="E73542" s="374"/>
      <c r="F73542" s="374"/>
      <c r="G73542" s="408"/>
      <c r="H73542" s="374"/>
      <c r="I73542" s="409"/>
      <c r="J73542" s="374"/>
      <c r="K73542" s="409"/>
      <c r="L73542" s="378"/>
      <c r="M73542" s="410"/>
      <c r="N73542" s="374"/>
      <c r="O73542" s="411"/>
      <c r="P73542" s="409"/>
      <c r="Q73542" s="409"/>
      <c r="R73542" s="378"/>
      <c r="S73542" s="378"/>
      <c r="T73542" s="378"/>
      <c r="U73542" s="378"/>
      <c r="V73542" s="378"/>
      <c r="W73542" s="378"/>
      <c r="X73542" s="378"/>
      <c r="Y73542" s="378"/>
    </row>
    <row r="73543" spans="1:25">
      <c r="A73543" s="374"/>
      <c r="B73543" s="374"/>
      <c r="C73543" s="406"/>
      <c r="D73543" s="407"/>
      <c r="E73543" s="374"/>
      <c r="F73543" s="374"/>
      <c r="G73543" s="408"/>
      <c r="H73543" s="374"/>
      <c r="I73543" s="409"/>
      <c r="J73543" s="374"/>
      <c r="K73543" s="409"/>
      <c r="L73543" s="378"/>
      <c r="M73543" s="410"/>
      <c r="N73543" s="374"/>
      <c r="O73543" s="411"/>
      <c r="P73543" s="409"/>
      <c r="Q73543" s="409"/>
      <c r="R73543" s="378"/>
      <c r="S73543" s="378"/>
      <c r="T73543" s="378"/>
      <c r="U73543" s="378"/>
      <c r="V73543" s="378"/>
      <c r="W73543" s="378"/>
      <c r="X73543" s="378"/>
      <c r="Y73543" s="378"/>
    </row>
    <row r="73544" spans="1:25">
      <c r="A73544" s="374"/>
      <c r="B73544" s="374"/>
      <c r="C73544" s="406"/>
      <c r="D73544" s="407"/>
      <c r="E73544" s="374"/>
      <c r="F73544" s="374"/>
      <c r="G73544" s="408"/>
      <c r="H73544" s="374"/>
      <c r="I73544" s="409"/>
      <c r="J73544" s="374"/>
      <c r="K73544" s="409"/>
      <c r="L73544" s="378"/>
      <c r="M73544" s="410"/>
      <c r="N73544" s="374"/>
      <c r="O73544" s="411"/>
      <c r="P73544" s="409"/>
      <c r="Q73544" s="409"/>
      <c r="R73544" s="378"/>
      <c r="S73544" s="378"/>
      <c r="T73544" s="378"/>
      <c r="U73544" s="378"/>
      <c r="V73544" s="378"/>
      <c r="W73544" s="378"/>
      <c r="X73544" s="378"/>
      <c r="Y73544" s="378"/>
    </row>
    <row r="73545" spans="1:25">
      <c r="A73545" s="374"/>
      <c r="B73545" s="374"/>
      <c r="C73545" s="406"/>
      <c r="D73545" s="407"/>
      <c r="E73545" s="374"/>
      <c r="F73545" s="374"/>
      <c r="G73545" s="408"/>
      <c r="H73545" s="374"/>
      <c r="I73545" s="409"/>
      <c r="J73545" s="374"/>
      <c r="K73545" s="409"/>
      <c r="L73545" s="378"/>
      <c r="M73545" s="410"/>
      <c r="N73545" s="374"/>
      <c r="O73545" s="411"/>
      <c r="P73545" s="409"/>
      <c r="Q73545" s="409"/>
      <c r="R73545" s="378"/>
      <c r="S73545" s="378"/>
      <c r="T73545" s="378"/>
      <c r="U73545" s="378"/>
      <c r="V73545" s="378"/>
      <c r="W73545" s="378"/>
      <c r="X73545" s="378"/>
      <c r="Y73545" s="378"/>
    </row>
    <row r="73546" spans="1:25">
      <c r="A73546" s="374"/>
      <c r="B73546" s="374"/>
      <c r="C73546" s="406"/>
      <c r="D73546" s="407"/>
      <c r="E73546" s="374"/>
      <c r="F73546" s="374"/>
      <c r="G73546" s="408"/>
      <c r="H73546" s="374"/>
      <c r="I73546" s="409"/>
      <c r="J73546" s="374"/>
      <c r="K73546" s="409"/>
      <c r="L73546" s="378"/>
      <c r="M73546" s="410"/>
      <c r="N73546" s="374"/>
      <c r="O73546" s="411"/>
      <c r="P73546" s="409"/>
      <c r="Q73546" s="409"/>
      <c r="R73546" s="378"/>
      <c r="S73546" s="378"/>
      <c r="T73546" s="378"/>
      <c r="U73546" s="378"/>
      <c r="V73546" s="378"/>
      <c r="W73546" s="378"/>
      <c r="X73546" s="378"/>
      <c r="Y73546" s="378"/>
    </row>
    <row r="73547" spans="1:25">
      <c r="A73547" s="374"/>
      <c r="B73547" s="374"/>
      <c r="C73547" s="406"/>
      <c r="D73547" s="407"/>
      <c r="E73547" s="374"/>
      <c r="F73547" s="374"/>
      <c r="G73547" s="408"/>
      <c r="H73547" s="374"/>
      <c r="I73547" s="409"/>
      <c r="J73547" s="374"/>
      <c r="K73547" s="409"/>
      <c r="L73547" s="378"/>
      <c r="M73547" s="410"/>
      <c r="N73547" s="374"/>
      <c r="O73547" s="411"/>
      <c r="P73547" s="409"/>
      <c r="Q73547" s="409"/>
      <c r="R73547" s="378"/>
      <c r="S73547" s="378"/>
      <c r="T73547" s="378"/>
      <c r="U73547" s="378"/>
      <c r="V73547" s="378"/>
      <c r="W73547" s="378"/>
      <c r="X73547" s="378"/>
      <c r="Y73547" s="378"/>
    </row>
    <row r="73548" spans="1:25">
      <c r="A73548" s="374"/>
      <c r="B73548" s="374"/>
      <c r="C73548" s="406"/>
      <c r="D73548" s="407"/>
      <c r="E73548" s="374"/>
      <c r="F73548" s="374"/>
      <c r="G73548" s="408"/>
      <c r="H73548" s="374"/>
      <c r="I73548" s="409"/>
      <c r="J73548" s="374"/>
      <c r="K73548" s="409"/>
      <c r="L73548" s="378"/>
      <c r="M73548" s="410"/>
      <c r="N73548" s="374"/>
      <c r="O73548" s="411"/>
      <c r="P73548" s="409"/>
      <c r="Q73548" s="409"/>
      <c r="R73548" s="378"/>
      <c r="S73548" s="378"/>
      <c r="T73548" s="378"/>
      <c r="U73548" s="378"/>
      <c r="V73548" s="378"/>
      <c r="W73548" s="378"/>
      <c r="X73548" s="378"/>
      <c r="Y73548" s="378"/>
    </row>
    <row r="73549" spans="1:25">
      <c r="A73549" s="374"/>
      <c r="B73549" s="374"/>
      <c r="C73549" s="406"/>
      <c r="D73549" s="407"/>
      <c r="E73549" s="374"/>
      <c r="F73549" s="374"/>
      <c r="G73549" s="408"/>
      <c r="H73549" s="374"/>
      <c r="I73549" s="409"/>
      <c r="J73549" s="374"/>
      <c r="K73549" s="409"/>
      <c r="L73549" s="378"/>
      <c r="M73549" s="410"/>
      <c r="N73549" s="374"/>
      <c r="O73549" s="411"/>
      <c r="P73549" s="409"/>
      <c r="Q73549" s="409"/>
      <c r="R73549" s="378"/>
      <c r="S73549" s="378"/>
      <c r="T73549" s="378"/>
      <c r="U73549" s="378"/>
      <c r="V73549" s="378"/>
      <c r="W73549" s="378"/>
      <c r="X73549" s="378"/>
      <c r="Y73549" s="378"/>
    </row>
    <row r="73550" spans="1:25">
      <c r="A73550" s="374"/>
      <c r="B73550" s="374"/>
      <c r="C73550" s="406"/>
      <c r="D73550" s="407"/>
      <c r="E73550" s="374"/>
      <c r="F73550" s="374"/>
      <c r="G73550" s="408"/>
      <c r="H73550" s="374"/>
      <c r="I73550" s="409"/>
      <c r="J73550" s="374"/>
      <c r="K73550" s="409"/>
      <c r="L73550" s="378"/>
      <c r="M73550" s="410"/>
      <c r="N73550" s="374"/>
      <c r="O73550" s="411"/>
      <c r="P73550" s="409"/>
      <c r="Q73550" s="409"/>
      <c r="R73550" s="378"/>
      <c r="S73550" s="378"/>
      <c r="T73550" s="378"/>
      <c r="U73550" s="378"/>
      <c r="V73550" s="378"/>
      <c r="W73550" s="378"/>
      <c r="X73550" s="378"/>
      <c r="Y73550" s="378"/>
    </row>
    <row r="73551" spans="1:25">
      <c r="A73551" s="374"/>
      <c r="B73551" s="374"/>
      <c r="C73551" s="406"/>
      <c r="D73551" s="407"/>
      <c r="E73551" s="374"/>
      <c r="F73551" s="374"/>
      <c r="G73551" s="408"/>
      <c r="H73551" s="374"/>
      <c r="I73551" s="409"/>
      <c r="J73551" s="374"/>
      <c r="K73551" s="409"/>
      <c r="L73551" s="378"/>
      <c r="M73551" s="410"/>
      <c r="N73551" s="374"/>
      <c r="O73551" s="411"/>
      <c r="P73551" s="409"/>
      <c r="Q73551" s="409"/>
      <c r="R73551" s="378"/>
      <c r="S73551" s="378"/>
      <c r="T73551" s="378"/>
      <c r="U73551" s="378"/>
      <c r="V73551" s="378"/>
      <c r="W73551" s="378"/>
      <c r="X73551" s="378"/>
      <c r="Y73551" s="378"/>
    </row>
    <row r="73552" spans="1:25">
      <c r="A73552" s="374"/>
      <c r="B73552" s="374"/>
      <c r="C73552" s="406"/>
      <c r="D73552" s="407"/>
      <c r="E73552" s="374"/>
      <c r="F73552" s="374"/>
      <c r="G73552" s="408"/>
      <c r="H73552" s="374"/>
      <c r="I73552" s="409"/>
      <c r="J73552" s="374"/>
      <c r="K73552" s="409"/>
      <c r="L73552" s="378"/>
      <c r="M73552" s="410"/>
      <c r="N73552" s="374"/>
      <c r="O73552" s="411"/>
      <c r="P73552" s="409"/>
      <c r="Q73552" s="409"/>
      <c r="R73552" s="378"/>
      <c r="S73552" s="378"/>
      <c r="T73552" s="378"/>
      <c r="U73552" s="378"/>
      <c r="V73552" s="378"/>
      <c r="W73552" s="378"/>
      <c r="X73552" s="378"/>
      <c r="Y73552" s="378"/>
    </row>
    <row r="73553" spans="1:25">
      <c r="A73553" s="374"/>
      <c r="B73553" s="374"/>
      <c r="C73553" s="406"/>
      <c r="D73553" s="407"/>
      <c r="E73553" s="374"/>
      <c r="F73553" s="374"/>
      <c r="G73553" s="408"/>
      <c r="H73553" s="374"/>
      <c r="I73553" s="409"/>
      <c r="J73553" s="374"/>
      <c r="K73553" s="409"/>
      <c r="L73553" s="378"/>
      <c r="M73553" s="410"/>
      <c r="N73553" s="374"/>
      <c r="O73553" s="411"/>
      <c r="P73553" s="409"/>
      <c r="Q73553" s="409"/>
      <c r="R73553" s="378"/>
      <c r="S73553" s="378"/>
      <c r="T73553" s="378"/>
      <c r="U73553" s="378"/>
      <c r="V73553" s="378"/>
      <c r="W73553" s="378"/>
      <c r="X73553" s="378"/>
      <c r="Y73553" s="378"/>
    </row>
    <row r="73554" spans="1:25">
      <c r="A73554" s="374"/>
      <c r="B73554" s="374"/>
      <c r="C73554" s="406"/>
      <c r="D73554" s="407"/>
      <c r="E73554" s="374"/>
      <c r="F73554" s="374"/>
      <c r="G73554" s="408"/>
      <c r="H73554" s="374"/>
      <c r="I73554" s="409"/>
      <c r="J73554" s="374"/>
      <c r="K73554" s="409"/>
      <c r="L73554" s="378"/>
      <c r="M73554" s="410"/>
      <c r="N73554" s="374"/>
      <c r="O73554" s="411"/>
      <c r="P73554" s="409"/>
      <c r="Q73554" s="409"/>
      <c r="R73554" s="378"/>
      <c r="S73554" s="378"/>
      <c r="T73554" s="378"/>
      <c r="U73554" s="378"/>
      <c r="V73554" s="378"/>
      <c r="W73554" s="378"/>
      <c r="X73554" s="378"/>
      <c r="Y73554" s="378"/>
    </row>
    <row r="73555" spans="1:25">
      <c r="A73555" s="374"/>
      <c r="B73555" s="374"/>
      <c r="C73555" s="406"/>
      <c r="D73555" s="407"/>
      <c r="E73555" s="374"/>
      <c r="F73555" s="374"/>
      <c r="G73555" s="408"/>
      <c r="H73555" s="374"/>
      <c r="I73555" s="409"/>
      <c r="J73555" s="374"/>
      <c r="K73555" s="409"/>
      <c r="L73555" s="378"/>
      <c r="M73555" s="410"/>
      <c r="N73555" s="374"/>
      <c r="O73555" s="411"/>
      <c r="P73555" s="409"/>
      <c r="Q73555" s="409"/>
      <c r="R73555" s="378"/>
      <c r="S73555" s="378"/>
      <c r="T73555" s="378"/>
      <c r="U73555" s="378"/>
      <c r="V73555" s="378"/>
      <c r="W73555" s="378"/>
      <c r="X73555" s="378"/>
      <c r="Y73555" s="378"/>
    </row>
    <row r="73556" spans="1:25">
      <c r="A73556" s="374"/>
      <c r="B73556" s="374"/>
      <c r="C73556" s="406"/>
      <c r="D73556" s="407"/>
      <c r="E73556" s="374"/>
      <c r="F73556" s="374"/>
      <c r="G73556" s="408"/>
      <c r="H73556" s="374"/>
      <c r="I73556" s="409"/>
      <c r="J73556" s="374"/>
      <c r="K73556" s="409"/>
      <c r="L73556" s="378"/>
      <c r="M73556" s="410"/>
      <c r="N73556" s="374"/>
      <c r="O73556" s="411"/>
      <c r="P73556" s="409"/>
      <c r="Q73556" s="409"/>
      <c r="R73556" s="378"/>
      <c r="S73556" s="378"/>
      <c r="T73556" s="378"/>
      <c r="U73556" s="378"/>
      <c r="V73556" s="378"/>
      <c r="W73556" s="378"/>
      <c r="X73556" s="378"/>
      <c r="Y73556" s="378"/>
    </row>
    <row r="73557" spans="1:25">
      <c r="A73557" s="374"/>
      <c r="B73557" s="374"/>
      <c r="C73557" s="406"/>
      <c r="D73557" s="407"/>
      <c r="E73557" s="374"/>
      <c r="F73557" s="374"/>
      <c r="G73557" s="408"/>
      <c r="H73557" s="374"/>
      <c r="I73557" s="409"/>
      <c r="J73557" s="374"/>
      <c r="K73557" s="409"/>
      <c r="L73557" s="378"/>
      <c r="M73557" s="410"/>
      <c r="N73557" s="374"/>
      <c r="O73557" s="411"/>
      <c r="P73557" s="409"/>
      <c r="Q73557" s="409"/>
      <c r="R73557" s="378"/>
      <c r="S73557" s="378"/>
      <c r="T73557" s="378"/>
      <c r="U73557" s="378"/>
      <c r="V73557" s="378"/>
      <c r="W73557" s="378"/>
      <c r="X73557" s="378"/>
      <c r="Y73557" s="378"/>
    </row>
    <row r="73558" spans="1:25">
      <c r="A73558" s="374"/>
      <c r="B73558" s="374"/>
      <c r="C73558" s="406"/>
      <c r="D73558" s="407"/>
      <c r="E73558" s="374"/>
      <c r="F73558" s="374"/>
      <c r="G73558" s="408"/>
      <c r="H73558" s="374"/>
      <c r="I73558" s="409"/>
      <c r="J73558" s="374"/>
      <c r="K73558" s="409"/>
      <c r="L73558" s="378"/>
      <c r="M73558" s="410"/>
      <c r="N73558" s="374"/>
      <c r="O73558" s="411"/>
      <c r="P73558" s="409"/>
      <c r="Q73558" s="409"/>
      <c r="R73558" s="378"/>
      <c r="S73558" s="378"/>
      <c r="T73558" s="378"/>
      <c r="U73558" s="378"/>
      <c r="V73558" s="378"/>
      <c r="W73558" s="378"/>
      <c r="X73558" s="378"/>
      <c r="Y73558" s="378"/>
    </row>
    <row r="73559" spans="1:25">
      <c r="A73559" s="374"/>
      <c r="B73559" s="374"/>
      <c r="C73559" s="406"/>
      <c r="D73559" s="407"/>
      <c r="E73559" s="374"/>
      <c r="F73559" s="374"/>
      <c r="G73559" s="408"/>
      <c r="H73559" s="374"/>
      <c r="I73559" s="409"/>
      <c r="J73559" s="374"/>
      <c r="K73559" s="409"/>
      <c r="L73559" s="378"/>
      <c r="M73559" s="410"/>
      <c r="N73559" s="374"/>
      <c r="O73559" s="411"/>
      <c r="P73559" s="409"/>
      <c r="Q73559" s="409"/>
      <c r="R73559" s="378"/>
      <c r="S73559" s="378"/>
      <c r="T73559" s="378"/>
      <c r="U73559" s="378"/>
      <c r="V73559" s="378"/>
      <c r="W73559" s="378"/>
      <c r="X73559" s="378"/>
      <c r="Y73559" s="378"/>
    </row>
    <row r="73560" spans="1:25">
      <c r="A73560" s="374"/>
      <c r="B73560" s="374"/>
      <c r="C73560" s="406"/>
      <c r="D73560" s="407"/>
      <c r="E73560" s="374"/>
      <c r="F73560" s="374"/>
      <c r="G73560" s="408"/>
      <c r="H73560" s="374"/>
      <c r="I73560" s="409"/>
      <c r="J73560" s="374"/>
      <c r="K73560" s="409"/>
      <c r="L73560" s="378"/>
      <c r="M73560" s="410"/>
      <c r="N73560" s="374"/>
      <c r="O73560" s="411"/>
      <c r="P73560" s="409"/>
      <c r="Q73560" s="409"/>
      <c r="R73560" s="378"/>
      <c r="S73560" s="378"/>
      <c r="T73560" s="378"/>
      <c r="U73560" s="378"/>
      <c r="V73560" s="378"/>
      <c r="W73560" s="378"/>
      <c r="X73560" s="378"/>
      <c r="Y73560" s="378"/>
    </row>
    <row r="73561" spans="1:25">
      <c r="A73561" s="374"/>
      <c r="B73561" s="374"/>
      <c r="C73561" s="406"/>
      <c r="D73561" s="407"/>
      <c r="E73561" s="374"/>
      <c r="F73561" s="374"/>
      <c r="G73561" s="408"/>
      <c r="H73561" s="374"/>
      <c r="I73561" s="409"/>
      <c r="J73561" s="374"/>
      <c r="K73561" s="409"/>
      <c r="L73561" s="378"/>
      <c r="M73561" s="410"/>
      <c r="N73561" s="374"/>
      <c r="O73561" s="411"/>
      <c r="P73561" s="409"/>
      <c r="Q73561" s="409"/>
      <c r="R73561" s="378"/>
      <c r="S73561" s="378"/>
      <c r="T73561" s="378"/>
      <c r="U73561" s="378"/>
      <c r="V73561" s="378"/>
      <c r="W73561" s="378"/>
      <c r="X73561" s="378"/>
      <c r="Y73561" s="378"/>
    </row>
    <row r="73562" spans="1:25">
      <c r="A73562" s="374"/>
      <c r="B73562" s="374"/>
      <c r="C73562" s="406"/>
      <c r="D73562" s="407"/>
      <c r="E73562" s="374"/>
      <c r="F73562" s="374"/>
      <c r="G73562" s="408"/>
      <c r="H73562" s="374"/>
      <c r="I73562" s="409"/>
      <c r="J73562" s="374"/>
      <c r="K73562" s="409"/>
      <c r="L73562" s="378"/>
      <c r="M73562" s="410"/>
      <c r="N73562" s="374"/>
      <c r="O73562" s="411"/>
      <c r="P73562" s="409"/>
      <c r="Q73562" s="409"/>
      <c r="R73562" s="378"/>
      <c r="S73562" s="378"/>
      <c r="T73562" s="378"/>
      <c r="U73562" s="378"/>
      <c r="V73562" s="378"/>
      <c r="W73562" s="378"/>
      <c r="X73562" s="378"/>
      <c r="Y73562" s="378"/>
    </row>
    <row r="73563" spans="1:25">
      <c r="A73563" s="374"/>
      <c r="B73563" s="374"/>
      <c r="C73563" s="406"/>
      <c r="D73563" s="407"/>
      <c r="E73563" s="374"/>
      <c r="F73563" s="374"/>
      <c r="G73563" s="408"/>
      <c r="H73563" s="374"/>
      <c r="I73563" s="409"/>
      <c r="J73563" s="374"/>
      <c r="K73563" s="409"/>
      <c r="L73563" s="378"/>
      <c r="M73563" s="410"/>
      <c r="N73563" s="374"/>
      <c r="O73563" s="411"/>
      <c r="P73563" s="409"/>
      <c r="Q73563" s="409"/>
      <c r="R73563" s="378"/>
      <c r="S73563" s="378"/>
      <c r="T73563" s="378"/>
      <c r="U73563" s="378"/>
      <c r="V73563" s="378"/>
      <c r="W73563" s="378"/>
      <c r="X73563" s="378"/>
      <c r="Y73563" s="378"/>
    </row>
    <row r="73564" spans="1:25">
      <c r="A73564" s="374"/>
      <c r="B73564" s="374"/>
      <c r="C73564" s="406"/>
      <c r="D73564" s="407"/>
      <c r="E73564" s="374"/>
      <c r="F73564" s="374"/>
      <c r="G73564" s="408"/>
      <c r="H73564" s="374"/>
      <c r="I73564" s="409"/>
      <c r="J73564" s="374"/>
      <c r="K73564" s="409"/>
      <c r="L73564" s="378"/>
      <c r="M73564" s="410"/>
      <c r="N73564" s="374"/>
      <c r="O73564" s="411"/>
      <c r="P73564" s="409"/>
      <c r="Q73564" s="409"/>
      <c r="R73564" s="378"/>
      <c r="S73564" s="378"/>
      <c r="T73564" s="378"/>
      <c r="U73564" s="378"/>
      <c r="V73564" s="378"/>
      <c r="W73564" s="378"/>
      <c r="X73564" s="378"/>
      <c r="Y73564" s="378"/>
    </row>
    <row r="73565" spans="1:25">
      <c r="A73565" s="374"/>
      <c r="B73565" s="374"/>
      <c r="C73565" s="406"/>
      <c r="D73565" s="407"/>
      <c r="E73565" s="374"/>
      <c r="F73565" s="374"/>
      <c r="G73565" s="408"/>
      <c r="H73565" s="374"/>
      <c r="I73565" s="409"/>
      <c r="J73565" s="374"/>
      <c r="K73565" s="409"/>
      <c r="L73565" s="378"/>
      <c r="M73565" s="410"/>
      <c r="N73565" s="374"/>
      <c r="O73565" s="411"/>
      <c r="P73565" s="409"/>
      <c r="Q73565" s="409"/>
      <c r="R73565" s="378"/>
      <c r="S73565" s="378"/>
      <c r="T73565" s="378"/>
      <c r="U73565" s="378"/>
      <c r="V73565" s="378"/>
      <c r="W73565" s="378"/>
      <c r="X73565" s="378"/>
      <c r="Y73565" s="378"/>
    </row>
    <row r="73566" spans="1:25">
      <c r="A73566" s="374"/>
      <c r="B73566" s="374"/>
      <c r="C73566" s="406"/>
      <c r="D73566" s="407"/>
      <c r="E73566" s="374"/>
      <c r="F73566" s="374"/>
      <c r="G73566" s="408"/>
      <c r="H73566" s="374"/>
      <c r="I73566" s="409"/>
      <c r="J73566" s="374"/>
      <c r="K73566" s="409"/>
      <c r="L73566" s="378"/>
      <c r="M73566" s="410"/>
      <c r="N73566" s="374"/>
      <c r="O73566" s="411"/>
      <c r="P73566" s="409"/>
      <c r="Q73566" s="409"/>
      <c r="R73566" s="378"/>
      <c r="S73566" s="378"/>
      <c r="T73566" s="378"/>
      <c r="U73566" s="378"/>
      <c r="V73566" s="378"/>
      <c r="W73566" s="378"/>
      <c r="X73566" s="378"/>
      <c r="Y73566" s="378"/>
    </row>
    <row r="73567" spans="1:25">
      <c r="A73567" s="374"/>
      <c r="B73567" s="374"/>
      <c r="C73567" s="406"/>
      <c r="D73567" s="407"/>
      <c r="E73567" s="374"/>
      <c r="F73567" s="374"/>
      <c r="G73567" s="408"/>
      <c r="H73567" s="374"/>
      <c r="I73567" s="409"/>
      <c r="J73567" s="374"/>
      <c r="K73567" s="409"/>
      <c r="L73567" s="378"/>
      <c r="M73567" s="410"/>
      <c r="N73567" s="374"/>
      <c r="O73567" s="411"/>
      <c r="P73567" s="409"/>
      <c r="Q73567" s="409"/>
      <c r="R73567" s="378"/>
      <c r="S73567" s="378"/>
      <c r="T73567" s="378"/>
      <c r="U73567" s="378"/>
      <c r="V73567" s="378"/>
      <c r="W73567" s="378"/>
      <c r="X73567" s="378"/>
      <c r="Y73567" s="378"/>
    </row>
    <row r="73568" spans="1:25">
      <c r="A73568" s="374"/>
      <c r="B73568" s="374"/>
      <c r="C73568" s="406"/>
      <c r="D73568" s="407"/>
      <c r="E73568" s="374"/>
      <c r="F73568" s="374"/>
      <c r="G73568" s="408"/>
      <c r="H73568" s="374"/>
      <c r="I73568" s="409"/>
      <c r="J73568" s="374"/>
      <c r="K73568" s="409"/>
      <c r="L73568" s="378"/>
      <c r="M73568" s="410"/>
      <c r="N73568" s="374"/>
      <c r="O73568" s="411"/>
      <c r="P73568" s="409"/>
      <c r="Q73568" s="409"/>
      <c r="R73568" s="378"/>
      <c r="S73568" s="378"/>
      <c r="T73568" s="378"/>
      <c r="U73568" s="378"/>
      <c r="V73568" s="378"/>
      <c r="W73568" s="378"/>
      <c r="X73568" s="378"/>
      <c r="Y73568" s="378"/>
    </row>
    <row r="73569" spans="1:25">
      <c r="A73569" s="374"/>
      <c r="B73569" s="374"/>
      <c r="C73569" s="406"/>
      <c r="D73569" s="407"/>
      <c r="E73569" s="374"/>
      <c r="F73569" s="374"/>
      <c r="G73569" s="408"/>
      <c r="H73569" s="374"/>
      <c r="I73569" s="409"/>
      <c r="J73569" s="374"/>
      <c r="K73569" s="409"/>
      <c r="L73569" s="378"/>
      <c r="M73569" s="410"/>
      <c r="N73569" s="374"/>
      <c r="O73569" s="411"/>
      <c r="P73569" s="409"/>
      <c r="Q73569" s="409"/>
      <c r="R73569" s="378"/>
      <c r="S73569" s="378"/>
      <c r="T73569" s="378"/>
      <c r="U73569" s="378"/>
      <c r="V73569" s="378"/>
      <c r="W73569" s="378"/>
      <c r="X73569" s="378"/>
      <c r="Y73569" s="378"/>
    </row>
    <row r="73570" spans="1:25">
      <c r="A73570" s="374"/>
      <c r="B73570" s="374"/>
      <c r="C73570" s="406"/>
      <c r="D73570" s="407"/>
      <c r="E73570" s="374"/>
      <c r="F73570" s="374"/>
      <c r="G73570" s="408"/>
      <c r="H73570" s="374"/>
      <c r="I73570" s="409"/>
      <c r="J73570" s="374"/>
      <c r="K73570" s="409"/>
      <c r="L73570" s="378"/>
      <c r="M73570" s="410"/>
      <c r="N73570" s="374"/>
      <c r="O73570" s="411"/>
      <c r="P73570" s="409"/>
      <c r="Q73570" s="409"/>
      <c r="R73570" s="378"/>
      <c r="S73570" s="378"/>
      <c r="T73570" s="378"/>
      <c r="U73570" s="378"/>
      <c r="V73570" s="378"/>
      <c r="W73570" s="378"/>
      <c r="X73570" s="378"/>
      <c r="Y73570" s="378"/>
    </row>
    <row r="73571" spans="1:25">
      <c r="A73571" s="374"/>
      <c r="B73571" s="374"/>
      <c r="C73571" s="406"/>
      <c r="D73571" s="407"/>
      <c r="E73571" s="374"/>
      <c r="F73571" s="374"/>
      <c r="G73571" s="408"/>
      <c r="H73571" s="374"/>
      <c r="I73571" s="409"/>
      <c r="J73571" s="374"/>
      <c r="K73571" s="409"/>
      <c r="L73571" s="378"/>
      <c r="M73571" s="410"/>
      <c r="N73571" s="374"/>
      <c r="O73571" s="411"/>
      <c r="P73571" s="409"/>
      <c r="Q73571" s="409"/>
      <c r="R73571" s="378"/>
      <c r="S73571" s="378"/>
      <c r="T73571" s="378"/>
      <c r="U73571" s="378"/>
      <c r="V73571" s="378"/>
      <c r="W73571" s="378"/>
      <c r="X73571" s="378"/>
      <c r="Y73571" s="378"/>
    </row>
    <row r="73572" spans="1:25">
      <c r="A73572" s="374"/>
      <c r="B73572" s="374"/>
      <c r="C73572" s="406"/>
      <c r="D73572" s="407"/>
      <c r="E73572" s="374"/>
      <c r="F73572" s="374"/>
      <c r="G73572" s="408"/>
      <c r="H73572" s="374"/>
      <c r="I73572" s="409"/>
      <c r="J73572" s="374"/>
      <c r="K73572" s="409"/>
      <c r="L73572" s="378"/>
      <c r="M73572" s="410"/>
      <c r="N73572" s="374"/>
      <c r="O73572" s="411"/>
      <c r="P73572" s="409"/>
      <c r="Q73572" s="409"/>
      <c r="R73572" s="378"/>
      <c r="S73572" s="378"/>
      <c r="T73572" s="378"/>
      <c r="U73572" s="378"/>
      <c r="V73572" s="378"/>
      <c r="W73572" s="378"/>
      <c r="X73572" s="378"/>
      <c r="Y73572" s="378"/>
    </row>
    <row r="73573" spans="1:25">
      <c r="A73573" s="374"/>
      <c r="B73573" s="374"/>
      <c r="C73573" s="406"/>
      <c r="D73573" s="407"/>
      <c r="E73573" s="374"/>
      <c r="F73573" s="374"/>
      <c r="G73573" s="408"/>
      <c r="H73573" s="374"/>
      <c r="I73573" s="409"/>
      <c r="J73573" s="374"/>
      <c r="K73573" s="409"/>
      <c r="L73573" s="378"/>
      <c r="M73573" s="410"/>
      <c r="N73573" s="374"/>
      <c r="O73573" s="411"/>
      <c r="P73573" s="409"/>
      <c r="Q73573" s="409"/>
      <c r="R73573" s="378"/>
      <c r="S73573" s="378"/>
      <c r="T73573" s="378"/>
      <c r="U73573" s="378"/>
      <c r="V73573" s="378"/>
      <c r="W73573" s="378"/>
      <c r="X73573" s="378"/>
      <c r="Y73573" s="378"/>
    </row>
    <row r="73574" spans="1:25">
      <c r="A73574" s="374"/>
      <c r="B73574" s="374"/>
      <c r="C73574" s="406"/>
      <c r="D73574" s="407"/>
      <c r="E73574" s="374"/>
      <c r="F73574" s="374"/>
      <c r="G73574" s="408"/>
      <c r="H73574" s="374"/>
      <c r="I73574" s="409"/>
      <c r="J73574" s="374"/>
      <c r="K73574" s="409"/>
      <c r="L73574" s="378"/>
      <c r="M73574" s="410"/>
      <c r="N73574" s="374"/>
      <c r="O73574" s="411"/>
      <c r="P73574" s="409"/>
      <c r="Q73574" s="409"/>
      <c r="R73574" s="378"/>
      <c r="S73574" s="378"/>
      <c r="T73574" s="378"/>
      <c r="U73574" s="378"/>
      <c r="V73574" s="378"/>
      <c r="W73574" s="378"/>
      <c r="X73574" s="378"/>
      <c r="Y73574" s="378"/>
    </row>
    <row r="73575" spans="1:25">
      <c r="A73575" s="374"/>
      <c r="B73575" s="374"/>
      <c r="C73575" s="406"/>
      <c r="D73575" s="407"/>
      <c r="E73575" s="374"/>
      <c r="F73575" s="374"/>
      <c r="G73575" s="408"/>
      <c r="H73575" s="374"/>
      <c r="I73575" s="409"/>
      <c r="J73575" s="374"/>
      <c r="K73575" s="409"/>
      <c r="L73575" s="378"/>
      <c r="M73575" s="410"/>
      <c r="N73575" s="374"/>
      <c r="O73575" s="411"/>
      <c r="P73575" s="409"/>
      <c r="Q73575" s="409"/>
      <c r="R73575" s="378"/>
      <c r="S73575" s="378"/>
      <c r="T73575" s="378"/>
      <c r="U73575" s="378"/>
      <c r="V73575" s="378"/>
      <c r="W73575" s="378"/>
      <c r="X73575" s="378"/>
      <c r="Y73575" s="378"/>
    </row>
    <row r="73576" spans="1:25">
      <c r="A73576" s="374"/>
      <c r="B73576" s="374"/>
      <c r="C73576" s="406"/>
      <c r="D73576" s="407"/>
      <c r="E73576" s="374"/>
      <c r="F73576" s="374"/>
      <c r="G73576" s="408"/>
      <c r="H73576" s="374"/>
      <c r="I73576" s="409"/>
      <c r="J73576" s="374"/>
      <c r="K73576" s="409"/>
      <c r="L73576" s="378"/>
      <c r="M73576" s="410"/>
      <c r="N73576" s="374"/>
      <c r="O73576" s="411"/>
      <c r="P73576" s="409"/>
      <c r="Q73576" s="409"/>
      <c r="R73576" s="378"/>
      <c r="S73576" s="378"/>
      <c r="T73576" s="378"/>
      <c r="U73576" s="378"/>
      <c r="V73576" s="378"/>
      <c r="W73576" s="378"/>
      <c r="X73576" s="378"/>
      <c r="Y73576" s="378"/>
    </row>
    <row r="73577" spans="1:25">
      <c r="A73577" s="374"/>
      <c r="B73577" s="374"/>
      <c r="C73577" s="406"/>
      <c r="D73577" s="407"/>
      <c r="E73577" s="374"/>
      <c r="F73577" s="374"/>
      <c r="G73577" s="408"/>
      <c r="H73577" s="374"/>
      <c r="I73577" s="409"/>
      <c r="J73577" s="374"/>
      <c r="K73577" s="409"/>
      <c r="L73577" s="378"/>
      <c r="M73577" s="410"/>
      <c r="N73577" s="374"/>
      <c r="O73577" s="411"/>
      <c r="P73577" s="409"/>
      <c r="Q73577" s="409"/>
      <c r="R73577" s="378"/>
      <c r="S73577" s="378"/>
      <c r="T73577" s="378"/>
      <c r="U73577" s="378"/>
      <c r="V73577" s="378"/>
      <c r="W73577" s="378"/>
      <c r="X73577" s="378"/>
      <c r="Y73577" s="378"/>
    </row>
    <row r="73578" spans="1:25">
      <c r="A73578" s="374"/>
      <c r="B73578" s="374"/>
      <c r="C73578" s="406"/>
      <c r="D73578" s="407"/>
      <c r="E73578" s="374"/>
      <c r="F73578" s="374"/>
      <c r="G73578" s="408"/>
      <c r="H73578" s="374"/>
      <c r="I73578" s="409"/>
      <c r="J73578" s="374"/>
      <c r="K73578" s="409"/>
      <c r="L73578" s="378"/>
      <c r="M73578" s="410"/>
      <c r="N73578" s="374"/>
      <c r="O73578" s="411"/>
      <c r="P73578" s="409"/>
      <c r="Q73578" s="409"/>
      <c r="R73578" s="378"/>
      <c r="S73578" s="378"/>
      <c r="T73578" s="378"/>
      <c r="U73578" s="378"/>
      <c r="V73578" s="378"/>
      <c r="W73578" s="378"/>
      <c r="X73578" s="378"/>
      <c r="Y73578" s="378"/>
    </row>
    <row r="73579" spans="1:25">
      <c r="A73579" s="374"/>
      <c r="B73579" s="374"/>
      <c r="C73579" s="406"/>
      <c r="D73579" s="407"/>
      <c r="E73579" s="374"/>
      <c r="F73579" s="374"/>
      <c r="G73579" s="408"/>
      <c r="H73579" s="374"/>
      <c r="I73579" s="409"/>
      <c r="J73579" s="374"/>
      <c r="K73579" s="409"/>
      <c r="L73579" s="378"/>
      <c r="M73579" s="410"/>
      <c r="N73579" s="374"/>
      <c r="O73579" s="411"/>
      <c r="P73579" s="409"/>
      <c r="Q73579" s="409"/>
      <c r="R73579" s="378"/>
      <c r="S73579" s="378"/>
      <c r="T73579" s="378"/>
      <c r="U73579" s="378"/>
      <c r="V73579" s="378"/>
      <c r="W73579" s="378"/>
      <c r="X73579" s="378"/>
      <c r="Y73579" s="378"/>
    </row>
    <row r="73580" spans="1:25">
      <c r="A73580" s="374"/>
      <c r="B73580" s="374"/>
      <c r="C73580" s="406"/>
      <c r="D73580" s="407"/>
      <c r="E73580" s="374"/>
      <c r="F73580" s="374"/>
      <c r="G73580" s="408"/>
      <c r="H73580" s="374"/>
      <c r="I73580" s="409"/>
      <c r="J73580" s="374"/>
      <c r="K73580" s="409"/>
      <c r="L73580" s="378"/>
      <c r="M73580" s="410"/>
      <c r="N73580" s="374"/>
      <c r="O73580" s="411"/>
      <c r="P73580" s="409"/>
      <c r="Q73580" s="409"/>
      <c r="R73580" s="378"/>
      <c r="S73580" s="378"/>
      <c r="T73580" s="378"/>
      <c r="U73580" s="378"/>
      <c r="V73580" s="378"/>
      <c r="W73580" s="378"/>
      <c r="X73580" s="378"/>
      <c r="Y73580" s="378"/>
    </row>
    <row r="73581" spans="1:25">
      <c r="A73581" s="374"/>
      <c r="B73581" s="374"/>
      <c r="C73581" s="406"/>
      <c r="D73581" s="407"/>
      <c r="E73581" s="374"/>
      <c r="F73581" s="374"/>
      <c r="G73581" s="408"/>
      <c r="H73581" s="374"/>
      <c r="I73581" s="409"/>
      <c r="J73581" s="374"/>
      <c r="K73581" s="409"/>
      <c r="L73581" s="378"/>
      <c r="M73581" s="410"/>
      <c r="N73581" s="374"/>
      <c r="O73581" s="411"/>
      <c r="P73581" s="409"/>
      <c r="Q73581" s="409"/>
      <c r="R73581" s="378"/>
      <c r="S73581" s="378"/>
      <c r="T73581" s="378"/>
      <c r="U73581" s="378"/>
      <c r="V73581" s="378"/>
      <c r="W73581" s="378"/>
      <c r="X73581" s="378"/>
      <c r="Y73581" s="378"/>
    </row>
    <row r="73582" spans="1:25">
      <c r="A73582" s="374"/>
      <c r="B73582" s="374"/>
      <c r="C73582" s="406"/>
      <c r="D73582" s="407"/>
      <c r="E73582" s="374"/>
      <c r="F73582" s="374"/>
      <c r="G73582" s="408"/>
      <c r="H73582" s="374"/>
      <c r="I73582" s="409"/>
      <c r="J73582" s="374"/>
      <c r="K73582" s="409"/>
      <c r="L73582" s="378"/>
      <c r="M73582" s="410"/>
      <c r="N73582" s="374"/>
      <c r="O73582" s="411"/>
      <c r="P73582" s="409"/>
      <c r="Q73582" s="409"/>
      <c r="R73582" s="378"/>
      <c r="S73582" s="378"/>
      <c r="T73582" s="378"/>
      <c r="U73582" s="378"/>
      <c r="V73582" s="378"/>
      <c r="W73582" s="378"/>
      <c r="X73582" s="378"/>
      <c r="Y73582" s="378"/>
    </row>
    <row r="73583" spans="1:25">
      <c r="A73583" s="374"/>
      <c r="B73583" s="374"/>
      <c r="C73583" s="406"/>
      <c r="D73583" s="407"/>
      <c r="E73583" s="374"/>
      <c r="F73583" s="374"/>
      <c r="G73583" s="408"/>
      <c r="H73583" s="374"/>
      <c r="I73583" s="409"/>
      <c r="J73583" s="374"/>
      <c r="K73583" s="409"/>
      <c r="L73583" s="378"/>
      <c r="M73583" s="410"/>
      <c r="N73583" s="374"/>
      <c r="O73583" s="411"/>
      <c r="P73583" s="409"/>
      <c r="Q73583" s="409"/>
      <c r="R73583" s="378"/>
      <c r="S73583" s="378"/>
      <c r="T73583" s="378"/>
      <c r="U73583" s="378"/>
      <c r="V73583" s="378"/>
      <c r="W73583" s="378"/>
      <c r="X73583" s="378"/>
      <c r="Y73583" s="378"/>
    </row>
    <row r="73584" spans="1:25">
      <c r="A73584" s="374"/>
      <c r="B73584" s="374"/>
      <c r="C73584" s="406"/>
      <c r="D73584" s="407"/>
      <c r="E73584" s="374"/>
      <c r="F73584" s="374"/>
      <c r="G73584" s="408"/>
      <c r="H73584" s="374"/>
      <c r="I73584" s="409"/>
      <c r="J73584" s="374"/>
      <c r="K73584" s="409"/>
      <c r="L73584" s="378"/>
      <c r="M73584" s="410"/>
      <c r="N73584" s="374"/>
      <c r="O73584" s="411"/>
      <c r="P73584" s="409"/>
      <c r="Q73584" s="409"/>
      <c r="R73584" s="378"/>
      <c r="S73584" s="378"/>
      <c r="T73584" s="378"/>
      <c r="U73584" s="378"/>
      <c r="V73584" s="378"/>
      <c r="W73584" s="378"/>
      <c r="X73584" s="378"/>
      <c r="Y73584" s="378"/>
    </row>
    <row r="73585" spans="1:25">
      <c r="A73585" s="374"/>
      <c r="B73585" s="374"/>
      <c r="C73585" s="406"/>
      <c r="D73585" s="407"/>
      <c r="E73585" s="374"/>
      <c r="F73585" s="374"/>
      <c r="G73585" s="408"/>
      <c r="H73585" s="374"/>
      <c r="I73585" s="409"/>
      <c r="J73585" s="374"/>
      <c r="K73585" s="409"/>
      <c r="L73585" s="378"/>
      <c r="M73585" s="410"/>
      <c r="N73585" s="374"/>
      <c r="O73585" s="411"/>
      <c r="P73585" s="409"/>
      <c r="Q73585" s="409"/>
      <c r="R73585" s="378"/>
      <c r="S73585" s="378"/>
      <c r="T73585" s="378"/>
      <c r="U73585" s="378"/>
      <c r="V73585" s="378"/>
      <c r="W73585" s="378"/>
      <c r="X73585" s="378"/>
      <c r="Y73585" s="378"/>
    </row>
    <row r="73586" spans="1:25">
      <c r="A73586" s="374"/>
      <c r="B73586" s="374"/>
      <c r="C73586" s="406"/>
      <c r="D73586" s="407"/>
      <c r="E73586" s="374"/>
      <c r="F73586" s="374"/>
      <c r="G73586" s="408"/>
      <c r="H73586" s="374"/>
      <c r="I73586" s="409"/>
      <c r="J73586" s="374"/>
      <c r="K73586" s="409"/>
      <c r="L73586" s="378"/>
      <c r="M73586" s="410"/>
      <c r="N73586" s="374"/>
      <c r="O73586" s="411"/>
      <c r="P73586" s="409"/>
      <c r="Q73586" s="409"/>
      <c r="R73586" s="378"/>
      <c r="S73586" s="378"/>
      <c r="T73586" s="378"/>
      <c r="U73586" s="378"/>
      <c r="V73586" s="378"/>
      <c r="W73586" s="378"/>
      <c r="X73586" s="378"/>
      <c r="Y73586" s="378"/>
    </row>
    <row r="73587" spans="1:25">
      <c r="A73587" s="374"/>
      <c r="B73587" s="374"/>
      <c r="C73587" s="406"/>
      <c r="D73587" s="407"/>
      <c r="E73587" s="374"/>
      <c r="F73587" s="374"/>
      <c r="G73587" s="408"/>
      <c r="H73587" s="374"/>
      <c r="I73587" s="409"/>
      <c r="J73587" s="374"/>
      <c r="K73587" s="409"/>
      <c r="L73587" s="378"/>
      <c r="M73587" s="410"/>
      <c r="N73587" s="374"/>
      <c r="O73587" s="411"/>
      <c r="P73587" s="409"/>
      <c r="Q73587" s="409"/>
      <c r="R73587" s="378"/>
      <c r="S73587" s="378"/>
      <c r="T73587" s="378"/>
      <c r="U73587" s="378"/>
      <c r="V73587" s="378"/>
      <c r="W73587" s="378"/>
      <c r="X73587" s="378"/>
      <c r="Y73587" s="378"/>
    </row>
    <row r="73588" spans="1:25">
      <c r="A73588" s="374"/>
      <c r="B73588" s="374"/>
      <c r="C73588" s="406"/>
      <c r="D73588" s="407"/>
      <c r="E73588" s="374"/>
      <c r="F73588" s="374"/>
      <c r="G73588" s="408"/>
      <c r="H73588" s="374"/>
      <c r="I73588" s="409"/>
      <c r="J73588" s="374"/>
      <c r="K73588" s="409"/>
      <c r="L73588" s="378"/>
      <c r="M73588" s="410"/>
      <c r="N73588" s="374"/>
      <c r="O73588" s="411"/>
      <c r="P73588" s="409"/>
      <c r="Q73588" s="409"/>
      <c r="R73588" s="378"/>
      <c r="S73588" s="378"/>
      <c r="T73588" s="378"/>
      <c r="U73588" s="378"/>
      <c r="V73588" s="378"/>
      <c r="W73588" s="378"/>
      <c r="X73588" s="378"/>
      <c r="Y73588" s="378"/>
    </row>
    <row r="73589" spans="1:25">
      <c r="A73589" s="374"/>
      <c r="B73589" s="374"/>
      <c r="C73589" s="406"/>
      <c r="D73589" s="407"/>
      <c r="E73589" s="374"/>
      <c r="F73589" s="374"/>
      <c r="G73589" s="408"/>
      <c r="H73589" s="374"/>
      <c r="I73589" s="409"/>
      <c r="J73589" s="374"/>
      <c r="K73589" s="409"/>
      <c r="L73589" s="378"/>
      <c r="M73589" s="410"/>
      <c r="N73589" s="374"/>
      <c r="O73589" s="411"/>
      <c r="P73589" s="409"/>
      <c r="Q73589" s="409"/>
      <c r="R73589" s="378"/>
      <c r="S73589" s="378"/>
      <c r="T73589" s="378"/>
      <c r="U73589" s="378"/>
      <c r="V73589" s="378"/>
      <c r="W73589" s="378"/>
      <c r="X73589" s="378"/>
      <c r="Y73589" s="378"/>
    </row>
    <row r="73590" spans="1:25">
      <c r="A73590" s="374"/>
      <c r="B73590" s="374"/>
      <c r="C73590" s="406"/>
      <c r="D73590" s="407"/>
      <c r="E73590" s="374"/>
      <c r="F73590" s="374"/>
      <c r="G73590" s="408"/>
      <c r="H73590" s="374"/>
      <c r="I73590" s="409"/>
      <c r="J73590" s="374"/>
      <c r="K73590" s="409"/>
      <c r="L73590" s="378"/>
      <c r="M73590" s="410"/>
      <c r="N73590" s="374"/>
      <c r="O73590" s="411"/>
      <c r="P73590" s="409"/>
      <c r="Q73590" s="409"/>
      <c r="R73590" s="378"/>
      <c r="S73590" s="378"/>
      <c r="T73590" s="378"/>
      <c r="U73590" s="378"/>
      <c r="V73590" s="378"/>
      <c r="W73590" s="378"/>
      <c r="X73590" s="378"/>
      <c r="Y73590" s="378"/>
    </row>
    <row r="73591" spans="1:25">
      <c r="A73591" s="374"/>
      <c r="B73591" s="374"/>
      <c r="C73591" s="406"/>
      <c r="D73591" s="407"/>
      <c r="E73591" s="374"/>
      <c r="F73591" s="374"/>
      <c r="G73591" s="408"/>
      <c r="H73591" s="374"/>
      <c r="I73591" s="409"/>
      <c r="J73591" s="374"/>
      <c r="K73591" s="409"/>
      <c r="L73591" s="378"/>
      <c r="M73591" s="410"/>
      <c r="N73591" s="374"/>
      <c r="O73591" s="411"/>
      <c r="P73591" s="409"/>
      <c r="Q73591" s="409"/>
      <c r="R73591" s="378"/>
      <c r="S73591" s="378"/>
      <c r="T73591" s="378"/>
      <c r="U73591" s="378"/>
      <c r="V73591" s="378"/>
      <c r="W73591" s="378"/>
      <c r="X73591" s="378"/>
      <c r="Y73591" s="378"/>
    </row>
    <row r="73592" spans="1:25">
      <c r="A73592" s="374"/>
      <c r="B73592" s="374"/>
      <c r="C73592" s="406"/>
      <c r="D73592" s="407"/>
      <c r="E73592" s="374"/>
      <c r="F73592" s="374"/>
      <c r="G73592" s="408"/>
      <c r="H73592" s="374"/>
      <c r="I73592" s="409"/>
      <c r="J73592" s="374"/>
      <c r="K73592" s="409"/>
      <c r="L73592" s="378"/>
      <c r="M73592" s="410"/>
      <c r="N73592" s="374"/>
      <c r="O73592" s="411"/>
      <c r="P73592" s="409"/>
      <c r="Q73592" s="409"/>
      <c r="R73592" s="378"/>
      <c r="S73592" s="378"/>
      <c r="T73592" s="378"/>
      <c r="U73592" s="378"/>
      <c r="V73592" s="378"/>
      <c r="W73592" s="378"/>
      <c r="X73592" s="378"/>
      <c r="Y73592" s="378"/>
    </row>
    <row r="73593" spans="1:25">
      <c r="A73593" s="374"/>
      <c r="B73593" s="374"/>
      <c r="C73593" s="406"/>
      <c r="D73593" s="407"/>
      <c r="E73593" s="374"/>
      <c r="F73593" s="374"/>
      <c r="G73593" s="408"/>
      <c r="H73593" s="374"/>
      <c r="I73593" s="409"/>
      <c r="J73593" s="374"/>
      <c r="K73593" s="409"/>
      <c r="L73593" s="378"/>
      <c r="M73593" s="410"/>
      <c r="N73593" s="374"/>
      <c r="O73593" s="411"/>
      <c r="P73593" s="409"/>
      <c r="Q73593" s="409"/>
      <c r="R73593" s="378"/>
      <c r="S73593" s="378"/>
      <c r="T73593" s="378"/>
      <c r="U73593" s="378"/>
      <c r="V73593" s="378"/>
      <c r="W73593" s="378"/>
      <c r="X73593" s="378"/>
      <c r="Y73593" s="378"/>
    </row>
    <row r="73594" spans="1:25">
      <c r="A73594" s="374"/>
      <c r="B73594" s="374"/>
      <c r="C73594" s="406"/>
      <c r="D73594" s="407"/>
      <c r="E73594" s="374"/>
      <c r="F73594" s="374"/>
      <c r="G73594" s="408"/>
      <c r="H73594" s="374"/>
      <c r="I73594" s="409"/>
      <c r="J73594" s="374"/>
      <c r="K73594" s="409"/>
      <c r="L73594" s="378"/>
      <c r="M73594" s="410"/>
      <c r="N73594" s="374"/>
      <c r="O73594" s="411"/>
      <c r="P73594" s="409"/>
      <c r="Q73594" s="409"/>
      <c r="R73594" s="378"/>
      <c r="S73594" s="378"/>
      <c r="T73594" s="378"/>
      <c r="U73594" s="378"/>
      <c r="V73594" s="378"/>
      <c r="W73594" s="378"/>
      <c r="X73594" s="378"/>
      <c r="Y73594" s="378"/>
    </row>
    <row r="73595" spans="1:25">
      <c r="A73595" s="374"/>
      <c r="B73595" s="374"/>
      <c r="C73595" s="406"/>
      <c r="D73595" s="407"/>
      <c r="E73595" s="374"/>
      <c r="F73595" s="374"/>
      <c r="G73595" s="408"/>
      <c r="H73595" s="374"/>
      <c r="I73595" s="409"/>
      <c r="J73595" s="374"/>
      <c r="K73595" s="409"/>
      <c r="L73595" s="378"/>
      <c r="M73595" s="410"/>
      <c r="N73595" s="374"/>
      <c r="O73595" s="411"/>
      <c r="P73595" s="409"/>
      <c r="Q73595" s="409"/>
      <c r="R73595" s="378"/>
      <c r="S73595" s="378"/>
      <c r="T73595" s="378"/>
      <c r="U73595" s="378"/>
      <c r="V73595" s="378"/>
      <c r="W73595" s="378"/>
      <c r="X73595" s="378"/>
      <c r="Y73595" s="378"/>
    </row>
    <row r="73596" spans="1:25">
      <c r="A73596" s="374"/>
      <c r="B73596" s="374"/>
      <c r="C73596" s="406"/>
      <c r="D73596" s="407"/>
      <c r="E73596" s="374"/>
      <c r="F73596" s="374"/>
      <c r="G73596" s="408"/>
      <c r="H73596" s="374"/>
      <c r="I73596" s="409"/>
      <c r="J73596" s="374"/>
      <c r="K73596" s="409"/>
      <c r="L73596" s="378"/>
      <c r="M73596" s="410"/>
      <c r="N73596" s="374"/>
      <c r="O73596" s="411"/>
      <c r="P73596" s="409"/>
      <c r="Q73596" s="409"/>
      <c r="R73596" s="378"/>
      <c r="S73596" s="378"/>
      <c r="T73596" s="378"/>
      <c r="U73596" s="378"/>
      <c r="V73596" s="378"/>
      <c r="W73596" s="378"/>
      <c r="X73596" s="378"/>
      <c r="Y73596" s="378"/>
    </row>
    <row r="73597" spans="1:25">
      <c r="A73597" s="374"/>
      <c r="B73597" s="374"/>
      <c r="C73597" s="406"/>
      <c r="D73597" s="407"/>
      <c r="E73597" s="374"/>
      <c r="F73597" s="374"/>
      <c r="G73597" s="408"/>
      <c r="H73597" s="374"/>
      <c r="I73597" s="409"/>
      <c r="J73597" s="374"/>
      <c r="K73597" s="409"/>
      <c r="L73597" s="378"/>
      <c r="M73597" s="410"/>
      <c r="N73597" s="374"/>
      <c r="O73597" s="411"/>
      <c r="P73597" s="409"/>
      <c r="Q73597" s="409"/>
      <c r="R73597" s="378"/>
      <c r="S73597" s="378"/>
      <c r="T73597" s="378"/>
      <c r="U73597" s="378"/>
      <c r="V73597" s="378"/>
      <c r="W73597" s="378"/>
      <c r="X73597" s="378"/>
      <c r="Y73597" s="378"/>
    </row>
    <row r="73598" spans="1:25">
      <c r="A73598" s="374"/>
      <c r="B73598" s="374"/>
      <c r="C73598" s="406"/>
      <c r="D73598" s="407"/>
      <c r="E73598" s="374"/>
      <c r="F73598" s="374"/>
      <c r="G73598" s="408"/>
      <c r="H73598" s="374"/>
      <c r="I73598" s="409"/>
      <c r="J73598" s="374"/>
      <c r="K73598" s="409"/>
      <c r="L73598" s="378"/>
      <c r="M73598" s="410"/>
      <c r="N73598" s="374"/>
      <c r="O73598" s="411"/>
      <c r="P73598" s="409"/>
      <c r="Q73598" s="409"/>
      <c r="R73598" s="378"/>
      <c r="S73598" s="378"/>
      <c r="T73598" s="378"/>
      <c r="U73598" s="378"/>
      <c r="V73598" s="378"/>
      <c r="W73598" s="378"/>
      <c r="X73598" s="378"/>
      <c r="Y73598" s="378"/>
    </row>
    <row r="73599" spans="1:25">
      <c r="A73599" s="374"/>
      <c r="B73599" s="374"/>
      <c r="C73599" s="406"/>
      <c r="D73599" s="407"/>
      <c r="E73599" s="374"/>
      <c r="F73599" s="374"/>
      <c r="G73599" s="408"/>
      <c r="H73599" s="374"/>
      <c r="I73599" s="409"/>
      <c r="J73599" s="374"/>
      <c r="K73599" s="409"/>
      <c r="L73599" s="378"/>
      <c r="M73599" s="410"/>
      <c r="N73599" s="374"/>
      <c r="O73599" s="411"/>
      <c r="P73599" s="409"/>
      <c r="Q73599" s="409"/>
      <c r="R73599" s="378"/>
      <c r="S73599" s="378"/>
      <c r="T73599" s="378"/>
      <c r="U73599" s="378"/>
      <c r="V73599" s="378"/>
      <c r="W73599" s="378"/>
      <c r="X73599" s="378"/>
      <c r="Y73599" s="378"/>
    </row>
    <row r="73600" spans="1:25">
      <c r="A73600" s="374"/>
      <c r="B73600" s="374"/>
      <c r="C73600" s="406"/>
      <c r="D73600" s="407"/>
      <c r="E73600" s="374"/>
      <c r="F73600" s="374"/>
      <c r="G73600" s="408"/>
      <c r="H73600" s="374"/>
      <c r="I73600" s="409"/>
      <c r="J73600" s="374"/>
      <c r="K73600" s="409"/>
      <c r="L73600" s="378"/>
      <c r="M73600" s="410"/>
      <c r="N73600" s="374"/>
      <c r="O73600" s="411"/>
      <c r="P73600" s="409"/>
      <c r="Q73600" s="409"/>
      <c r="R73600" s="378"/>
      <c r="S73600" s="378"/>
      <c r="T73600" s="378"/>
      <c r="U73600" s="378"/>
      <c r="V73600" s="378"/>
      <c r="W73600" s="378"/>
      <c r="X73600" s="378"/>
      <c r="Y73600" s="378"/>
    </row>
    <row r="73601" spans="1:25">
      <c r="A73601" s="374"/>
      <c r="B73601" s="374"/>
      <c r="C73601" s="406"/>
      <c r="D73601" s="407"/>
      <c r="E73601" s="374"/>
      <c r="F73601" s="374"/>
      <c r="G73601" s="408"/>
      <c r="H73601" s="374"/>
      <c r="I73601" s="409"/>
      <c r="J73601" s="374"/>
      <c r="K73601" s="409"/>
      <c r="L73601" s="378"/>
      <c r="M73601" s="410"/>
      <c r="N73601" s="374"/>
      <c r="O73601" s="411"/>
      <c r="P73601" s="409"/>
      <c r="Q73601" s="409"/>
      <c r="R73601" s="378"/>
      <c r="S73601" s="378"/>
      <c r="T73601" s="378"/>
      <c r="U73601" s="378"/>
      <c r="V73601" s="378"/>
      <c r="W73601" s="378"/>
      <c r="X73601" s="378"/>
      <c r="Y73601" s="378"/>
    </row>
    <row r="73602" spans="1:25">
      <c r="A73602" s="374"/>
      <c r="B73602" s="374"/>
      <c r="C73602" s="406"/>
      <c r="D73602" s="407"/>
      <c r="E73602" s="374"/>
      <c r="F73602" s="374"/>
      <c r="G73602" s="408"/>
      <c r="H73602" s="374"/>
      <c r="I73602" s="409"/>
      <c r="J73602" s="374"/>
      <c r="K73602" s="409"/>
      <c r="L73602" s="378"/>
      <c r="M73602" s="410"/>
      <c r="N73602" s="374"/>
      <c r="O73602" s="411"/>
      <c r="P73602" s="409"/>
      <c r="Q73602" s="409"/>
      <c r="R73602" s="378"/>
      <c r="S73602" s="378"/>
      <c r="T73602" s="378"/>
      <c r="U73602" s="378"/>
      <c r="V73602" s="378"/>
      <c r="W73602" s="378"/>
      <c r="X73602" s="378"/>
      <c r="Y73602" s="378"/>
    </row>
    <row r="73603" spans="1:25">
      <c r="A73603" s="374"/>
      <c r="B73603" s="374"/>
      <c r="C73603" s="406"/>
      <c r="D73603" s="407"/>
      <c r="E73603" s="374"/>
      <c r="F73603" s="374"/>
      <c r="G73603" s="408"/>
      <c r="H73603" s="374"/>
      <c r="I73603" s="409"/>
      <c r="J73603" s="374"/>
      <c r="K73603" s="409"/>
      <c r="L73603" s="378"/>
      <c r="M73603" s="410"/>
      <c r="N73603" s="374"/>
      <c r="O73603" s="411"/>
      <c r="P73603" s="409"/>
      <c r="Q73603" s="409"/>
      <c r="R73603" s="378"/>
      <c r="S73603" s="378"/>
      <c r="T73603" s="378"/>
      <c r="U73603" s="378"/>
      <c r="V73603" s="378"/>
      <c r="W73603" s="378"/>
      <c r="X73603" s="378"/>
      <c r="Y73603" s="378"/>
    </row>
    <row r="73604" spans="1:25">
      <c r="A73604" s="374"/>
      <c r="B73604" s="374"/>
      <c r="C73604" s="406"/>
      <c r="D73604" s="407"/>
      <c r="E73604" s="374"/>
      <c r="F73604" s="374"/>
      <c r="G73604" s="408"/>
      <c r="H73604" s="374"/>
      <c r="I73604" s="409"/>
      <c r="J73604" s="374"/>
      <c r="K73604" s="409"/>
      <c r="L73604" s="378"/>
      <c r="M73604" s="410"/>
      <c r="N73604" s="374"/>
      <c r="O73604" s="411"/>
      <c r="P73604" s="409"/>
      <c r="Q73604" s="409"/>
      <c r="R73604" s="378"/>
      <c r="S73604" s="378"/>
      <c r="T73604" s="378"/>
      <c r="U73604" s="378"/>
      <c r="V73604" s="378"/>
      <c r="W73604" s="378"/>
      <c r="X73604" s="378"/>
      <c r="Y73604" s="378"/>
    </row>
    <row r="73605" spans="1:25">
      <c r="A73605" s="374"/>
      <c r="B73605" s="374"/>
      <c r="C73605" s="406"/>
      <c r="D73605" s="407"/>
      <c r="E73605" s="374"/>
      <c r="F73605" s="374"/>
      <c r="G73605" s="408"/>
      <c r="H73605" s="374"/>
      <c r="I73605" s="409"/>
      <c r="J73605" s="374"/>
      <c r="K73605" s="409"/>
      <c r="L73605" s="378"/>
      <c r="M73605" s="410"/>
      <c r="N73605" s="374"/>
      <c r="O73605" s="411"/>
      <c r="P73605" s="409"/>
      <c r="Q73605" s="409"/>
      <c r="R73605" s="378"/>
      <c r="S73605" s="378"/>
      <c r="T73605" s="378"/>
      <c r="U73605" s="378"/>
      <c r="V73605" s="378"/>
      <c r="W73605" s="378"/>
      <c r="X73605" s="378"/>
      <c r="Y73605" s="378"/>
    </row>
    <row r="73606" spans="1:25">
      <c r="A73606" s="374"/>
      <c r="B73606" s="374"/>
      <c r="C73606" s="406"/>
      <c r="D73606" s="407"/>
      <c r="E73606" s="374"/>
      <c r="F73606" s="374"/>
      <c r="G73606" s="408"/>
      <c r="H73606" s="374"/>
      <c r="I73606" s="409"/>
      <c r="J73606" s="374"/>
      <c r="K73606" s="409"/>
      <c r="L73606" s="378"/>
      <c r="M73606" s="410"/>
      <c r="N73606" s="374"/>
      <c r="O73606" s="411"/>
      <c r="P73606" s="409"/>
      <c r="Q73606" s="409"/>
      <c r="R73606" s="378"/>
      <c r="S73606" s="378"/>
      <c r="T73606" s="378"/>
      <c r="U73606" s="378"/>
      <c r="V73606" s="378"/>
      <c r="W73606" s="378"/>
      <c r="X73606" s="378"/>
      <c r="Y73606" s="378"/>
    </row>
    <row r="73607" spans="1:25">
      <c r="A73607" s="374"/>
      <c r="B73607" s="374"/>
      <c r="C73607" s="406"/>
      <c r="D73607" s="407"/>
      <c r="E73607" s="374"/>
      <c r="F73607" s="374"/>
      <c r="G73607" s="408"/>
      <c r="H73607" s="374"/>
      <c r="I73607" s="409"/>
      <c r="J73607" s="374"/>
      <c r="K73607" s="409"/>
      <c r="L73607" s="378"/>
      <c r="M73607" s="410"/>
      <c r="N73607" s="374"/>
      <c r="O73607" s="411"/>
      <c r="P73607" s="409"/>
      <c r="Q73607" s="409"/>
      <c r="R73607" s="378"/>
      <c r="S73607" s="378"/>
      <c r="T73607" s="378"/>
      <c r="U73607" s="378"/>
      <c r="V73607" s="378"/>
      <c r="W73607" s="378"/>
      <c r="X73607" s="378"/>
      <c r="Y73607" s="378"/>
    </row>
    <row r="73608" spans="1:25">
      <c r="A73608" s="374"/>
      <c r="B73608" s="374"/>
      <c r="C73608" s="406"/>
      <c r="D73608" s="407"/>
      <c r="E73608" s="374"/>
      <c r="F73608" s="374"/>
      <c r="G73608" s="408"/>
      <c r="H73608" s="374"/>
      <c r="I73608" s="409"/>
      <c r="J73608" s="374"/>
      <c r="K73608" s="409"/>
      <c r="L73608" s="378"/>
      <c r="M73608" s="410"/>
      <c r="N73608" s="374"/>
      <c r="O73608" s="411"/>
      <c r="P73608" s="409"/>
      <c r="Q73608" s="409"/>
      <c r="R73608" s="378"/>
      <c r="S73608" s="378"/>
      <c r="T73608" s="378"/>
      <c r="U73608" s="378"/>
      <c r="V73608" s="378"/>
      <c r="W73608" s="378"/>
      <c r="X73608" s="378"/>
      <c r="Y73608" s="378"/>
    </row>
    <row r="73609" spans="1:25">
      <c r="A73609" s="374"/>
      <c r="B73609" s="374"/>
      <c r="C73609" s="406"/>
      <c r="D73609" s="407"/>
      <c r="E73609" s="374"/>
      <c r="F73609" s="374"/>
      <c r="G73609" s="408"/>
      <c r="H73609" s="374"/>
      <c r="I73609" s="409"/>
      <c r="J73609" s="374"/>
      <c r="K73609" s="409"/>
      <c r="L73609" s="378"/>
      <c r="M73609" s="410"/>
      <c r="N73609" s="374"/>
      <c r="O73609" s="411"/>
      <c r="P73609" s="409"/>
      <c r="Q73609" s="409"/>
      <c r="R73609" s="378"/>
      <c r="S73609" s="378"/>
      <c r="T73609" s="378"/>
      <c r="U73609" s="378"/>
      <c r="V73609" s="378"/>
      <c r="W73609" s="378"/>
      <c r="X73609" s="378"/>
      <c r="Y73609" s="378"/>
    </row>
    <row r="73610" spans="1:25">
      <c r="A73610" s="374"/>
      <c r="B73610" s="374"/>
      <c r="C73610" s="406"/>
      <c r="D73610" s="407"/>
      <c r="E73610" s="374"/>
      <c r="F73610" s="374"/>
      <c r="G73610" s="408"/>
      <c r="H73610" s="374"/>
      <c r="I73610" s="409"/>
      <c r="J73610" s="374"/>
      <c r="K73610" s="409"/>
      <c r="L73610" s="378"/>
      <c r="M73610" s="410"/>
      <c r="N73610" s="374"/>
      <c r="O73610" s="411"/>
      <c r="P73610" s="409"/>
      <c r="Q73610" s="409"/>
      <c r="R73610" s="378"/>
      <c r="S73610" s="378"/>
      <c r="T73610" s="378"/>
      <c r="U73610" s="378"/>
      <c r="V73610" s="378"/>
      <c r="W73610" s="378"/>
      <c r="X73610" s="378"/>
      <c r="Y73610" s="378"/>
    </row>
    <row r="73611" spans="1:25">
      <c r="A73611" s="374"/>
      <c r="B73611" s="374"/>
      <c r="C73611" s="406"/>
      <c r="D73611" s="407"/>
      <c r="E73611" s="374"/>
      <c r="F73611" s="374"/>
      <c r="G73611" s="408"/>
      <c r="H73611" s="374"/>
      <c r="I73611" s="409"/>
      <c r="J73611" s="374"/>
      <c r="K73611" s="409"/>
      <c r="L73611" s="378"/>
      <c r="M73611" s="410"/>
      <c r="N73611" s="374"/>
      <c r="O73611" s="411"/>
      <c r="P73611" s="409"/>
      <c r="Q73611" s="409"/>
      <c r="R73611" s="378"/>
      <c r="S73611" s="378"/>
      <c r="T73611" s="378"/>
      <c r="U73611" s="378"/>
      <c r="V73611" s="378"/>
      <c r="W73611" s="378"/>
      <c r="X73611" s="378"/>
      <c r="Y73611" s="378"/>
    </row>
    <row r="73612" spans="1:25">
      <c r="A73612" s="374"/>
      <c r="B73612" s="374"/>
      <c r="C73612" s="406"/>
      <c r="D73612" s="407"/>
      <c r="E73612" s="374"/>
      <c r="F73612" s="374"/>
      <c r="G73612" s="408"/>
      <c r="H73612" s="374"/>
      <c r="I73612" s="409"/>
      <c r="J73612" s="374"/>
      <c r="K73612" s="409"/>
      <c r="L73612" s="378"/>
      <c r="M73612" s="410"/>
      <c r="N73612" s="374"/>
      <c r="O73612" s="411"/>
      <c r="P73612" s="409"/>
      <c r="Q73612" s="409"/>
      <c r="R73612" s="378"/>
      <c r="S73612" s="378"/>
      <c r="T73612" s="378"/>
      <c r="U73612" s="378"/>
      <c r="V73612" s="378"/>
      <c r="W73612" s="378"/>
      <c r="X73612" s="378"/>
      <c r="Y73612" s="378"/>
    </row>
    <row r="73613" spans="1:25">
      <c r="A73613" s="374"/>
      <c r="B73613" s="374"/>
      <c r="C73613" s="406"/>
      <c r="D73613" s="407"/>
      <c r="E73613" s="374"/>
      <c r="F73613" s="374"/>
      <c r="G73613" s="408"/>
      <c r="H73613" s="374"/>
      <c r="I73613" s="409"/>
      <c r="J73613" s="374"/>
      <c r="K73613" s="409"/>
      <c r="L73613" s="378"/>
      <c r="M73613" s="410"/>
      <c r="N73613" s="374"/>
      <c r="O73613" s="411"/>
      <c r="P73613" s="409"/>
      <c r="Q73613" s="409"/>
      <c r="R73613" s="378"/>
      <c r="S73613" s="378"/>
      <c r="T73613" s="378"/>
      <c r="U73613" s="378"/>
      <c r="V73613" s="378"/>
      <c r="W73613" s="378"/>
      <c r="X73613" s="378"/>
      <c r="Y73613" s="378"/>
    </row>
    <row r="73614" spans="1:25">
      <c r="A73614" s="374"/>
      <c r="B73614" s="374"/>
      <c r="C73614" s="406"/>
      <c r="D73614" s="407"/>
      <c r="E73614" s="374"/>
      <c r="F73614" s="374"/>
      <c r="G73614" s="408"/>
      <c r="H73614" s="374"/>
      <c r="I73614" s="409"/>
      <c r="J73614" s="374"/>
      <c r="K73614" s="409"/>
      <c r="L73614" s="378"/>
      <c r="M73614" s="410"/>
      <c r="N73614" s="374"/>
      <c r="O73614" s="411"/>
      <c r="P73614" s="409"/>
      <c r="Q73614" s="409"/>
      <c r="R73614" s="378"/>
      <c r="S73614" s="378"/>
      <c r="T73614" s="378"/>
      <c r="U73614" s="378"/>
      <c r="V73614" s="378"/>
      <c r="W73614" s="378"/>
      <c r="X73614" s="378"/>
      <c r="Y73614" s="378"/>
    </row>
    <row r="73615" spans="1:25">
      <c r="A73615" s="374"/>
      <c r="B73615" s="374"/>
      <c r="C73615" s="406"/>
      <c r="D73615" s="407"/>
      <c r="E73615" s="374"/>
      <c r="F73615" s="374"/>
      <c r="G73615" s="408"/>
      <c r="H73615" s="374"/>
      <c r="I73615" s="409"/>
      <c r="J73615" s="374"/>
      <c r="K73615" s="409"/>
      <c r="L73615" s="378"/>
      <c r="M73615" s="410"/>
      <c r="N73615" s="374"/>
      <c r="O73615" s="411"/>
      <c r="P73615" s="409"/>
      <c r="Q73615" s="409"/>
      <c r="R73615" s="378"/>
      <c r="S73615" s="378"/>
      <c r="T73615" s="378"/>
      <c r="U73615" s="378"/>
      <c r="V73615" s="378"/>
      <c r="W73615" s="378"/>
      <c r="X73615" s="378"/>
      <c r="Y73615" s="378"/>
    </row>
    <row r="73616" spans="1:25">
      <c r="A73616" s="374"/>
      <c r="B73616" s="374"/>
      <c r="C73616" s="406"/>
      <c r="D73616" s="407"/>
      <c r="E73616" s="374"/>
      <c r="F73616" s="374"/>
      <c r="G73616" s="408"/>
      <c r="H73616" s="374"/>
      <c r="I73616" s="409"/>
      <c r="J73616" s="374"/>
      <c r="K73616" s="409"/>
      <c r="L73616" s="378"/>
      <c r="M73616" s="410"/>
      <c r="N73616" s="374"/>
      <c r="O73616" s="411"/>
      <c r="P73616" s="409"/>
      <c r="Q73616" s="409"/>
      <c r="R73616" s="378"/>
      <c r="S73616" s="378"/>
      <c r="T73616" s="378"/>
      <c r="U73616" s="378"/>
      <c r="V73616" s="378"/>
      <c r="W73616" s="378"/>
      <c r="X73616" s="378"/>
      <c r="Y73616" s="378"/>
    </row>
    <row r="73617" spans="1:25">
      <c r="A73617" s="374"/>
      <c r="B73617" s="374"/>
      <c r="C73617" s="406"/>
      <c r="D73617" s="407"/>
      <c r="E73617" s="374"/>
      <c r="F73617" s="374"/>
      <c r="G73617" s="408"/>
      <c r="H73617" s="374"/>
      <c r="I73617" s="409"/>
      <c r="J73617" s="374"/>
      <c r="K73617" s="409"/>
      <c r="L73617" s="378"/>
      <c r="M73617" s="410"/>
      <c r="N73617" s="374"/>
      <c r="O73617" s="411"/>
      <c r="P73617" s="409"/>
      <c r="Q73617" s="409"/>
      <c r="R73617" s="378"/>
      <c r="S73617" s="378"/>
      <c r="T73617" s="378"/>
      <c r="U73617" s="378"/>
      <c r="V73617" s="378"/>
      <c r="W73617" s="378"/>
      <c r="X73617" s="378"/>
      <c r="Y73617" s="378"/>
    </row>
    <row r="73618" spans="1:25">
      <c r="A73618" s="374"/>
      <c r="B73618" s="374"/>
      <c r="C73618" s="406"/>
      <c r="D73618" s="407"/>
      <c r="E73618" s="374"/>
      <c r="F73618" s="374"/>
      <c r="G73618" s="408"/>
      <c r="H73618" s="374"/>
      <c r="I73618" s="409"/>
      <c r="J73618" s="374"/>
      <c r="K73618" s="409"/>
      <c r="L73618" s="378"/>
      <c r="M73618" s="410"/>
      <c r="N73618" s="374"/>
      <c r="O73618" s="411"/>
      <c r="P73618" s="409"/>
      <c r="Q73618" s="409"/>
      <c r="R73618" s="378"/>
      <c r="S73618" s="378"/>
      <c r="T73618" s="378"/>
      <c r="U73618" s="378"/>
      <c r="V73618" s="378"/>
      <c r="W73618" s="378"/>
      <c r="X73618" s="378"/>
      <c r="Y73618" s="378"/>
    </row>
    <row r="73619" spans="1:25">
      <c r="A73619" s="374"/>
      <c r="B73619" s="374"/>
      <c r="C73619" s="406"/>
      <c r="D73619" s="407"/>
      <c r="E73619" s="374"/>
      <c r="F73619" s="374"/>
      <c r="G73619" s="408"/>
      <c r="H73619" s="374"/>
      <c r="I73619" s="409"/>
      <c r="J73619" s="374"/>
      <c r="K73619" s="409"/>
      <c r="L73619" s="378"/>
      <c r="M73619" s="410"/>
      <c r="N73619" s="374"/>
      <c r="O73619" s="411"/>
      <c r="P73619" s="409"/>
      <c r="Q73619" s="409"/>
      <c r="R73619" s="378"/>
      <c r="S73619" s="378"/>
      <c r="T73619" s="378"/>
      <c r="U73619" s="378"/>
      <c r="V73619" s="378"/>
      <c r="W73619" s="378"/>
      <c r="X73619" s="378"/>
      <c r="Y73619" s="378"/>
    </row>
    <row r="73620" spans="1:25">
      <c r="A73620" s="374"/>
      <c r="B73620" s="374"/>
      <c r="C73620" s="406"/>
      <c r="D73620" s="407"/>
      <c r="E73620" s="374"/>
      <c r="F73620" s="374"/>
      <c r="G73620" s="408"/>
      <c r="H73620" s="374"/>
      <c r="I73620" s="409"/>
      <c r="J73620" s="374"/>
      <c r="K73620" s="409"/>
      <c r="L73620" s="378"/>
      <c r="M73620" s="410"/>
      <c r="N73620" s="374"/>
      <c r="O73620" s="411"/>
      <c r="P73620" s="409"/>
      <c r="Q73620" s="409"/>
      <c r="R73620" s="378"/>
      <c r="S73620" s="378"/>
      <c r="T73620" s="378"/>
      <c r="U73620" s="378"/>
      <c r="V73620" s="378"/>
      <c r="W73620" s="378"/>
      <c r="X73620" s="378"/>
      <c r="Y73620" s="378"/>
    </row>
    <row r="73621" spans="1:25">
      <c r="A73621" s="374"/>
      <c r="B73621" s="374"/>
      <c r="C73621" s="406"/>
      <c r="D73621" s="407"/>
      <c r="E73621" s="374"/>
      <c r="F73621" s="374"/>
      <c r="G73621" s="408"/>
      <c r="H73621" s="374"/>
      <c r="I73621" s="409"/>
      <c r="J73621" s="374"/>
      <c r="K73621" s="409"/>
      <c r="L73621" s="378"/>
      <c r="M73621" s="410"/>
      <c r="N73621" s="374"/>
      <c r="O73621" s="411"/>
      <c r="P73621" s="409"/>
      <c r="Q73621" s="409"/>
      <c r="R73621" s="378"/>
      <c r="S73621" s="378"/>
      <c r="T73621" s="378"/>
      <c r="U73621" s="378"/>
      <c r="V73621" s="378"/>
      <c r="W73621" s="378"/>
      <c r="X73621" s="378"/>
      <c r="Y73621" s="378"/>
    </row>
    <row r="73622" spans="1:25">
      <c r="A73622" s="374"/>
      <c r="B73622" s="374"/>
      <c r="C73622" s="406"/>
      <c r="D73622" s="407"/>
      <c r="E73622" s="374"/>
      <c r="F73622" s="374"/>
      <c r="G73622" s="408"/>
      <c r="H73622" s="374"/>
      <c r="I73622" s="409"/>
      <c r="J73622" s="374"/>
      <c r="K73622" s="409"/>
      <c r="L73622" s="378"/>
      <c r="M73622" s="410"/>
      <c r="N73622" s="374"/>
      <c r="O73622" s="411"/>
      <c r="P73622" s="409"/>
      <c r="Q73622" s="409"/>
      <c r="R73622" s="378"/>
      <c r="S73622" s="378"/>
      <c r="T73622" s="378"/>
      <c r="U73622" s="378"/>
      <c r="V73622" s="378"/>
      <c r="W73622" s="378"/>
      <c r="X73622" s="378"/>
      <c r="Y73622" s="378"/>
    </row>
    <row r="73623" spans="1:25">
      <c r="A73623" s="374"/>
      <c r="B73623" s="374"/>
      <c r="C73623" s="406"/>
      <c r="D73623" s="407"/>
      <c r="E73623" s="374"/>
      <c r="F73623" s="374"/>
      <c r="G73623" s="408"/>
      <c r="H73623" s="374"/>
      <c r="I73623" s="409"/>
      <c r="J73623" s="374"/>
      <c r="K73623" s="409"/>
      <c r="L73623" s="378"/>
      <c r="M73623" s="410"/>
      <c r="N73623" s="374"/>
      <c r="O73623" s="411"/>
      <c r="P73623" s="409"/>
      <c r="Q73623" s="409"/>
      <c r="R73623" s="378"/>
      <c r="S73623" s="378"/>
      <c r="T73623" s="378"/>
      <c r="U73623" s="378"/>
      <c r="V73623" s="378"/>
      <c r="W73623" s="378"/>
      <c r="X73623" s="378"/>
      <c r="Y73623" s="378"/>
    </row>
    <row r="73624" spans="1:25">
      <c r="A73624" s="374"/>
      <c r="B73624" s="374"/>
      <c r="C73624" s="406"/>
      <c r="D73624" s="407"/>
      <c r="E73624" s="374"/>
      <c r="F73624" s="374"/>
      <c r="G73624" s="408"/>
      <c r="H73624" s="374"/>
      <c r="I73624" s="409"/>
      <c r="J73624" s="374"/>
      <c r="K73624" s="409"/>
      <c r="L73624" s="378"/>
      <c r="M73624" s="410"/>
      <c r="N73624" s="374"/>
      <c r="O73624" s="411"/>
      <c r="P73624" s="409"/>
      <c r="Q73624" s="409"/>
      <c r="R73624" s="378"/>
      <c r="S73624" s="378"/>
      <c r="T73624" s="378"/>
      <c r="U73624" s="378"/>
      <c r="V73624" s="378"/>
      <c r="W73624" s="378"/>
      <c r="X73624" s="378"/>
      <c r="Y73624" s="378"/>
    </row>
    <row r="73625" spans="1:25">
      <c r="A73625" s="374"/>
      <c r="B73625" s="374"/>
      <c r="C73625" s="406"/>
      <c r="D73625" s="407"/>
      <c r="E73625" s="374"/>
      <c r="F73625" s="374"/>
      <c r="G73625" s="408"/>
      <c r="H73625" s="374"/>
      <c r="I73625" s="409"/>
      <c r="J73625" s="374"/>
      <c r="K73625" s="409"/>
      <c r="L73625" s="378"/>
      <c r="M73625" s="410"/>
      <c r="N73625" s="374"/>
      <c r="O73625" s="411"/>
      <c r="P73625" s="409"/>
      <c r="Q73625" s="409"/>
      <c r="R73625" s="378"/>
      <c r="S73625" s="378"/>
      <c r="T73625" s="378"/>
      <c r="U73625" s="378"/>
      <c r="V73625" s="378"/>
      <c r="W73625" s="378"/>
      <c r="X73625" s="378"/>
      <c r="Y73625" s="378"/>
    </row>
    <row r="73626" spans="1:25">
      <c r="A73626" s="374"/>
      <c r="B73626" s="374"/>
      <c r="C73626" s="406"/>
      <c r="D73626" s="407"/>
      <c r="E73626" s="374"/>
      <c r="F73626" s="374"/>
      <c r="G73626" s="408"/>
      <c r="H73626" s="374"/>
      <c r="I73626" s="409"/>
      <c r="J73626" s="374"/>
      <c r="K73626" s="409"/>
      <c r="L73626" s="378"/>
      <c r="M73626" s="410"/>
      <c r="N73626" s="374"/>
      <c r="O73626" s="411"/>
      <c r="P73626" s="409"/>
      <c r="Q73626" s="409"/>
      <c r="R73626" s="378"/>
      <c r="S73626" s="378"/>
      <c r="T73626" s="378"/>
      <c r="U73626" s="378"/>
      <c r="V73626" s="378"/>
      <c r="W73626" s="378"/>
      <c r="X73626" s="378"/>
      <c r="Y73626" s="378"/>
    </row>
    <row r="73627" spans="1:25">
      <c r="A73627" s="374"/>
      <c r="B73627" s="374"/>
      <c r="C73627" s="406"/>
      <c r="D73627" s="407"/>
      <c r="E73627" s="374"/>
      <c r="F73627" s="374"/>
      <c r="G73627" s="408"/>
      <c r="H73627" s="374"/>
      <c r="I73627" s="409"/>
      <c r="J73627" s="374"/>
      <c r="K73627" s="409"/>
      <c r="L73627" s="378"/>
      <c r="M73627" s="410"/>
      <c r="N73627" s="374"/>
      <c r="O73627" s="411"/>
      <c r="P73627" s="409"/>
      <c r="Q73627" s="409"/>
      <c r="R73627" s="378"/>
      <c r="S73627" s="378"/>
      <c r="T73627" s="378"/>
      <c r="U73627" s="378"/>
      <c r="V73627" s="378"/>
      <c r="W73627" s="378"/>
      <c r="X73627" s="378"/>
      <c r="Y73627" s="378"/>
    </row>
    <row r="73628" spans="1:25">
      <c r="A73628" s="374"/>
      <c r="B73628" s="374"/>
      <c r="C73628" s="406"/>
      <c r="D73628" s="407"/>
      <c r="E73628" s="374"/>
      <c r="F73628" s="374"/>
      <c r="G73628" s="408"/>
      <c r="H73628" s="374"/>
      <c r="I73628" s="409"/>
      <c r="J73628" s="374"/>
      <c r="K73628" s="409"/>
      <c r="L73628" s="378"/>
      <c r="M73628" s="410"/>
      <c r="N73628" s="374"/>
      <c r="O73628" s="411"/>
      <c r="P73628" s="409"/>
      <c r="Q73628" s="409"/>
      <c r="R73628" s="378"/>
      <c r="S73628" s="378"/>
      <c r="T73628" s="378"/>
      <c r="U73628" s="378"/>
      <c r="V73628" s="378"/>
      <c r="W73628" s="378"/>
      <c r="X73628" s="378"/>
      <c r="Y73628" s="378"/>
    </row>
    <row r="73629" spans="1:25">
      <c r="A73629" s="374"/>
      <c r="B73629" s="374"/>
      <c r="C73629" s="406"/>
      <c r="D73629" s="407"/>
      <c r="E73629" s="374"/>
      <c r="F73629" s="374"/>
      <c r="G73629" s="408"/>
      <c r="H73629" s="374"/>
      <c r="I73629" s="409"/>
      <c r="J73629" s="374"/>
      <c r="K73629" s="409"/>
      <c r="L73629" s="378"/>
      <c r="M73629" s="410"/>
      <c r="N73629" s="374"/>
      <c r="O73629" s="411"/>
      <c r="P73629" s="409"/>
      <c r="Q73629" s="409"/>
      <c r="R73629" s="378"/>
      <c r="S73629" s="378"/>
      <c r="T73629" s="378"/>
      <c r="U73629" s="378"/>
      <c r="V73629" s="378"/>
      <c r="W73629" s="378"/>
      <c r="X73629" s="378"/>
      <c r="Y73629" s="378"/>
    </row>
    <row r="73630" spans="1:25">
      <c r="A73630" s="374"/>
      <c r="B73630" s="374"/>
      <c r="C73630" s="406"/>
      <c r="D73630" s="407"/>
      <c r="E73630" s="374"/>
      <c r="F73630" s="374"/>
      <c r="G73630" s="408"/>
      <c r="H73630" s="374"/>
      <c r="I73630" s="409"/>
      <c r="J73630" s="374"/>
      <c r="K73630" s="409"/>
      <c r="L73630" s="378"/>
      <c r="M73630" s="410"/>
      <c r="N73630" s="374"/>
      <c r="O73630" s="411"/>
      <c r="P73630" s="409"/>
      <c r="Q73630" s="409"/>
      <c r="R73630" s="378"/>
      <c r="S73630" s="378"/>
      <c r="T73630" s="378"/>
      <c r="U73630" s="378"/>
      <c r="V73630" s="378"/>
      <c r="W73630" s="378"/>
      <c r="X73630" s="378"/>
      <c r="Y73630" s="378"/>
    </row>
    <row r="73631" spans="1:25">
      <c r="A73631" s="374"/>
      <c r="B73631" s="374"/>
      <c r="C73631" s="406"/>
      <c r="D73631" s="407"/>
      <c r="E73631" s="374"/>
      <c r="F73631" s="374"/>
      <c r="G73631" s="408"/>
      <c r="H73631" s="374"/>
      <c r="I73631" s="409"/>
      <c r="J73631" s="374"/>
      <c r="K73631" s="409"/>
      <c r="L73631" s="378"/>
      <c r="M73631" s="410"/>
      <c r="N73631" s="374"/>
      <c r="O73631" s="411"/>
      <c r="P73631" s="409"/>
      <c r="Q73631" s="409"/>
      <c r="R73631" s="378"/>
      <c r="S73631" s="378"/>
      <c r="T73631" s="378"/>
      <c r="U73631" s="378"/>
      <c r="V73631" s="378"/>
      <c r="W73631" s="378"/>
      <c r="X73631" s="378"/>
      <c r="Y73631" s="378"/>
    </row>
    <row r="73632" spans="1:25">
      <c r="A73632" s="374"/>
      <c r="B73632" s="374"/>
      <c r="C73632" s="406"/>
      <c r="D73632" s="407"/>
      <c r="E73632" s="374"/>
      <c r="F73632" s="374"/>
      <c r="G73632" s="408"/>
      <c r="H73632" s="374"/>
      <c r="I73632" s="409"/>
      <c r="J73632" s="374"/>
      <c r="K73632" s="409"/>
      <c r="L73632" s="378"/>
      <c r="M73632" s="410"/>
      <c r="N73632" s="374"/>
      <c r="O73632" s="411"/>
      <c r="P73632" s="409"/>
      <c r="Q73632" s="409"/>
      <c r="R73632" s="378"/>
      <c r="S73632" s="378"/>
      <c r="T73632" s="378"/>
      <c r="U73632" s="378"/>
      <c r="V73632" s="378"/>
      <c r="W73632" s="378"/>
      <c r="X73632" s="378"/>
      <c r="Y73632" s="378"/>
    </row>
    <row r="73633" spans="1:25">
      <c r="A73633" s="374"/>
      <c r="B73633" s="374"/>
      <c r="C73633" s="406"/>
      <c r="D73633" s="407"/>
      <c r="E73633" s="374"/>
      <c r="F73633" s="374"/>
      <c r="G73633" s="408"/>
      <c r="H73633" s="374"/>
      <c r="I73633" s="409"/>
      <c r="J73633" s="374"/>
      <c r="K73633" s="409"/>
      <c r="L73633" s="378"/>
      <c r="M73633" s="410"/>
      <c r="N73633" s="374"/>
      <c r="O73633" s="411"/>
      <c r="P73633" s="409"/>
      <c r="Q73633" s="409"/>
      <c r="R73633" s="378"/>
      <c r="S73633" s="378"/>
      <c r="T73633" s="378"/>
      <c r="U73633" s="378"/>
      <c r="V73633" s="378"/>
      <c r="W73633" s="378"/>
      <c r="X73633" s="378"/>
      <c r="Y73633" s="378"/>
    </row>
    <row r="73634" spans="1:25">
      <c r="A73634" s="374"/>
      <c r="B73634" s="374"/>
      <c r="C73634" s="406"/>
      <c r="D73634" s="407"/>
      <c r="E73634" s="374"/>
      <c r="F73634" s="374"/>
      <c r="G73634" s="408"/>
      <c r="H73634" s="374"/>
      <c r="I73634" s="409"/>
      <c r="J73634" s="374"/>
      <c r="K73634" s="409"/>
      <c r="L73634" s="378"/>
      <c r="M73634" s="410"/>
      <c r="N73634" s="374"/>
      <c r="O73634" s="411"/>
      <c r="P73634" s="409"/>
      <c r="Q73634" s="409"/>
      <c r="R73634" s="378"/>
      <c r="S73634" s="378"/>
      <c r="T73634" s="378"/>
      <c r="U73634" s="378"/>
      <c r="V73634" s="378"/>
      <c r="W73634" s="378"/>
      <c r="X73634" s="378"/>
      <c r="Y73634" s="378"/>
    </row>
    <row r="73635" spans="1:25">
      <c r="A73635" s="374"/>
      <c r="B73635" s="374"/>
      <c r="C73635" s="406"/>
      <c r="D73635" s="407"/>
      <c r="E73635" s="374"/>
      <c r="F73635" s="374"/>
      <c r="G73635" s="408"/>
      <c r="H73635" s="374"/>
      <c r="I73635" s="409"/>
      <c r="J73635" s="374"/>
      <c r="K73635" s="409"/>
      <c r="L73635" s="378"/>
      <c r="M73635" s="410"/>
      <c r="N73635" s="374"/>
      <c r="O73635" s="411"/>
      <c r="P73635" s="409"/>
      <c r="Q73635" s="409"/>
      <c r="R73635" s="378"/>
      <c r="S73635" s="378"/>
      <c r="T73635" s="378"/>
      <c r="U73635" s="378"/>
      <c r="V73635" s="378"/>
      <c r="W73635" s="378"/>
      <c r="X73635" s="378"/>
      <c r="Y73635" s="378"/>
    </row>
    <row r="73636" spans="1:25">
      <c r="A73636" s="374"/>
      <c r="B73636" s="374"/>
      <c r="C73636" s="406"/>
      <c r="D73636" s="407"/>
      <c r="E73636" s="374"/>
      <c r="F73636" s="374"/>
      <c r="G73636" s="408"/>
      <c r="H73636" s="374"/>
      <c r="I73636" s="409"/>
      <c r="J73636" s="374"/>
      <c r="K73636" s="409"/>
      <c r="L73636" s="378"/>
      <c r="M73636" s="410"/>
      <c r="N73636" s="374"/>
      <c r="O73636" s="411"/>
      <c r="P73636" s="409"/>
      <c r="Q73636" s="409"/>
      <c r="R73636" s="378"/>
      <c r="S73636" s="378"/>
      <c r="T73636" s="378"/>
      <c r="U73636" s="378"/>
      <c r="V73636" s="378"/>
      <c r="W73636" s="378"/>
      <c r="X73636" s="378"/>
      <c r="Y73636" s="378"/>
    </row>
    <row r="73637" spans="1:25">
      <c r="A73637" s="374"/>
      <c r="B73637" s="374"/>
      <c r="C73637" s="406"/>
      <c r="D73637" s="407"/>
      <c r="E73637" s="374"/>
      <c r="F73637" s="374"/>
      <c r="G73637" s="408"/>
      <c r="H73637" s="374"/>
      <c r="I73637" s="409"/>
      <c r="J73637" s="374"/>
      <c r="K73637" s="409"/>
      <c r="L73637" s="378"/>
      <c r="M73637" s="410"/>
      <c r="N73637" s="374"/>
      <c r="O73637" s="411"/>
      <c r="P73637" s="409"/>
      <c r="Q73637" s="409"/>
      <c r="R73637" s="378"/>
      <c r="S73637" s="378"/>
      <c r="T73637" s="378"/>
      <c r="U73637" s="378"/>
      <c r="V73637" s="378"/>
      <c r="W73637" s="378"/>
      <c r="X73637" s="378"/>
      <c r="Y73637" s="378"/>
    </row>
    <row r="73638" spans="1:25">
      <c r="A73638" s="374"/>
      <c r="B73638" s="374"/>
      <c r="C73638" s="406"/>
      <c r="D73638" s="407"/>
      <c r="E73638" s="374"/>
      <c r="F73638" s="374"/>
      <c r="G73638" s="408"/>
      <c r="H73638" s="374"/>
      <c r="I73638" s="409"/>
      <c r="J73638" s="374"/>
      <c r="K73638" s="409"/>
      <c r="L73638" s="378"/>
      <c r="M73638" s="410"/>
      <c r="N73638" s="374"/>
      <c r="O73638" s="411"/>
      <c r="P73638" s="409"/>
      <c r="Q73638" s="409"/>
      <c r="R73638" s="378"/>
      <c r="S73638" s="378"/>
      <c r="T73638" s="378"/>
      <c r="U73638" s="378"/>
      <c r="V73638" s="378"/>
      <c r="W73638" s="378"/>
      <c r="X73638" s="378"/>
      <c r="Y73638" s="378"/>
    </row>
    <row r="73639" spans="1:25">
      <c r="A73639" s="374"/>
      <c r="B73639" s="374"/>
      <c r="C73639" s="406"/>
      <c r="D73639" s="407"/>
      <c r="E73639" s="374"/>
      <c r="F73639" s="374"/>
      <c r="G73639" s="408"/>
      <c r="H73639" s="374"/>
      <c r="I73639" s="409"/>
      <c r="J73639" s="374"/>
      <c r="K73639" s="409"/>
      <c r="L73639" s="378"/>
      <c r="M73639" s="410"/>
      <c r="N73639" s="374"/>
      <c r="O73639" s="411"/>
      <c r="P73639" s="409"/>
      <c r="Q73639" s="409"/>
      <c r="R73639" s="378"/>
      <c r="S73639" s="378"/>
      <c r="T73639" s="378"/>
      <c r="U73639" s="378"/>
      <c r="V73639" s="378"/>
      <c r="W73639" s="378"/>
      <c r="X73639" s="378"/>
      <c r="Y73639" s="378"/>
    </row>
    <row r="73640" spans="1:25">
      <c r="A73640" s="374"/>
      <c r="B73640" s="374"/>
      <c r="C73640" s="406"/>
      <c r="D73640" s="407"/>
      <c r="E73640" s="374"/>
      <c r="F73640" s="374"/>
      <c r="G73640" s="408"/>
      <c r="H73640" s="374"/>
      <c r="I73640" s="409"/>
      <c r="J73640" s="374"/>
      <c r="K73640" s="409"/>
      <c r="L73640" s="378"/>
      <c r="M73640" s="410"/>
      <c r="N73640" s="374"/>
      <c r="O73640" s="411"/>
      <c r="P73640" s="409"/>
      <c r="Q73640" s="409"/>
      <c r="R73640" s="378"/>
      <c r="S73640" s="378"/>
      <c r="T73640" s="378"/>
      <c r="U73640" s="378"/>
      <c r="V73640" s="378"/>
      <c r="W73640" s="378"/>
      <c r="X73640" s="378"/>
      <c r="Y73640" s="378"/>
    </row>
    <row r="73641" spans="1:25">
      <c r="A73641" s="374"/>
      <c r="B73641" s="374"/>
      <c r="C73641" s="406"/>
      <c r="D73641" s="407"/>
      <c r="E73641" s="374"/>
      <c r="F73641" s="374"/>
      <c r="G73641" s="408"/>
      <c r="H73641" s="374"/>
      <c r="I73641" s="409"/>
      <c r="J73641" s="374"/>
      <c r="K73641" s="409"/>
      <c r="L73641" s="378"/>
      <c r="M73641" s="410"/>
      <c r="N73641" s="374"/>
      <c r="O73641" s="411"/>
      <c r="P73641" s="409"/>
      <c r="Q73641" s="409"/>
      <c r="R73641" s="378"/>
      <c r="S73641" s="378"/>
      <c r="T73641" s="378"/>
      <c r="U73641" s="378"/>
      <c r="V73641" s="378"/>
      <c r="W73641" s="378"/>
      <c r="X73641" s="378"/>
      <c r="Y73641" s="378"/>
    </row>
    <row r="73642" spans="1:25">
      <c r="A73642" s="374"/>
      <c r="B73642" s="374"/>
      <c r="C73642" s="406"/>
      <c r="D73642" s="407"/>
      <c r="E73642" s="374"/>
      <c r="F73642" s="374"/>
      <c r="G73642" s="408"/>
      <c r="H73642" s="374"/>
      <c r="I73642" s="409"/>
      <c r="J73642" s="374"/>
      <c r="K73642" s="409"/>
      <c r="L73642" s="378"/>
      <c r="M73642" s="410"/>
      <c r="N73642" s="374"/>
      <c r="O73642" s="411"/>
      <c r="P73642" s="409"/>
      <c r="Q73642" s="409"/>
      <c r="R73642" s="378"/>
      <c r="S73642" s="378"/>
      <c r="T73642" s="378"/>
      <c r="U73642" s="378"/>
      <c r="V73642" s="378"/>
      <c r="W73642" s="378"/>
      <c r="X73642" s="378"/>
      <c r="Y73642" s="378"/>
    </row>
    <row r="73643" spans="1:25">
      <c r="A73643" s="374"/>
      <c r="B73643" s="374"/>
      <c r="C73643" s="406"/>
      <c r="D73643" s="407"/>
      <c r="E73643" s="374"/>
      <c r="F73643" s="374"/>
      <c r="G73643" s="408"/>
      <c r="H73643" s="374"/>
      <c r="I73643" s="409"/>
      <c r="J73643" s="374"/>
      <c r="K73643" s="409"/>
      <c r="L73643" s="378"/>
      <c r="M73643" s="410"/>
      <c r="N73643" s="374"/>
      <c r="O73643" s="411"/>
      <c r="P73643" s="409"/>
      <c r="Q73643" s="409"/>
      <c r="R73643" s="378"/>
      <c r="S73643" s="378"/>
      <c r="T73643" s="378"/>
      <c r="U73643" s="378"/>
      <c r="V73643" s="378"/>
      <c r="W73643" s="378"/>
      <c r="X73643" s="378"/>
      <c r="Y73643" s="378"/>
    </row>
    <row r="73644" spans="1:25">
      <c r="A73644" s="374"/>
      <c r="B73644" s="374"/>
      <c r="C73644" s="406"/>
      <c r="D73644" s="407"/>
      <c r="E73644" s="374"/>
      <c r="F73644" s="374"/>
      <c r="G73644" s="408"/>
      <c r="H73644" s="374"/>
      <c r="I73644" s="409"/>
      <c r="J73644" s="374"/>
      <c r="K73644" s="409"/>
      <c r="L73644" s="378"/>
      <c r="M73644" s="410"/>
      <c r="N73644" s="374"/>
      <c r="O73644" s="411"/>
      <c r="P73644" s="409"/>
      <c r="Q73644" s="409"/>
      <c r="R73644" s="378"/>
      <c r="S73644" s="378"/>
      <c r="T73644" s="378"/>
      <c r="U73644" s="378"/>
      <c r="V73644" s="378"/>
      <c r="W73644" s="378"/>
      <c r="X73644" s="378"/>
      <c r="Y73644" s="378"/>
    </row>
    <row r="73645" spans="1:25">
      <c r="A73645" s="374"/>
      <c r="B73645" s="374"/>
      <c r="C73645" s="406"/>
      <c r="D73645" s="407"/>
      <c r="E73645" s="374"/>
      <c r="F73645" s="374"/>
      <c r="G73645" s="408"/>
      <c r="H73645" s="374"/>
      <c r="I73645" s="409"/>
      <c r="J73645" s="374"/>
      <c r="K73645" s="409"/>
      <c r="L73645" s="378"/>
      <c r="M73645" s="410"/>
      <c r="N73645" s="374"/>
      <c r="O73645" s="411"/>
      <c r="P73645" s="409"/>
      <c r="Q73645" s="409"/>
      <c r="R73645" s="378"/>
      <c r="S73645" s="378"/>
      <c r="T73645" s="378"/>
      <c r="U73645" s="378"/>
      <c r="V73645" s="378"/>
      <c r="W73645" s="378"/>
      <c r="X73645" s="378"/>
      <c r="Y73645" s="378"/>
    </row>
    <row r="73646" spans="1:25">
      <c r="A73646" s="374"/>
      <c r="B73646" s="374"/>
      <c r="C73646" s="406"/>
      <c r="D73646" s="407"/>
      <c r="E73646" s="374"/>
      <c r="F73646" s="374"/>
      <c r="G73646" s="408"/>
      <c r="H73646" s="374"/>
      <c r="I73646" s="409"/>
      <c r="J73646" s="374"/>
      <c r="K73646" s="409"/>
      <c r="L73646" s="378"/>
      <c r="M73646" s="410"/>
      <c r="N73646" s="374"/>
      <c r="O73646" s="411"/>
      <c r="P73646" s="409"/>
      <c r="Q73646" s="409"/>
      <c r="R73646" s="378"/>
      <c r="S73646" s="378"/>
      <c r="T73646" s="378"/>
      <c r="U73646" s="378"/>
      <c r="V73646" s="378"/>
      <c r="W73646" s="378"/>
      <c r="X73646" s="378"/>
      <c r="Y73646" s="378"/>
    </row>
    <row r="73647" spans="1:25">
      <c r="A73647" s="374"/>
      <c r="B73647" s="374"/>
      <c r="C73647" s="406"/>
      <c r="D73647" s="407"/>
      <c r="E73647" s="374"/>
      <c r="F73647" s="374"/>
      <c r="G73647" s="408"/>
      <c r="H73647" s="374"/>
      <c r="I73647" s="409"/>
      <c r="J73647" s="374"/>
      <c r="K73647" s="409"/>
      <c r="L73647" s="378"/>
      <c r="M73647" s="410"/>
      <c r="N73647" s="374"/>
      <c r="O73647" s="411"/>
      <c r="P73647" s="409"/>
      <c r="Q73647" s="409"/>
      <c r="R73647" s="378"/>
      <c r="S73647" s="378"/>
      <c r="T73647" s="378"/>
      <c r="U73647" s="378"/>
      <c r="V73647" s="378"/>
      <c r="W73647" s="378"/>
      <c r="X73647" s="378"/>
      <c r="Y73647" s="378"/>
    </row>
    <row r="73648" spans="1:25">
      <c r="A73648" s="374"/>
      <c r="B73648" s="374"/>
      <c r="C73648" s="406"/>
      <c r="D73648" s="407"/>
      <c r="E73648" s="374"/>
      <c r="F73648" s="374"/>
      <c r="G73648" s="408"/>
      <c r="H73648" s="374"/>
      <c r="I73648" s="409"/>
      <c r="J73648" s="374"/>
      <c r="K73648" s="409"/>
      <c r="L73648" s="378"/>
      <c r="M73648" s="410"/>
      <c r="N73648" s="374"/>
      <c r="O73648" s="411"/>
      <c r="P73648" s="409"/>
      <c r="Q73648" s="409"/>
      <c r="R73648" s="378"/>
      <c r="S73648" s="378"/>
      <c r="T73648" s="378"/>
      <c r="U73648" s="378"/>
      <c r="V73648" s="378"/>
      <c r="W73648" s="378"/>
      <c r="X73648" s="378"/>
      <c r="Y73648" s="378"/>
    </row>
    <row r="73649" spans="1:25">
      <c r="A73649" s="374"/>
      <c r="B73649" s="374"/>
      <c r="C73649" s="406"/>
      <c r="D73649" s="407"/>
      <c r="E73649" s="374"/>
      <c r="F73649" s="374"/>
      <c r="G73649" s="408"/>
      <c r="H73649" s="374"/>
      <c r="I73649" s="409"/>
      <c r="J73649" s="374"/>
      <c r="K73649" s="409"/>
      <c r="L73649" s="378"/>
      <c r="M73649" s="410"/>
      <c r="N73649" s="374"/>
      <c r="O73649" s="411"/>
      <c r="P73649" s="409"/>
      <c r="Q73649" s="409"/>
      <c r="R73649" s="378"/>
      <c r="S73649" s="378"/>
      <c r="T73649" s="378"/>
      <c r="U73649" s="378"/>
      <c r="V73649" s="378"/>
      <c r="W73649" s="378"/>
      <c r="X73649" s="378"/>
      <c r="Y73649" s="378"/>
    </row>
    <row r="73650" spans="1:25">
      <c r="A73650" s="374"/>
      <c r="B73650" s="374"/>
      <c r="C73650" s="406"/>
      <c r="D73650" s="407"/>
      <c r="E73650" s="374"/>
      <c r="F73650" s="374"/>
      <c r="G73650" s="408"/>
      <c r="H73650" s="374"/>
      <c r="I73650" s="409"/>
      <c r="J73650" s="374"/>
      <c r="K73650" s="409"/>
      <c r="L73650" s="378"/>
      <c r="M73650" s="410"/>
      <c r="N73650" s="374"/>
      <c r="O73650" s="411"/>
      <c r="P73650" s="409"/>
      <c r="Q73650" s="409"/>
      <c r="R73650" s="378"/>
      <c r="S73650" s="378"/>
      <c r="T73650" s="378"/>
      <c r="U73650" s="378"/>
      <c r="V73650" s="378"/>
      <c r="W73650" s="378"/>
      <c r="X73650" s="378"/>
      <c r="Y73650" s="378"/>
    </row>
    <row r="73651" spans="1:25">
      <c r="A73651" s="374"/>
      <c r="B73651" s="374"/>
      <c r="C73651" s="406"/>
      <c r="D73651" s="407"/>
      <c r="E73651" s="374"/>
      <c r="F73651" s="374"/>
      <c r="G73651" s="408"/>
      <c r="H73651" s="374"/>
      <c r="I73651" s="409"/>
      <c r="J73651" s="374"/>
      <c r="K73651" s="409"/>
      <c r="L73651" s="378"/>
      <c r="M73651" s="410"/>
      <c r="N73651" s="374"/>
      <c r="O73651" s="411"/>
      <c r="P73651" s="409"/>
      <c r="Q73651" s="409"/>
      <c r="R73651" s="378"/>
      <c r="S73651" s="378"/>
      <c r="T73651" s="378"/>
      <c r="U73651" s="378"/>
      <c r="V73651" s="378"/>
      <c r="W73651" s="378"/>
      <c r="X73651" s="378"/>
      <c r="Y73651" s="378"/>
    </row>
    <row r="73652" spans="1:25">
      <c r="A73652" s="374"/>
      <c r="B73652" s="374"/>
      <c r="C73652" s="406"/>
      <c r="D73652" s="407"/>
      <c r="E73652" s="374"/>
      <c r="F73652" s="374"/>
      <c r="G73652" s="408"/>
      <c r="H73652" s="374"/>
      <c r="I73652" s="409"/>
      <c r="J73652" s="374"/>
      <c r="K73652" s="409"/>
      <c r="L73652" s="378"/>
      <c r="M73652" s="410"/>
      <c r="N73652" s="374"/>
      <c r="O73652" s="411"/>
      <c r="P73652" s="409"/>
      <c r="Q73652" s="409"/>
      <c r="R73652" s="378"/>
      <c r="S73652" s="378"/>
      <c r="T73652" s="378"/>
      <c r="U73652" s="378"/>
      <c r="V73652" s="378"/>
      <c r="W73652" s="378"/>
      <c r="X73652" s="378"/>
      <c r="Y73652" s="378"/>
    </row>
    <row r="73653" spans="1:25">
      <c r="A73653" s="374"/>
      <c r="B73653" s="374"/>
      <c r="C73653" s="406"/>
      <c r="D73653" s="407"/>
      <c r="E73653" s="374"/>
      <c r="F73653" s="374"/>
      <c r="G73653" s="408"/>
      <c r="H73653" s="374"/>
      <c r="I73653" s="409"/>
      <c r="J73653" s="374"/>
      <c r="K73653" s="409"/>
      <c r="L73653" s="378"/>
      <c r="M73653" s="410"/>
      <c r="N73653" s="374"/>
      <c r="O73653" s="411"/>
      <c r="P73653" s="409"/>
      <c r="Q73653" s="409"/>
      <c r="R73653" s="378"/>
      <c r="S73653" s="378"/>
      <c r="T73653" s="378"/>
      <c r="U73653" s="378"/>
      <c r="V73653" s="378"/>
      <c r="W73653" s="378"/>
      <c r="X73653" s="378"/>
      <c r="Y73653" s="378"/>
    </row>
    <row r="73654" spans="1:25">
      <c r="A73654" s="374"/>
      <c r="B73654" s="374"/>
      <c r="C73654" s="406"/>
      <c r="D73654" s="407"/>
      <c r="E73654" s="374"/>
      <c r="F73654" s="374"/>
      <c r="G73654" s="408"/>
      <c r="H73654" s="374"/>
      <c r="I73654" s="409"/>
      <c r="J73654" s="374"/>
      <c r="K73654" s="409"/>
      <c r="L73654" s="378"/>
      <c r="M73654" s="410"/>
      <c r="N73654" s="374"/>
      <c r="O73654" s="411"/>
      <c r="P73654" s="409"/>
      <c r="Q73654" s="409"/>
      <c r="R73654" s="378"/>
      <c r="S73654" s="378"/>
      <c r="T73654" s="378"/>
      <c r="U73654" s="378"/>
      <c r="V73654" s="378"/>
      <c r="W73654" s="378"/>
      <c r="X73654" s="378"/>
      <c r="Y73654" s="378"/>
    </row>
    <row r="73655" spans="1:25">
      <c r="A73655" s="374"/>
      <c r="B73655" s="374"/>
      <c r="C73655" s="406"/>
      <c r="D73655" s="407"/>
      <c r="E73655" s="374"/>
      <c r="F73655" s="374"/>
      <c r="G73655" s="408"/>
      <c r="H73655" s="374"/>
      <c r="I73655" s="409"/>
      <c r="J73655" s="374"/>
      <c r="K73655" s="409"/>
      <c r="L73655" s="378"/>
      <c r="M73655" s="410"/>
      <c r="N73655" s="374"/>
      <c r="O73655" s="411"/>
      <c r="P73655" s="409"/>
      <c r="Q73655" s="409"/>
      <c r="R73655" s="378"/>
      <c r="S73655" s="378"/>
      <c r="T73655" s="378"/>
      <c r="U73655" s="378"/>
      <c r="V73655" s="378"/>
      <c r="W73655" s="378"/>
      <c r="X73655" s="378"/>
      <c r="Y73655" s="378"/>
    </row>
    <row r="73656" spans="1:25">
      <c r="A73656" s="374"/>
      <c r="B73656" s="374"/>
      <c r="C73656" s="406"/>
      <c r="D73656" s="407"/>
      <c r="E73656" s="374"/>
      <c r="F73656" s="374"/>
      <c r="G73656" s="408"/>
      <c r="H73656" s="374"/>
      <c r="I73656" s="409"/>
      <c r="J73656" s="374"/>
      <c r="K73656" s="409"/>
      <c r="L73656" s="378"/>
      <c r="M73656" s="410"/>
      <c r="N73656" s="374"/>
      <c r="O73656" s="411"/>
      <c r="P73656" s="409"/>
      <c r="Q73656" s="409"/>
      <c r="R73656" s="378"/>
      <c r="S73656" s="378"/>
      <c r="T73656" s="378"/>
      <c r="U73656" s="378"/>
      <c r="V73656" s="378"/>
      <c r="W73656" s="378"/>
      <c r="X73656" s="378"/>
      <c r="Y73656" s="378"/>
    </row>
    <row r="73657" spans="1:25">
      <c r="A73657" s="374"/>
      <c r="B73657" s="374"/>
      <c r="C73657" s="406"/>
      <c r="D73657" s="407"/>
      <c r="E73657" s="374"/>
      <c r="F73657" s="374"/>
      <c r="G73657" s="408"/>
      <c r="H73657" s="374"/>
      <c r="I73657" s="409"/>
      <c r="J73657" s="374"/>
      <c r="K73657" s="409"/>
      <c r="L73657" s="378"/>
      <c r="M73657" s="410"/>
      <c r="N73657" s="374"/>
      <c r="O73657" s="411"/>
      <c r="P73657" s="409"/>
      <c r="Q73657" s="409"/>
      <c r="R73657" s="378"/>
      <c r="S73657" s="378"/>
      <c r="T73657" s="378"/>
      <c r="U73657" s="378"/>
      <c r="V73657" s="378"/>
      <c r="W73657" s="378"/>
      <c r="X73657" s="378"/>
      <c r="Y73657" s="378"/>
    </row>
    <row r="73658" spans="1:25">
      <c r="A73658" s="374"/>
      <c r="B73658" s="374"/>
      <c r="C73658" s="406"/>
      <c r="D73658" s="407"/>
      <c r="E73658" s="374"/>
      <c r="F73658" s="374"/>
      <c r="G73658" s="408"/>
      <c r="H73658" s="374"/>
      <c r="I73658" s="409"/>
      <c r="J73658" s="374"/>
      <c r="K73658" s="409"/>
      <c r="L73658" s="378"/>
      <c r="M73658" s="410"/>
      <c r="N73658" s="374"/>
      <c r="O73658" s="411"/>
      <c r="P73658" s="409"/>
      <c r="Q73658" s="409"/>
      <c r="R73658" s="378"/>
      <c r="S73658" s="378"/>
      <c r="T73658" s="378"/>
      <c r="U73658" s="378"/>
      <c r="V73658" s="378"/>
      <c r="W73658" s="378"/>
      <c r="X73658" s="378"/>
      <c r="Y73658" s="378"/>
    </row>
    <row r="73659" spans="1:25">
      <c r="A73659" s="374"/>
      <c r="B73659" s="374"/>
      <c r="C73659" s="406"/>
      <c r="D73659" s="407"/>
      <c r="E73659" s="374"/>
      <c r="F73659" s="374"/>
      <c r="G73659" s="408"/>
      <c r="H73659" s="374"/>
      <c r="I73659" s="409"/>
      <c r="J73659" s="374"/>
      <c r="K73659" s="409"/>
      <c r="L73659" s="378"/>
      <c r="M73659" s="410"/>
      <c r="N73659" s="374"/>
      <c r="O73659" s="411"/>
      <c r="P73659" s="409"/>
      <c r="Q73659" s="409"/>
      <c r="R73659" s="378"/>
      <c r="S73659" s="378"/>
      <c r="T73659" s="378"/>
      <c r="U73659" s="378"/>
      <c r="V73659" s="378"/>
      <c r="W73659" s="378"/>
      <c r="X73659" s="378"/>
      <c r="Y73659" s="378"/>
    </row>
    <row r="73660" spans="1:25">
      <c r="A73660" s="374"/>
      <c r="B73660" s="374"/>
      <c r="C73660" s="406"/>
      <c r="D73660" s="407"/>
      <c r="E73660" s="374"/>
      <c r="F73660" s="374"/>
      <c r="G73660" s="408"/>
      <c r="H73660" s="374"/>
      <c r="I73660" s="409"/>
      <c r="J73660" s="374"/>
      <c r="K73660" s="409"/>
      <c r="L73660" s="378"/>
      <c r="M73660" s="410"/>
      <c r="N73660" s="374"/>
      <c r="O73660" s="411"/>
      <c r="P73660" s="409"/>
      <c r="Q73660" s="409"/>
      <c r="R73660" s="378"/>
      <c r="S73660" s="378"/>
      <c r="T73660" s="378"/>
      <c r="U73660" s="378"/>
      <c r="V73660" s="378"/>
      <c r="W73660" s="378"/>
      <c r="X73660" s="378"/>
      <c r="Y73660" s="378"/>
    </row>
    <row r="73661" spans="1:25">
      <c r="A73661" s="374"/>
      <c r="B73661" s="374"/>
      <c r="C73661" s="406"/>
      <c r="D73661" s="407"/>
      <c r="E73661" s="374"/>
      <c r="F73661" s="374"/>
      <c r="G73661" s="408"/>
      <c r="H73661" s="374"/>
      <c r="I73661" s="409"/>
      <c r="J73661" s="374"/>
      <c r="K73661" s="409"/>
      <c r="L73661" s="378"/>
      <c r="M73661" s="410"/>
      <c r="N73661" s="374"/>
      <c r="O73661" s="411"/>
      <c r="P73661" s="409"/>
      <c r="Q73661" s="409"/>
      <c r="R73661" s="378"/>
      <c r="S73661" s="378"/>
      <c r="T73661" s="378"/>
      <c r="U73661" s="378"/>
      <c r="V73661" s="378"/>
      <c r="W73661" s="378"/>
      <c r="X73661" s="378"/>
      <c r="Y73661" s="378"/>
    </row>
    <row r="73662" spans="1:25">
      <c r="A73662" s="374"/>
      <c r="B73662" s="374"/>
      <c r="C73662" s="406"/>
      <c r="D73662" s="407"/>
      <c r="E73662" s="374"/>
      <c r="F73662" s="374"/>
      <c r="G73662" s="408"/>
      <c r="H73662" s="374"/>
      <c r="I73662" s="409"/>
      <c r="J73662" s="374"/>
      <c r="K73662" s="409"/>
      <c r="L73662" s="378"/>
      <c r="M73662" s="410"/>
      <c r="N73662" s="374"/>
      <c r="O73662" s="411"/>
      <c r="P73662" s="409"/>
      <c r="Q73662" s="409"/>
      <c r="R73662" s="378"/>
      <c r="S73662" s="378"/>
      <c r="T73662" s="378"/>
      <c r="U73662" s="378"/>
      <c r="V73662" s="378"/>
      <c r="W73662" s="378"/>
      <c r="X73662" s="378"/>
      <c r="Y73662" s="378"/>
    </row>
    <row r="73663" spans="1:25">
      <c r="A73663" s="374"/>
      <c r="B73663" s="374"/>
      <c r="C73663" s="406"/>
      <c r="D73663" s="407"/>
      <c r="E73663" s="374"/>
      <c r="F73663" s="374"/>
      <c r="G73663" s="408"/>
      <c r="H73663" s="374"/>
      <c r="I73663" s="409"/>
      <c r="J73663" s="374"/>
      <c r="K73663" s="409"/>
      <c r="L73663" s="378"/>
      <c r="M73663" s="410"/>
      <c r="N73663" s="374"/>
      <c r="O73663" s="411"/>
      <c r="P73663" s="409"/>
      <c r="Q73663" s="409"/>
      <c r="R73663" s="378"/>
      <c r="S73663" s="378"/>
      <c r="T73663" s="378"/>
      <c r="U73663" s="378"/>
      <c r="V73663" s="378"/>
      <c r="W73663" s="378"/>
      <c r="X73663" s="378"/>
      <c r="Y73663" s="378"/>
    </row>
    <row r="73664" spans="1:25">
      <c r="A73664" s="374"/>
      <c r="B73664" s="374"/>
      <c r="C73664" s="406"/>
      <c r="D73664" s="407"/>
      <c r="E73664" s="374"/>
      <c r="F73664" s="374"/>
      <c r="G73664" s="408"/>
      <c r="H73664" s="374"/>
      <c r="I73664" s="409"/>
      <c r="J73664" s="374"/>
      <c r="K73664" s="409"/>
      <c r="L73664" s="378"/>
      <c r="M73664" s="410"/>
      <c r="N73664" s="374"/>
      <c r="O73664" s="411"/>
      <c r="P73664" s="409"/>
      <c r="Q73664" s="409"/>
      <c r="R73664" s="378"/>
      <c r="S73664" s="378"/>
      <c r="T73664" s="378"/>
      <c r="U73664" s="378"/>
      <c r="V73664" s="378"/>
      <c r="W73664" s="378"/>
      <c r="X73664" s="378"/>
      <c r="Y73664" s="378"/>
    </row>
    <row r="73665" spans="1:25">
      <c r="A73665" s="374"/>
      <c r="B73665" s="374"/>
      <c r="C73665" s="406"/>
      <c r="D73665" s="407"/>
      <c r="E73665" s="374"/>
      <c r="F73665" s="374"/>
      <c r="G73665" s="408"/>
      <c r="H73665" s="374"/>
      <c r="I73665" s="409"/>
      <c r="J73665" s="374"/>
      <c r="K73665" s="409"/>
      <c r="L73665" s="378"/>
      <c r="M73665" s="410"/>
      <c r="N73665" s="374"/>
      <c r="O73665" s="411"/>
      <c r="P73665" s="409"/>
      <c r="Q73665" s="409"/>
      <c r="R73665" s="378"/>
      <c r="S73665" s="378"/>
      <c r="T73665" s="378"/>
      <c r="U73665" s="378"/>
      <c r="V73665" s="378"/>
      <c r="W73665" s="378"/>
      <c r="X73665" s="378"/>
      <c r="Y73665" s="378"/>
    </row>
    <row r="73666" spans="1:25">
      <c r="A73666" s="374"/>
      <c r="B73666" s="374"/>
      <c r="C73666" s="406"/>
      <c r="D73666" s="407"/>
      <c r="E73666" s="374"/>
      <c r="F73666" s="374"/>
      <c r="G73666" s="408"/>
      <c r="H73666" s="374"/>
      <c r="I73666" s="409"/>
      <c r="J73666" s="374"/>
      <c r="K73666" s="409"/>
      <c r="L73666" s="378"/>
      <c r="M73666" s="410"/>
      <c r="N73666" s="374"/>
      <c r="O73666" s="411"/>
      <c r="P73666" s="409"/>
      <c r="Q73666" s="409"/>
      <c r="R73666" s="378"/>
      <c r="S73666" s="378"/>
      <c r="T73666" s="378"/>
      <c r="U73666" s="378"/>
      <c r="V73666" s="378"/>
      <c r="W73666" s="378"/>
      <c r="X73666" s="378"/>
      <c r="Y73666" s="378"/>
    </row>
    <row r="73667" spans="1:25">
      <c r="A73667" s="374"/>
      <c r="B73667" s="374"/>
      <c r="C73667" s="406"/>
      <c r="D73667" s="407"/>
      <c r="E73667" s="374"/>
      <c r="F73667" s="374"/>
      <c r="G73667" s="408"/>
      <c r="H73667" s="374"/>
      <c r="I73667" s="409"/>
      <c r="J73667" s="374"/>
      <c r="K73667" s="409"/>
      <c r="L73667" s="378"/>
      <c r="M73667" s="410"/>
      <c r="N73667" s="374"/>
      <c r="O73667" s="411"/>
      <c r="P73667" s="409"/>
      <c r="Q73667" s="409"/>
      <c r="R73667" s="378"/>
      <c r="S73667" s="378"/>
      <c r="T73667" s="378"/>
      <c r="U73667" s="378"/>
      <c r="V73667" s="378"/>
      <c r="W73667" s="378"/>
      <c r="X73667" s="378"/>
      <c r="Y73667" s="378"/>
    </row>
    <row r="73668" spans="1:25">
      <c r="A73668" s="374"/>
      <c r="B73668" s="374"/>
      <c r="C73668" s="406"/>
      <c r="D73668" s="407"/>
      <c r="E73668" s="374"/>
      <c r="F73668" s="374"/>
      <c r="G73668" s="408"/>
      <c r="H73668" s="374"/>
      <c r="I73668" s="409"/>
      <c r="J73668" s="374"/>
      <c r="K73668" s="409"/>
      <c r="L73668" s="378"/>
      <c r="M73668" s="410"/>
      <c r="N73668" s="374"/>
      <c r="O73668" s="411"/>
      <c r="P73668" s="409"/>
      <c r="Q73668" s="409"/>
      <c r="R73668" s="378"/>
      <c r="S73668" s="378"/>
      <c r="T73668" s="378"/>
      <c r="U73668" s="378"/>
      <c r="V73668" s="378"/>
      <c r="W73668" s="378"/>
      <c r="X73668" s="378"/>
      <c r="Y73668" s="378"/>
    </row>
    <row r="73669" spans="1:25">
      <c r="A73669" s="374"/>
      <c r="B73669" s="374"/>
      <c r="C73669" s="406"/>
      <c r="D73669" s="407"/>
      <c r="E73669" s="374"/>
      <c r="F73669" s="374"/>
      <c r="G73669" s="408"/>
      <c r="H73669" s="374"/>
      <c r="I73669" s="409"/>
      <c r="J73669" s="374"/>
      <c r="K73669" s="409"/>
      <c r="L73669" s="378"/>
      <c r="M73669" s="410"/>
      <c r="N73669" s="374"/>
      <c r="O73669" s="411"/>
      <c r="P73669" s="409"/>
      <c r="Q73669" s="409"/>
      <c r="R73669" s="378"/>
      <c r="S73669" s="378"/>
      <c r="T73669" s="378"/>
      <c r="U73669" s="378"/>
      <c r="V73669" s="378"/>
      <c r="W73669" s="378"/>
      <c r="X73669" s="378"/>
      <c r="Y73669" s="378"/>
    </row>
    <row r="73670" spans="1:25">
      <c r="A73670" s="374"/>
      <c r="B73670" s="374"/>
      <c r="C73670" s="406"/>
      <c r="D73670" s="407"/>
      <c r="E73670" s="374"/>
      <c r="F73670" s="374"/>
      <c r="G73670" s="408"/>
      <c r="H73670" s="374"/>
      <c r="I73670" s="409"/>
      <c r="J73670" s="374"/>
      <c r="K73670" s="409"/>
      <c r="L73670" s="378"/>
      <c r="M73670" s="410"/>
      <c r="N73670" s="374"/>
      <c r="O73670" s="411"/>
      <c r="P73670" s="409"/>
      <c r="Q73670" s="409"/>
      <c r="R73670" s="378"/>
      <c r="S73670" s="378"/>
      <c r="T73670" s="378"/>
      <c r="U73670" s="378"/>
      <c r="V73670" s="378"/>
      <c r="W73670" s="378"/>
      <c r="X73670" s="378"/>
      <c r="Y73670" s="378"/>
    </row>
    <row r="73671" spans="1:25">
      <c r="A73671" s="374"/>
      <c r="B73671" s="374"/>
      <c r="C73671" s="406"/>
      <c r="D73671" s="407"/>
      <c r="E73671" s="374"/>
      <c r="F73671" s="374"/>
      <c r="G73671" s="408"/>
      <c r="H73671" s="374"/>
      <c r="I73671" s="409"/>
      <c r="J73671" s="374"/>
      <c r="K73671" s="409"/>
      <c r="L73671" s="378"/>
      <c r="M73671" s="410"/>
      <c r="N73671" s="374"/>
      <c r="O73671" s="411"/>
      <c r="P73671" s="409"/>
      <c r="Q73671" s="409"/>
      <c r="R73671" s="378"/>
      <c r="S73671" s="378"/>
      <c r="T73671" s="378"/>
      <c r="U73671" s="378"/>
      <c r="V73671" s="378"/>
      <c r="W73671" s="378"/>
      <c r="X73671" s="378"/>
      <c r="Y73671" s="378"/>
    </row>
    <row r="73672" spans="1:25">
      <c r="A73672" s="374"/>
      <c r="B73672" s="374"/>
      <c r="C73672" s="406"/>
      <c r="D73672" s="407"/>
      <c r="E73672" s="374"/>
      <c r="F73672" s="374"/>
      <c r="G73672" s="408"/>
      <c r="H73672" s="374"/>
      <c r="I73672" s="409"/>
      <c r="J73672" s="374"/>
      <c r="K73672" s="409"/>
      <c r="L73672" s="378"/>
      <c r="M73672" s="410"/>
      <c r="N73672" s="374"/>
      <c r="O73672" s="411"/>
      <c r="P73672" s="409"/>
      <c r="Q73672" s="409"/>
      <c r="R73672" s="378"/>
      <c r="S73672" s="378"/>
      <c r="T73672" s="378"/>
      <c r="U73672" s="378"/>
      <c r="V73672" s="378"/>
      <c r="W73672" s="378"/>
      <c r="X73672" s="378"/>
      <c r="Y73672" s="378"/>
    </row>
    <row r="73673" spans="1:25">
      <c r="A73673" s="374"/>
      <c r="B73673" s="374"/>
      <c r="C73673" s="406"/>
      <c r="D73673" s="407"/>
      <c r="E73673" s="374"/>
      <c r="F73673" s="374"/>
      <c r="G73673" s="408"/>
      <c r="H73673" s="374"/>
      <c r="I73673" s="409"/>
      <c r="J73673" s="374"/>
      <c r="K73673" s="409"/>
      <c r="L73673" s="378"/>
      <c r="M73673" s="410"/>
      <c r="N73673" s="374"/>
      <c r="O73673" s="411"/>
      <c r="P73673" s="409"/>
      <c r="Q73673" s="409"/>
      <c r="R73673" s="378"/>
      <c r="S73673" s="378"/>
      <c r="T73673" s="378"/>
      <c r="U73673" s="378"/>
      <c r="V73673" s="378"/>
      <c r="W73673" s="378"/>
      <c r="X73673" s="378"/>
      <c r="Y73673" s="378"/>
    </row>
    <row r="73674" spans="1:25">
      <c r="A73674" s="374"/>
      <c r="B73674" s="374"/>
      <c r="C73674" s="406"/>
      <c r="D73674" s="407"/>
      <c r="E73674" s="374"/>
      <c r="F73674" s="374"/>
      <c r="G73674" s="408"/>
      <c r="H73674" s="374"/>
      <c r="I73674" s="409"/>
      <c r="J73674" s="374"/>
      <c r="K73674" s="409"/>
      <c r="L73674" s="378"/>
      <c r="M73674" s="410"/>
      <c r="N73674" s="374"/>
      <c r="O73674" s="411"/>
      <c r="P73674" s="409"/>
      <c r="Q73674" s="409"/>
      <c r="R73674" s="378"/>
      <c r="S73674" s="378"/>
      <c r="T73674" s="378"/>
      <c r="U73674" s="378"/>
      <c r="V73674" s="378"/>
      <c r="W73674" s="378"/>
      <c r="X73674" s="378"/>
      <c r="Y73674" s="378"/>
    </row>
    <row r="73675" spans="1:25">
      <c r="A73675" s="374"/>
      <c r="B73675" s="374"/>
      <c r="C73675" s="406"/>
      <c r="D73675" s="407"/>
      <c r="E73675" s="374"/>
      <c r="F73675" s="374"/>
      <c r="G73675" s="408"/>
      <c r="H73675" s="374"/>
      <c r="I73675" s="409"/>
      <c r="J73675" s="374"/>
      <c r="K73675" s="409"/>
      <c r="L73675" s="378"/>
      <c r="M73675" s="410"/>
      <c r="N73675" s="374"/>
      <c r="O73675" s="411"/>
      <c r="P73675" s="409"/>
      <c r="Q73675" s="409"/>
      <c r="R73675" s="378"/>
      <c r="S73675" s="378"/>
      <c r="T73675" s="378"/>
      <c r="U73675" s="378"/>
      <c r="V73675" s="378"/>
      <c r="W73675" s="378"/>
      <c r="X73675" s="378"/>
      <c r="Y73675" s="378"/>
    </row>
    <row r="73676" spans="1:25">
      <c r="A73676" s="374"/>
      <c r="B73676" s="374"/>
      <c r="C73676" s="406"/>
      <c r="D73676" s="407"/>
      <c r="E73676" s="374"/>
      <c r="F73676" s="374"/>
      <c r="G73676" s="408"/>
      <c r="H73676" s="374"/>
      <c r="I73676" s="409"/>
      <c r="J73676" s="374"/>
      <c r="K73676" s="409"/>
      <c r="L73676" s="378"/>
      <c r="M73676" s="410"/>
      <c r="N73676" s="374"/>
      <c r="O73676" s="411"/>
      <c r="P73676" s="409"/>
      <c r="Q73676" s="409"/>
      <c r="R73676" s="378"/>
      <c r="S73676" s="378"/>
      <c r="T73676" s="378"/>
      <c r="U73676" s="378"/>
      <c r="V73676" s="378"/>
      <c r="W73676" s="378"/>
      <c r="X73676" s="378"/>
      <c r="Y73676" s="378"/>
    </row>
    <row r="73677" spans="1:25">
      <c r="A73677" s="374"/>
      <c r="B73677" s="374"/>
      <c r="C73677" s="406"/>
      <c r="D73677" s="407"/>
      <c r="E73677" s="374"/>
      <c r="F73677" s="374"/>
      <c r="G73677" s="408"/>
      <c r="H73677" s="374"/>
      <c r="I73677" s="409"/>
      <c r="J73677" s="374"/>
      <c r="K73677" s="409"/>
      <c r="L73677" s="378"/>
      <c r="M73677" s="410"/>
      <c r="N73677" s="374"/>
      <c r="O73677" s="411"/>
      <c r="P73677" s="409"/>
      <c r="Q73677" s="409"/>
      <c r="R73677" s="378"/>
      <c r="S73677" s="378"/>
      <c r="T73677" s="378"/>
      <c r="U73677" s="378"/>
      <c r="V73677" s="378"/>
      <c r="W73677" s="378"/>
      <c r="X73677" s="378"/>
      <c r="Y73677" s="378"/>
    </row>
    <row r="73678" spans="1:25">
      <c r="A73678" s="374"/>
      <c r="B73678" s="374"/>
      <c r="C73678" s="406"/>
      <c r="D73678" s="407"/>
      <c r="E73678" s="374"/>
      <c r="F73678" s="374"/>
      <c r="G73678" s="408"/>
      <c r="H73678" s="374"/>
      <c r="I73678" s="409"/>
      <c r="J73678" s="374"/>
      <c r="K73678" s="409"/>
      <c r="L73678" s="378"/>
      <c r="M73678" s="410"/>
      <c r="N73678" s="374"/>
      <c r="O73678" s="411"/>
      <c r="P73678" s="409"/>
      <c r="Q73678" s="409"/>
      <c r="R73678" s="378"/>
      <c r="S73678" s="378"/>
      <c r="T73678" s="378"/>
      <c r="U73678" s="378"/>
      <c r="V73678" s="378"/>
      <c r="W73678" s="378"/>
      <c r="X73678" s="378"/>
      <c r="Y73678" s="378"/>
    </row>
    <row r="73679" spans="1:25">
      <c r="A73679" s="374"/>
      <c r="B73679" s="374"/>
      <c r="C73679" s="406"/>
      <c r="D73679" s="407"/>
      <c r="E73679" s="374"/>
      <c r="F73679" s="374"/>
      <c r="G73679" s="408"/>
      <c r="H73679" s="374"/>
      <c r="I73679" s="409"/>
      <c r="J73679" s="374"/>
      <c r="K73679" s="409"/>
      <c r="L73679" s="378"/>
      <c r="M73679" s="410"/>
      <c r="N73679" s="374"/>
      <c r="O73679" s="411"/>
      <c r="P73679" s="409"/>
      <c r="Q73679" s="409"/>
      <c r="R73679" s="378"/>
      <c r="S73679" s="378"/>
      <c r="T73679" s="378"/>
      <c r="U73679" s="378"/>
      <c r="V73679" s="378"/>
      <c r="W73679" s="378"/>
      <c r="X73679" s="378"/>
      <c r="Y73679" s="378"/>
    </row>
    <row r="73680" spans="1:25">
      <c r="A73680" s="374"/>
      <c r="B73680" s="374"/>
      <c r="C73680" s="406"/>
      <c r="D73680" s="407"/>
      <c r="E73680" s="374"/>
      <c r="F73680" s="374"/>
      <c r="G73680" s="408"/>
      <c r="H73680" s="374"/>
      <c r="I73680" s="409"/>
      <c r="J73680" s="374"/>
      <c r="K73680" s="409"/>
      <c r="L73680" s="378"/>
      <c r="M73680" s="410"/>
      <c r="N73680" s="374"/>
      <c r="O73680" s="411"/>
      <c r="P73680" s="409"/>
      <c r="Q73680" s="409"/>
      <c r="R73680" s="378"/>
      <c r="S73680" s="378"/>
      <c r="T73680" s="378"/>
      <c r="U73680" s="378"/>
      <c r="V73680" s="378"/>
      <c r="W73680" s="378"/>
      <c r="X73680" s="378"/>
      <c r="Y73680" s="378"/>
    </row>
    <row r="73681" spans="1:25">
      <c r="A73681" s="374"/>
      <c r="B73681" s="374"/>
      <c r="C73681" s="406"/>
      <c r="D73681" s="407"/>
      <c r="E73681" s="374"/>
      <c r="F73681" s="374"/>
      <c r="G73681" s="408"/>
      <c r="H73681" s="374"/>
      <c r="I73681" s="409"/>
      <c r="J73681" s="374"/>
      <c r="K73681" s="409"/>
      <c r="L73681" s="378"/>
      <c r="M73681" s="410"/>
      <c r="N73681" s="374"/>
      <c r="O73681" s="411"/>
      <c r="P73681" s="409"/>
      <c r="Q73681" s="409"/>
      <c r="R73681" s="378"/>
      <c r="S73681" s="378"/>
      <c r="T73681" s="378"/>
      <c r="U73681" s="378"/>
      <c r="V73681" s="378"/>
      <c r="W73681" s="378"/>
      <c r="X73681" s="378"/>
      <c r="Y73681" s="378"/>
    </row>
    <row r="73682" spans="1:25">
      <c r="A73682" s="374"/>
      <c r="B73682" s="374"/>
      <c r="C73682" s="406"/>
      <c r="D73682" s="407"/>
      <c r="E73682" s="374"/>
      <c r="F73682" s="374"/>
      <c r="G73682" s="408"/>
      <c r="H73682" s="374"/>
      <c r="I73682" s="409"/>
      <c r="J73682" s="374"/>
      <c r="K73682" s="409"/>
      <c r="L73682" s="378"/>
      <c r="M73682" s="410"/>
      <c r="N73682" s="374"/>
      <c r="O73682" s="411"/>
      <c r="P73682" s="409"/>
      <c r="Q73682" s="409"/>
      <c r="R73682" s="378"/>
      <c r="S73682" s="378"/>
      <c r="T73682" s="378"/>
      <c r="U73682" s="378"/>
      <c r="V73682" s="378"/>
      <c r="W73682" s="378"/>
      <c r="X73682" s="378"/>
      <c r="Y73682" s="378"/>
    </row>
    <row r="73683" spans="1:25">
      <c r="A73683" s="374"/>
      <c r="B73683" s="374"/>
      <c r="C73683" s="406"/>
      <c r="D73683" s="407"/>
      <c r="E73683" s="374"/>
      <c r="F73683" s="374"/>
      <c r="G73683" s="408"/>
      <c r="H73683" s="374"/>
      <c r="I73683" s="409"/>
      <c r="J73683" s="374"/>
      <c r="K73683" s="409"/>
      <c r="L73683" s="378"/>
      <c r="M73683" s="410"/>
      <c r="N73683" s="374"/>
      <c r="O73683" s="411"/>
      <c r="P73683" s="409"/>
      <c r="Q73683" s="409"/>
      <c r="R73683" s="378"/>
      <c r="S73683" s="378"/>
      <c r="T73683" s="378"/>
      <c r="U73683" s="378"/>
      <c r="V73683" s="378"/>
      <c r="W73683" s="378"/>
      <c r="X73683" s="378"/>
      <c r="Y73683" s="378"/>
    </row>
    <row r="73684" spans="1:25">
      <c r="A73684" s="374"/>
      <c r="B73684" s="374"/>
      <c r="C73684" s="406"/>
      <c r="D73684" s="407"/>
      <c r="E73684" s="374"/>
      <c r="F73684" s="374"/>
      <c r="G73684" s="408"/>
      <c r="H73684" s="374"/>
      <c r="I73684" s="409"/>
      <c r="J73684" s="374"/>
      <c r="K73684" s="409"/>
      <c r="L73684" s="378"/>
      <c r="M73684" s="410"/>
      <c r="N73684" s="374"/>
      <c r="O73684" s="411"/>
      <c r="P73684" s="409"/>
      <c r="Q73684" s="409"/>
      <c r="R73684" s="378"/>
      <c r="S73684" s="378"/>
      <c r="T73684" s="378"/>
      <c r="U73684" s="378"/>
      <c r="V73684" s="378"/>
      <c r="W73684" s="378"/>
      <c r="X73684" s="378"/>
      <c r="Y73684" s="378"/>
    </row>
    <row r="73685" spans="1:25">
      <c r="A73685" s="374"/>
      <c r="B73685" s="374"/>
      <c r="C73685" s="406"/>
      <c r="D73685" s="407"/>
      <c r="E73685" s="374"/>
      <c r="F73685" s="374"/>
      <c r="G73685" s="408"/>
      <c r="H73685" s="374"/>
      <c r="I73685" s="409"/>
      <c r="J73685" s="374"/>
      <c r="K73685" s="409"/>
      <c r="L73685" s="378"/>
      <c r="M73685" s="410"/>
      <c r="N73685" s="374"/>
      <c r="O73685" s="411"/>
      <c r="P73685" s="409"/>
      <c r="Q73685" s="409"/>
      <c r="R73685" s="378"/>
      <c r="S73685" s="378"/>
      <c r="T73685" s="378"/>
      <c r="U73685" s="378"/>
      <c r="V73685" s="378"/>
      <c r="W73685" s="378"/>
      <c r="X73685" s="378"/>
      <c r="Y73685" s="378"/>
    </row>
    <row r="73686" spans="1:25">
      <c r="A73686" s="374"/>
      <c r="B73686" s="374"/>
      <c r="C73686" s="406"/>
      <c r="D73686" s="407"/>
      <c r="E73686" s="374"/>
      <c r="F73686" s="374"/>
      <c r="G73686" s="408"/>
      <c r="H73686" s="374"/>
      <c r="I73686" s="409"/>
      <c r="J73686" s="374"/>
      <c r="K73686" s="409"/>
      <c r="L73686" s="378"/>
      <c r="M73686" s="410"/>
      <c r="N73686" s="374"/>
      <c r="O73686" s="411"/>
      <c r="P73686" s="409"/>
      <c r="Q73686" s="409"/>
      <c r="R73686" s="378"/>
      <c r="S73686" s="378"/>
      <c r="T73686" s="378"/>
      <c r="U73686" s="378"/>
      <c r="V73686" s="378"/>
      <c r="W73686" s="378"/>
      <c r="X73686" s="378"/>
      <c r="Y73686" s="378"/>
    </row>
    <row r="73687" spans="1:25">
      <c r="A73687" s="374"/>
      <c r="B73687" s="374"/>
      <c r="C73687" s="406"/>
      <c r="D73687" s="407"/>
      <c r="E73687" s="374"/>
      <c r="F73687" s="374"/>
      <c r="G73687" s="408"/>
      <c r="H73687" s="374"/>
      <c r="I73687" s="409"/>
      <c r="J73687" s="374"/>
      <c r="K73687" s="409"/>
      <c r="L73687" s="378"/>
      <c r="M73687" s="410"/>
      <c r="N73687" s="374"/>
      <c r="O73687" s="411"/>
      <c r="P73687" s="409"/>
      <c r="Q73687" s="409"/>
      <c r="R73687" s="378"/>
      <c r="S73687" s="378"/>
      <c r="T73687" s="378"/>
      <c r="U73687" s="378"/>
      <c r="V73687" s="378"/>
      <c r="W73687" s="378"/>
      <c r="X73687" s="378"/>
      <c r="Y73687" s="378"/>
    </row>
    <row r="73688" spans="1:25">
      <c r="A73688" s="374"/>
      <c r="B73688" s="374"/>
      <c r="C73688" s="406"/>
      <c r="D73688" s="407"/>
      <c r="E73688" s="374"/>
      <c r="F73688" s="374"/>
      <c r="G73688" s="408"/>
      <c r="H73688" s="374"/>
      <c r="I73688" s="409"/>
      <c r="J73688" s="374"/>
      <c r="K73688" s="409"/>
      <c r="L73688" s="378"/>
      <c r="M73688" s="410"/>
      <c r="N73688" s="374"/>
      <c r="O73688" s="411"/>
      <c r="P73688" s="409"/>
      <c r="Q73688" s="409"/>
      <c r="R73688" s="378"/>
      <c r="S73688" s="378"/>
      <c r="T73688" s="378"/>
      <c r="U73688" s="378"/>
      <c r="V73688" s="378"/>
      <c r="W73688" s="378"/>
      <c r="X73688" s="378"/>
      <c r="Y73688" s="378"/>
    </row>
    <row r="73689" spans="1:25">
      <c r="A73689" s="374"/>
      <c r="B73689" s="374"/>
      <c r="C73689" s="406"/>
      <c r="D73689" s="407"/>
      <c r="E73689" s="374"/>
      <c r="F73689" s="374"/>
      <c r="G73689" s="408"/>
      <c r="H73689" s="374"/>
      <c r="I73689" s="409"/>
      <c r="J73689" s="374"/>
      <c r="K73689" s="409"/>
      <c r="L73689" s="378"/>
      <c r="M73689" s="410"/>
      <c r="N73689" s="374"/>
      <c r="O73689" s="411"/>
      <c r="P73689" s="409"/>
      <c r="Q73689" s="409"/>
      <c r="R73689" s="378"/>
      <c r="S73689" s="378"/>
      <c r="T73689" s="378"/>
      <c r="U73689" s="378"/>
      <c r="V73689" s="378"/>
      <c r="W73689" s="378"/>
      <c r="X73689" s="378"/>
      <c r="Y73689" s="378"/>
    </row>
    <row r="73690" spans="1:25">
      <c r="A73690" s="374"/>
      <c r="B73690" s="374"/>
      <c r="C73690" s="406"/>
      <c r="D73690" s="407"/>
      <c r="E73690" s="374"/>
      <c r="F73690" s="374"/>
      <c r="G73690" s="408"/>
      <c r="H73690" s="374"/>
      <c r="I73690" s="409"/>
      <c r="J73690" s="374"/>
      <c r="K73690" s="409"/>
      <c r="L73690" s="378"/>
      <c r="M73690" s="410"/>
      <c r="N73690" s="374"/>
      <c r="O73690" s="411"/>
      <c r="P73690" s="409"/>
      <c r="Q73690" s="409"/>
      <c r="R73690" s="378"/>
      <c r="S73690" s="378"/>
      <c r="T73690" s="378"/>
      <c r="U73690" s="378"/>
      <c r="V73690" s="378"/>
      <c r="W73690" s="378"/>
      <c r="X73690" s="378"/>
      <c r="Y73690" s="378"/>
    </row>
    <row r="73691" spans="1:25">
      <c r="A73691" s="374"/>
      <c r="B73691" s="374"/>
      <c r="C73691" s="406"/>
      <c r="D73691" s="407"/>
      <c r="E73691" s="374"/>
      <c r="F73691" s="374"/>
      <c r="G73691" s="408"/>
      <c r="H73691" s="374"/>
      <c r="I73691" s="409"/>
      <c r="J73691" s="374"/>
      <c r="K73691" s="409"/>
      <c r="L73691" s="378"/>
      <c r="M73691" s="410"/>
      <c r="N73691" s="374"/>
      <c r="O73691" s="411"/>
      <c r="P73691" s="409"/>
      <c r="Q73691" s="409"/>
      <c r="R73691" s="378"/>
      <c r="S73691" s="378"/>
      <c r="T73691" s="378"/>
      <c r="U73691" s="378"/>
      <c r="V73691" s="378"/>
      <c r="W73691" s="378"/>
      <c r="X73691" s="378"/>
      <c r="Y73691" s="378"/>
    </row>
    <row r="73692" spans="1:25">
      <c r="A73692" s="374"/>
      <c r="B73692" s="374"/>
      <c r="C73692" s="406"/>
      <c r="D73692" s="407"/>
      <c r="E73692" s="374"/>
      <c r="F73692" s="374"/>
      <c r="G73692" s="408"/>
      <c r="H73692" s="374"/>
      <c r="I73692" s="409"/>
      <c r="J73692" s="374"/>
      <c r="K73692" s="409"/>
      <c r="L73692" s="378"/>
      <c r="M73692" s="410"/>
      <c r="N73692" s="374"/>
      <c r="O73692" s="411"/>
      <c r="P73692" s="409"/>
      <c r="Q73692" s="409"/>
      <c r="R73692" s="378"/>
      <c r="S73692" s="378"/>
      <c r="T73692" s="378"/>
      <c r="U73692" s="378"/>
      <c r="V73692" s="378"/>
      <c r="W73692" s="378"/>
      <c r="X73692" s="378"/>
      <c r="Y73692" s="378"/>
    </row>
    <row r="73693" spans="1:25">
      <c r="A73693" s="374"/>
      <c r="B73693" s="374"/>
      <c r="C73693" s="406"/>
      <c r="D73693" s="407"/>
      <c r="E73693" s="374"/>
      <c r="F73693" s="374"/>
      <c r="G73693" s="408"/>
      <c r="H73693" s="374"/>
      <c r="I73693" s="409"/>
      <c r="J73693" s="374"/>
      <c r="K73693" s="409"/>
      <c r="L73693" s="378"/>
      <c r="M73693" s="410"/>
      <c r="N73693" s="374"/>
      <c r="O73693" s="411"/>
      <c r="P73693" s="409"/>
      <c r="Q73693" s="409"/>
      <c r="R73693" s="378"/>
      <c r="S73693" s="378"/>
      <c r="T73693" s="378"/>
      <c r="U73693" s="378"/>
      <c r="V73693" s="378"/>
      <c r="W73693" s="378"/>
      <c r="X73693" s="378"/>
      <c r="Y73693" s="378"/>
    </row>
    <row r="73694" spans="1:25">
      <c r="A73694" s="374"/>
      <c r="B73694" s="374"/>
      <c r="C73694" s="406"/>
      <c r="D73694" s="407"/>
      <c r="E73694" s="374"/>
      <c r="F73694" s="374"/>
      <c r="G73694" s="408"/>
      <c r="H73694" s="374"/>
      <c r="I73694" s="409"/>
      <c r="J73694" s="374"/>
      <c r="K73694" s="409"/>
      <c r="L73694" s="378"/>
      <c r="M73694" s="410"/>
      <c r="N73694" s="374"/>
      <c r="O73694" s="411"/>
      <c r="P73694" s="409"/>
      <c r="Q73694" s="409"/>
      <c r="R73694" s="378"/>
      <c r="S73694" s="378"/>
      <c r="T73694" s="378"/>
      <c r="U73694" s="378"/>
      <c r="V73694" s="378"/>
      <c r="W73694" s="378"/>
      <c r="X73694" s="378"/>
      <c r="Y73694" s="378"/>
    </row>
    <row r="73695" spans="1:25">
      <c r="A73695" s="374"/>
      <c r="B73695" s="374"/>
      <c r="C73695" s="406"/>
      <c r="D73695" s="407"/>
      <c r="E73695" s="374"/>
      <c r="F73695" s="374"/>
      <c r="G73695" s="408"/>
      <c r="H73695" s="374"/>
      <c r="I73695" s="409"/>
      <c r="J73695" s="374"/>
      <c r="K73695" s="409"/>
      <c r="L73695" s="378"/>
      <c r="M73695" s="410"/>
      <c r="N73695" s="374"/>
      <c r="O73695" s="411"/>
      <c r="P73695" s="409"/>
      <c r="Q73695" s="409"/>
      <c r="R73695" s="378"/>
      <c r="S73695" s="378"/>
      <c r="T73695" s="378"/>
      <c r="U73695" s="378"/>
      <c r="V73695" s="378"/>
      <c r="W73695" s="378"/>
      <c r="X73695" s="378"/>
      <c r="Y73695" s="378"/>
    </row>
    <row r="73696" spans="1:25">
      <c r="A73696" s="374"/>
      <c r="B73696" s="374"/>
      <c r="C73696" s="406"/>
      <c r="D73696" s="407"/>
      <c r="E73696" s="374"/>
      <c r="F73696" s="374"/>
      <c r="G73696" s="408"/>
      <c r="H73696" s="374"/>
      <c r="I73696" s="409"/>
      <c r="J73696" s="374"/>
      <c r="K73696" s="409"/>
      <c r="L73696" s="378"/>
      <c r="M73696" s="410"/>
      <c r="N73696" s="374"/>
      <c r="O73696" s="411"/>
      <c r="P73696" s="409"/>
      <c r="Q73696" s="409"/>
      <c r="R73696" s="378"/>
      <c r="S73696" s="378"/>
      <c r="T73696" s="378"/>
      <c r="U73696" s="378"/>
      <c r="V73696" s="378"/>
      <c r="W73696" s="378"/>
      <c r="X73696" s="378"/>
      <c r="Y73696" s="378"/>
    </row>
    <row r="73697" spans="1:25">
      <c r="A73697" s="374"/>
      <c r="B73697" s="374"/>
      <c r="C73697" s="406"/>
      <c r="D73697" s="407"/>
      <c r="E73697" s="374"/>
      <c r="F73697" s="374"/>
      <c r="G73697" s="408"/>
      <c r="H73697" s="374"/>
      <c r="I73697" s="409"/>
      <c r="J73697" s="374"/>
      <c r="K73697" s="409"/>
      <c r="L73697" s="378"/>
      <c r="M73697" s="410"/>
      <c r="N73697" s="374"/>
      <c r="O73697" s="411"/>
      <c r="P73697" s="409"/>
      <c r="Q73697" s="409"/>
      <c r="R73697" s="378"/>
      <c r="S73697" s="378"/>
      <c r="T73697" s="378"/>
      <c r="U73697" s="378"/>
      <c r="V73697" s="378"/>
      <c r="W73697" s="378"/>
      <c r="X73697" s="378"/>
      <c r="Y73697" s="378"/>
    </row>
    <row r="73698" spans="1:25">
      <c r="A73698" s="374"/>
      <c r="B73698" s="374"/>
      <c r="C73698" s="406"/>
      <c r="D73698" s="407"/>
      <c r="E73698" s="374"/>
      <c r="F73698" s="374"/>
      <c r="G73698" s="408"/>
      <c r="H73698" s="374"/>
      <c r="I73698" s="409"/>
      <c r="J73698" s="374"/>
      <c r="K73698" s="409"/>
      <c r="L73698" s="378"/>
      <c r="M73698" s="410"/>
      <c r="N73698" s="374"/>
      <c r="O73698" s="411"/>
      <c r="P73698" s="409"/>
      <c r="Q73698" s="409"/>
      <c r="R73698" s="378"/>
      <c r="S73698" s="378"/>
      <c r="T73698" s="378"/>
      <c r="U73698" s="378"/>
      <c r="V73698" s="378"/>
      <c r="W73698" s="378"/>
      <c r="X73698" s="378"/>
      <c r="Y73698" s="378"/>
    </row>
    <row r="73699" spans="1:25">
      <c r="A73699" s="374"/>
      <c r="B73699" s="374"/>
      <c r="C73699" s="406"/>
      <c r="D73699" s="407"/>
      <c r="E73699" s="374"/>
      <c r="F73699" s="374"/>
      <c r="G73699" s="408"/>
      <c r="H73699" s="374"/>
      <c r="I73699" s="409"/>
      <c r="J73699" s="374"/>
      <c r="K73699" s="409"/>
      <c r="L73699" s="378"/>
      <c r="M73699" s="410"/>
      <c r="N73699" s="374"/>
      <c r="O73699" s="411"/>
      <c r="P73699" s="409"/>
      <c r="Q73699" s="409"/>
      <c r="R73699" s="378"/>
      <c r="S73699" s="378"/>
      <c r="T73699" s="378"/>
      <c r="U73699" s="378"/>
      <c r="V73699" s="378"/>
      <c r="W73699" s="378"/>
      <c r="X73699" s="378"/>
      <c r="Y73699" s="378"/>
    </row>
    <row r="73700" spans="1:25">
      <c r="A73700" s="374"/>
      <c r="B73700" s="374"/>
      <c r="C73700" s="406"/>
      <c r="D73700" s="407"/>
      <c r="E73700" s="374"/>
      <c r="F73700" s="374"/>
      <c r="G73700" s="408"/>
      <c r="H73700" s="374"/>
      <c r="I73700" s="409"/>
      <c r="J73700" s="374"/>
      <c r="K73700" s="409"/>
      <c r="L73700" s="378"/>
      <c r="M73700" s="410"/>
      <c r="N73700" s="374"/>
      <c r="O73700" s="411"/>
      <c r="P73700" s="409"/>
      <c r="Q73700" s="409"/>
      <c r="R73700" s="378"/>
      <c r="S73700" s="378"/>
      <c r="T73700" s="378"/>
      <c r="U73700" s="378"/>
      <c r="V73700" s="378"/>
      <c r="W73700" s="378"/>
      <c r="X73700" s="378"/>
      <c r="Y73700" s="378"/>
    </row>
    <row r="73701" spans="1:25">
      <c r="A73701" s="374"/>
      <c r="B73701" s="374"/>
      <c r="C73701" s="406"/>
      <c r="D73701" s="407"/>
      <c r="E73701" s="374"/>
      <c r="F73701" s="374"/>
      <c r="G73701" s="408"/>
      <c r="H73701" s="374"/>
      <c r="I73701" s="409"/>
      <c r="J73701" s="374"/>
      <c r="K73701" s="409"/>
      <c r="L73701" s="378"/>
      <c r="M73701" s="410"/>
      <c r="N73701" s="374"/>
      <c r="O73701" s="411"/>
      <c r="P73701" s="409"/>
      <c r="Q73701" s="409"/>
      <c r="R73701" s="378"/>
      <c r="S73701" s="378"/>
      <c r="T73701" s="378"/>
      <c r="U73701" s="378"/>
      <c r="V73701" s="378"/>
      <c r="W73701" s="378"/>
      <c r="X73701" s="378"/>
      <c r="Y73701" s="378"/>
    </row>
    <row r="73702" spans="1:25">
      <c r="A73702" s="374"/>
      <c r="B73702" s="374"/>
      <c r="C73702" s="406"/>
      <c r="D73702" s="407"/>
      <c r="E73702" s="374"/>
      <c r="F73702" s="374"/>
      <c r="G73702" s="408"/>
      <c r="H73702" s="374"/>
      <c r="I73702" s="409"/>
      <c r="J73702" s="374"/>
      <c r="K73702" s="409"/>
      <c r="L73702" s="378"/>
      <c r="M73702" s="410"/>
      <c r="N73702" s="374"/>
      <c r="O73702" s="411"/>
      <c r="P73702" s="409"/>
      <c r="Q73702" s="409"/>
      <c r="R73702" s="378"/>
      <c r="S73702" s="378"/>
      <c r="T73702" s="378"/>
      <c r="U73702" s="378"/>
      <c r="V73702" s="378"/>
      <c r="W73702" s="378"/>
      <c r="X73702" s="378"/>
      <c r="Y73702" s="378"/>
    </row>
    <row r="73703" spans="1:25">
      <c r="A73703" s="374"/>
      <c r="B73703" s="374"/>
      <c r="C73703" s="406"/>
      <c r="D73703" s="407"/>
      <c r="E73703" s="374"/>
      <c r="F73703" s="374"/>
      <c r="G73703" s="408"/>
      <c r="H73703" s="374"/>
      <c r="I73703" s="409"/>
      <c r="J73703" s="374"/>
      <c r="K73703" s="409"/>
      <c r="L73703" s="378"/>
      <c r="M73703" s="410"/>
      <c r="N73703" s="374"/>
      <c r="O73703" s="411"/>
      <c r="P73703" s="409"/>
      <c r="Q73703" s="409"/>
      <c r="R73703" s="378"/>
      <c r="S73703" s="378"/>
      <c r="T73703" s="378"/>
      <c r="U73703" s="378"/>
      <c r="V73703" s="378"/>
      <c r="W73703" s="378"/>
      <c r="X73703" s="378"/>
      <c r="Y73703" s="378"/>
    </row>
    <row r="73704" spans="1:25">
      <c r="A73704" s="374"/>
      <c r="B73704" s="374"/>
      <c r="C73704" s="406"/>
      <c r="D73704" s="407"/>
      <c r="E73704" s="374"/>
      <c r="F73704" s="374"/>
      <c r="G73704" s="408"/>
      <c r="H73704" s="374"/>
      <c r="I73704" s="409"/>
      <c r="J73704" s="374"/>
      <c r="K73704" s="409"/>
      <c r="L73704" s="378"/>
      <c r="M73704" s="410"/>
      <c r="N73704" s="374"/>
      <c r="O73704" s="411"/>
      <c r="P73704" s="409"/>
      <c r="Q73704" s="409"/>
      <c r="R73704" s="378"/>
      <c r="S73704" s="378"/>
      <c r="T73704" s="378"/>
      <c r="U73704" s="378"/>
      <c r="V73704" s="378"/>
      <c r="W73704" s="378"/>
      <c r="X73704" s="378"/>
      <c r="Y73704" s="378"/>
    </row>
    <row r="73705" spans="1:25">
      <c r="A73705" s="374"/>
      <c r="B73705" s="374"/>
      <c r="C73705" s="406"/>
      <c r="D73705" s="407"/>
      <c r="E73705" s="374"/>
      <c r="F73705" s="374"/>
      <c r="G73705" s="408"/>
      <c r="H73705" s="374"/>
      <c r="I73705" s="409"/>
      <c r="J73705" s="374"/>
      <c r="K73705" s="409"/>
      <c r="L73705" s="378"/>
      <c r="M73705" s="410"/>
      <c r="N73705" s="374"/>
      <c r="O73705" s="411"/>
      <c r="P73705" s="409"/>
      <c r="Q73705" s="409"/>
      <c r="R73705" s="378"/>
      <c r="S73705" s="378"/>
      <c r="T73705" s="378"/>
      <c r="U73705" s="378"/>
      <c r="V73705" s="378"/>
      <c r="W73705" s="378"/>
      <c r="X73705" s="378"/>
      <c r="Y73705" s="378"/>
    </row>
    <row r="73706" spans="1:25">
      <c r="A73706" s="374"/>
      <c r="B73706" s="374"/>
      <c r="C73706" s="406"/>
      <c r="D73706" s="407"/>
      <c r="E73706" s="374"/>
      <c r="F73706" s="374"/>
      <c r="G73706" s="408"/>
      <c r="H73706" s="374"/>
      <c r="I73706" s="409"/>
      <c r="J73706" s="374"/>
      <c r="K73706" s="409"/>
      <c r="L73706" s="378"/>
      <c r="M73706" s="410"/>
      <c r="N73706" s="374"/>
      <c r="O73706" s="411"/>
      <c r="P73706" s="409"/>
      <c r="Q73706" s="409"/>
      <c r="R73706" s="378"/>
      <c r="S73706" s="378"/>
      <c r="T73706" s="378"/>
      <c r="U73706" s="378"/>
      <c r="V73706" s="378"/>
      <c r="W73706" s="378"/>
      <c r="X73706" s="378"/>
      <c r="Y73706" s="378"/>
    </row>
    <row r="73707" spans="1:25">
      <c r="A73707" s="374"/>
      <c r="B73707" s="374"/>
      <c r="C73707" s="406"/>
      <c r="D73707" s="407"/>
      <c r="E73707" s="374"/>
      <c r="F73707" s="374"/>
      <c r="G73707" s="408"/>
      <c r="H73707" s="374"/>
      <c r="I73707" s="409"/>
      <c r="J73707" s="374"/>
      <c r="K73707" s="409"/>
      <c r="L73707" s="378"/>
      <c r="M73707" s="410"/>
      <c r="N73707" s="374"/>
      <c r="O73707" s="411"/>
      <c r="P73707" s="409"/>
      <c r="Q73707" s="409"/>
      <c r="R73707" s="378"/>
      <c r="S73707" s="378"/>
      <c r="T73707" s="378"/>
      <c r="U73707" s="378"/>
      <c r="V73707" s="378"/>
      <c r="W73707" s="378"/>
      <c r="X73707" s="378"/>
      <c r="Y73707" s="378"/>
    </row>
    <row r="73708" spans="1:25">
      <c r="A73708" s="374"/>
      <c r="B73708" s="374"/>
      <c r="C73708" s="406"/>
      <c r="D73708" s="407"/>
      <c r="E73708" s="374"/>
      <c r="F73708" s="374"/>
      <c r="G73708" s="408"/>
      <c r="H73708" s="374"/>
      <c r="I73708" s="409"/>
      <c r="J73708" s="374"/>
      <c r="K73708" s="409"/>
      <c r="L73708" s="378"/>
      <c r="M73708" s="410"/>
      <c r="N73708" s="374"/>
      <c r="O73708" s="411"/>
      <c r="P73708" s="409"/>
      <c r="Q73708" s="409"/>
      <c r="R73708" s="378"/>
      <c r="S73708" s="378"/>
      <c r="T73708" s="378"/>
      <c r="U73708" s="378"/>
      <c r="V73708" s="378"/>
      <c r="W73708" s="378"/>
      <c r="X73708" s="378"/>
      <c r="Y73708" s="378"/>
    </row>
    <row r="73709" spans="1:25">
      <c r="A73709" s="374"/>
      <c r="B73709" s="374"/>
      <c r="C73709" s="406"/>
      <c r="D73709" s="407"/>
      <c r="E73709" s="374"/>
      <c r="F73709" s="374"/>
      <c r="G73709" s="408"/>
      <c r="H73709" s="374"/>
      <c r="I73709" s="409"/>
      <c r="J73709" s="374"/>
      <c r="K73709" s="409"/>
      <c r="L73709" s="378"/>
      <c r="M73709" s="410"/>
      <c r="N73709" s="374"/>
      <c r="O73709" s="411"/>
      <c r="P73709" s="409"/>
      <c r="Q73709" s="409"/>
      <c r="R73709" s="378"/>
      <c r="S73709" s="378"/>
      <c r="T73709" s="378"/>
      <c r="U73709" s="378"/>
      <c r="V73709" s="378"/>
      <c r="W73709" s="378"/>
      <c r="X73709" s="378"/>
      <c r="Y73709" s="378"/>
    </row>
    <row r="73710" spans="1:25">
      <c r="A73710" s="374"/>
      <c r="B73710" s="374"/>
      <c r="C73710" s="406"/>
      <c r="D73710" s="407"/>
      <c r="E73710" s="374"/>
      <c r="F73710" s="374"/>
      <c r="G73710" s="408"/>
      <c r="H73710" s="374"/>
      <c r="I73710" s="409"/>
      <c r="J73710" s="374"/>
      <c r="K73710" s="409"/>
      <c r="L73710" s="378"/>
      <c r="M73710" s="410"/>
      <c r="N73710" s="374"/>
      <c r="O73710" s="411"/>
      <c r="P73710" s="409"/>
      <c r="Q73710" s="409"/>
      <c r="R73710" s="378"/>
      <c r="S73710" s="378"/>
      <c r="T73710" s="378"/>
      <c r="U73710" s="378"/>
      <c r="V73710" s="378"/>
      <c r="W73710" s="378"/>
      <c r="X73710" s="378"/>
      <c r="Y73710" s="378"/>
    </row>
    <row r="73711" spans="1:25">
      <c r="A73711" s="374"/>
      <c r="B73711" s="374"/>
      <c r="C73711" s="406"/>
      <c r="D73711" s="407"/>
      <c r="E73711" s="374"/>
      <c r="F73711" s="374"/>
      <c r="G73711" s="408"/>
      <c r="H73711" s="374"/>
      <c r="I73711" s="409"/>
      <c r="J73711" s="374"/>
      <c r="K73711" s="409"/>
      <c r="L73711" s="378"/>
      <c r="M73711" s="410"/>
      <c r="N73711" s="374"/>
      <c r="O73711" s="411"/>
      <c r="P73711" s="409"/>
      <c r="Q73711" s="409"/>
      <c r="R73711" s="378"/>
      <c r="S73711" s="378"/>
      <c r="T73711" s="378"/>
      <c r="U73711" s="378"/>
      <c r="V73711" s="378"/>
      <c r="W73711" s="378"/>
      <c r="X73711" s="378"/>
      <c r="Y73711" s="378"/>
    </row>
    <row r="73712" spans="1:25">
      <c r="A73712" s="374"/>
      <c r="B73712" s="374"/>
      <c r="C73712" s="406"/>
      <c r="D73712" s="407"/>
      <c r="E73712" s="374"/>
      <c r="F73712" s="374"/>
      <c r="G73712" s="408"/>
      <c r="H73712" s="374"/>
      <c r="I73712" s="409"/>
      <c r="J73712" s="374"/>
      <c r="K73712" s="409"/>
      <c r="L73712" s="378"/>
      <c r="M73712" s="410"/>
      <c r="N73712" s="374"/>
      <c r="O73712" s="411"/>
      <c r="P73712" s="409"/>
      <c r="Q73712" s="409"/>
      <c r="R73712" s="378"/>
      <c r="S73712" s="378"/>
      <c r="T73712" s="378"/>
      <c r="U73712" s="378"/>
      <c r="V73712" s="378"/>
      <c r="W73712" s="378"/>
      <c r="X73712" s="378"/>
      <c r="Y73712" s="378"/>
    </row>
    <row r="73713" spans="1:25">
      <c r="A73713" s="374"/>
      <c r="B73713" s="374"/>
      <c r="C73713" s="406"/>
      <c r="D73713" s="407"/>
      <c r="E73713" s="374"/>
      <c r="F73713" s="374"/>
      <c r="G73713" s="408"/>
      <c r="H73713" s="374"/>
      <c r="I73713" s="409"/>
      <c r="J73713" s="374"/>
      <c r="K73713" s="409"/>
      <c r="L73713" s="378"/>
      <c r="M73713" s="410"/>
      <c r="N73713" s="374"/>
      <c r="O73713" s="411"/>
      <c r="P73713" s="409"/>
      <c r="Q73713" s="409"/>
      <c r="R73713" s="378"/>
      <c r="S73713" s="378"/>
      <c r="T73713" s="378"/>
      <c r="U73713" s="378"/>
      <c r="V73713" s="378"/>
      <c r="W73713" s="378"/>
      <c r="X73713" s="378"/>
      <c r="Y73713" s="378"/>
    </row>
    <row r="73714" spans="1:25">
      <c r="A73714" s="374"/>
      <c r="B73714" s="374"/>
      <c r="C73714" s="406"/>
      <c r="D73714" s="407"/>
      <c r="E73714" s="374"/>
      <c r="F73714" s="374"/>
      <c r="G73714" s="408"/>
      <c r="H73714" s="374"/>
      <c r="I73714" s="409"/>
      <c r="J73714" s="374"/>
      <c r="K73714" s="409"/>
      <c r="L73714" s="378"/>
      <c r="M73714" s="410"/>
      <c r="N73714" s="374"/>
      <c r="O73714" s="411"/>
      <c r="P73714" s="409"/>
      <c r="Q73714" s="409"/>
      <c r="R73714" s="378"/>
      <c r="S73714" s="378"/>
      <c r="T73714" s="378"/>
      <c r="U73714" s="378"/>
      <c r="V73714" s="378"/>
      <c r="W73714" s="378"/>
      <c r="X73714" s="378"/>
      <c r="Y73714" s="378"/>
    </row>
    <row r="73715" spans="1:25">
      <c r="A73715" s="374"/>
      <c r="B73715" s="374"/>
      <c r="C73715" s="406"/>
      <c r="D73715" s="407"/>
      <c r="E73715" s="374"/>
      <c r="F73715" s="374"/>
      <c r="G73715" s="408"/>
      <c r="H73715" s="374"/>
      <c r="I73715" s="409"/>
      <c r="J73715" s="374"/>
      <c r="K73715" s="409"/>
      <c r="L73715" s="378"/>
      <c r="M73715" s="410"/>
      <c r="N73715" s="374"/>
      <c r="O73715" s="411"/>
      <c r="P73715" s="409"/>
      <c r="Q73715" s="409"/>
      <c r="R73715" s="378"/>
      <c r="S73715" s="378"/>
      <c r="T73715" s="378"/>
      <c r="U73715" s="378"/>
      <c r="V73715" s="378"/>
      <c r="W73715" s="378"/>
      <c r="X73715" s="378"/>
      <c r="Y73715" s="378"/>
    </row>
    <row r="73716" spans="1:25">
      <c r="A73716" s="374"/>
      <c r="B73716" s="374"/>
      <c r="C73716" s="406"/>
      <c r="D73716" s="407"/>
      <c r="E73716" s="374"/>
      <c r="F73716" s="374"/>
      <c r="G73716" s="408"/>
      <c r="H73716" s="374"/>
      <c r="I73716" s="409"/>
      <c r="J73716" s="374"/>
      <c r="K73716" s="409"/>
      <c r="L73716" s="378"/>
      <c r="M73716" s="410"/>
      <c r="N73716" s="374"/>
      <c r="O73716" s="411"/>
      <c r="P73716" s="409"/>
      <c r="Q73716" s="409"/>
      <c r="R73716" s="378"/>
      <c r="S73716" s="378"/>
      <c r="T73716" s="378"/>
      <c r="U73716" s="378"/>
      <c r="V73716" s="378"/>
      <c r="W73716" s="378"/>
      <c r="X73716" s="378"/>
      <c r="Y73716" s="378"/>
    </row>
    <row r="73717" spans="1:25">
      <c r="A73717" s="374"/>
      <c r="B73717" s="374"/>
      <c r="C73717" s="406"/>
      <c r="D73717" s="407"/>
      <c r="E73717" s="374"/>
      <c r="F73717" s="374"/>
      <c r="G73717" s="408"/>
      <c r="H73717" s="374"/>
      <c r="I73717" s="409"/>
      <c r="J73717" s="374"/>
      <c r="K73717" s="409"/>
      <c r="L73717" s="378"/>
      <c r="M73717" s="410"/>
      <c r="N73717" s="374"/>
      <c r="O73717" s="411"/>
      <c r="P73717" s="409"/>
      <c r="Q73717" s="409"/>
      <c r="R73717" s="378"/>
      <c r="S73717" s="378"/>
      <c r="T73717" s="378"/>
      <c r="U73717" s="378"/>
      <c r="V73717" s="378"/>
      <c r="W73717" s="378"/>
      <c r="X73717" s="378"/>
      <c r="Y73717" s="378"/>
    </row>
    <row r="73718" spans="1:25">
      <c r="A73718" s="374"/>
      <c r="B73718" s="374"/>
      <c r="C73718" s="406"/>
      <c r="D73718" s="407"/>
      <c r="E73718" s="374"/>
      <c r="F73718" s="374"/>
      <c r="G73718" s="408"/>
      <c r="H73718" s="374"/>
      <c r="I73718" s="409"/>
      <c r="J73718" s="374"/>
      <c r="K73718" s="409"/>
      <c r="L73718" s="378"/>
      <c r="M73718" s="410"/>
      <c r="N73718" s="374"/>
      <c r="O73718" s="411"/>
      <c r="P73718" s="409"/>
      <c r="Q73718" s="409"/>
      <c r="R73718" s="378"/>
      <c r="S73718" s="378"/>
      <c r="T73718" s="378"/>
      <c r="U73718" s="378"/>
      <c r="V73718" s="378"/>
      <c r="W73718" s="378"/>
      <c r="X73718" s="378"/>
      <c r="Y73718" s="378"/>
    </row>
    <row r="73719" spans="1:25">
      <c r="A73719" s="374"/>
      <c r="B73719" s="374"/>
      <c r="C73719" s="406"/>
      <c r="D73719" s="407"/>
      <c r="E73719" s="374"/>
      <c r="F73719" s="374"/>
      <c r="G73719" s="408"/>
      <c r="H73719" s="374"/>
      <c r="I73719" s="409"/>
      <c r="J73719" s="374"/>
      <c r="K73719" s="409"/>
      <c r="L73719" s="378"/>
      <c r="M73719" s="410"/>
      <c r="N73719" s="374"/>
      <c r="O73719" s="411"/>
      <c r="P73719" s="409"/>
      <c r="Q73719" s="409"/>
      <c r="R73719" s="378"/>
      <c r="S73719" s="378"/>
      <c r="T73719" s="378"/>
      <c r="U73719" s="378"/>
      <c r="V73719" s="378"/>
      <c r="W73719" s="378"/>
      <c r="X73719" s="378"/>
      <c r="Y73719" s="378"/>
    </row>
    <row r="73720" spans="1:25">
      <c r="A73720" s="374"/>
      <c r="B73720" s="374"/>
      <c r="C73720" s="406"/>
      <c r="D73720" s="407"/>
      <c r="E73720" s="374"/>
      <c r="F73720" s="374"/>
      <c r="G73720" s="408"/>
      <c r="H73720" s="374"/>
      <c r="I73720" s="409"/>
      <c r="J73720" s="374"/>
      <c r="K73720" s="409"/>
      <c r="L73720" s="378"/>
      <c r="M73720" s="410"/>
      <c r="N73720" s="374"/>
      <c r="O73720" s="411"/>
      <c r="P73720" s="409"/>
      <c r="Q73720" s="409"/>
      <c r="R73720" s="378"/>
      <c r="S73720" s="378"/>
      <c r="T73720" s="378"/>
      <c r="U73720" s="378"/>
      <c r="V73720" s="378"/>
      <c r="W73720" s="378"/>
      <c r="X73720" s="378"/>
      <c r="Y73720" s="378"/>
    </row>
    <row r="73721" spans="1:25">
      <c r="A73721" s="374"/>
      <c r="B73721" s="374"/>
      <c r="C73721" s="406"/>
      <c r="D73721" s="407"/>
      <c r="E73721" s="374"/>
      <c r="F73721" s="374"/>
      <c r="G73721" s="408"/>
      <c r="H73721" s="374"/>
      <c r="I73721" s="409"/>
      <c r="J73721" s="374"/>
      <c r="K73721" s="409"/>
      <c r="L73721" s="378"/>
      <c r="M73721" s="410"/>
      <c r="N73721" s="374"/>
      <c r="O73721" s="411"/>
      <c r="P73721" s="409"/>
      <c r="Q73721" s="409"/>
      <c r="R73721" s="378"/>
      <c r="S73721" s="378"/>
      <c r="T73721" s="378"/>
      <c r="U73721" s="378"/>
      <c r="V73721" s="378"/>
      <c r="W73721" s="378"/>
      <c r="X73721" s="378"/>
      <c r="Y73721" s="378"/>
    </row>
    <row r="73722" spans="1:25">
      <c r="A73722" s="374"/>
      <c r="B73722" s="374"/>
      <c r="C73722" s="406"/>
      <c r="D73722" s="407"/>
      <c r="E73722" s="374"/>
      <c r="F73722" s="374"/>
      <c r="G73722" s="408"/>
      <c r="H73722" s="374"/>
      <c r="I73722" s="409"/>
      <c r="J73722" s="374"/>
      <c r="K73722" s="409"/>
      <c r="L73722" s="378"/>
      <c r="M73722" s="410"/>
      <c r="N73722" s="374"/>
      <c r="O73722" s="411"/>
      <c r="P73722" s="409"/>
      <c r="Q73722" s="409"/>
      <c r="R73722" s="378"/>
      <c r="S73722" s="378"/>
      <c r="T73722" s="378"/>
      <c r="U73722" s="378"/>
      <c r="V73722" s="378"/>
      <c r="W73722" s="378"/>
      <c r="X73722" s="378"/>
      <c r="Y73722" s="378"/>
    </row>
    <row r="73723" spans="1:25">
      <c r="A73723" s="374"/>
      <c r="B73723" s="374"/>
      <c r="C73723" s="406"/>
      <c r="D73723" s="407"/>
      <c r="E73723" s="374"/>
      <c r="F73723" s="374"/>
      <c r="G73723" s="408"/>
      <c r="H73723" s="374"/>
      <c r="I73723" s="409"/>
      <c r="J73723" s="374"/>
      <c r="K73723" s="409"/>
      <c r="L73723" s="378"/>
      <c r="M73723" s="410"/>
      <c r="N73723" s="374"/>
      <c r="O73723" s="411"/>
      <c r="P73723" s="409"/>
      <c r="Q73723" s="409"/>
      <c r="R73723" s="378"/>
      <c r="S73723" s="378"/>
      <c r="T73723" s="378"/>
      <c r="U73723" s="378"/>
      <c r="V73723" s="378"/>
      <c r="W73723" s="378"/>
      <c r="X73723" s="378"/>
      <c r="Y73723" s="378"/>
    </row>
    <row r="73724" spans="1:25">
      <c r="A73724" s="374"/>
      <c r="B73724" s="374"/>
      <c r="C73724" s="406"/>
      <c r="D73724" s="407"/>
      <c r="E73724" s="374"/>
      <c r="F73724" s="374"/>
      <c r="G73724" s="408"/>
      <c r="H73724" s="374"/>
      <c r="I73724" s="409"/>
      <c r="J73724" s="374"/>
      <c r="K73724" s="409"/>
      <c r="L73724" s="378"/>
      <c r="M73724" s="410"/>
      <c r="N73724" s="374"/>
      <c r="O73724" s="411"/>
      <c r="P73724" s="409"/>
      <c r="Q73724" s="409"/>
      <c r="R73724" s="378"/>
      <c r="S73724" s="378"/>
      <c r="T73724" s="378"/>
      <c r="U73724" s="378"/>
      <c r="V73724" s="378"/>
      <c r="W73724" s="378"/>
      <c r="X73724" s="378"/>
      <c r="Y73724" s="378"/>
    </row>
    <row r="73725" spans="1:25">
      <c r="A73725" s="374"/>
      <c r="B73725" s="374"/>
      <c r="C73725" s="406"/>
      <c r="D73725" s="407"/>
      <c r="E73725" s="374"/>
      <c r="F73725" s="374"/>
      <c r="G73725" s="408"/>
      <c r="H73725" s="374"/>
      <c r="I73725" s="409"/>
      <c r="J73725" s="374"/>
      <c r="K73725" s="409"/>
      <c r="L73725" s="378"/>
      <c r="M73725" s="410"/>
      <c r="N73725" s="374"/>
      <c r="O73725" s="411"/>
      <c r="P73725" s="409"/>
      <c r="Q73725" s="409"/>
      <c r="R73725" s="378"/>
      <c r="S73725" s="378"/>
      <c r="T73725" s="378"/>
      <c r="U73725" s="378"/>
      <c r="V73725" s="378"/>
      <c r="W73725" s="378"/>
      <c r="X73725" s="378"/>
      <c r="Y73725" s="378"/>
    </row>
    <row r="73726" spans="1:25">
      <c r="A73726" s="374"/>
      <c r="B73726" s="374"/>
      <c r="C73726" s="406"/>
      <c r="D73726" s="407"/>
      <c r="E73726" s="374"/>
      <c r="F73726" s="374"/>
      <c r="G73726" s="408"/>
      <c r="H73726" s="374"/>
      <c r="I73726" s="409"/>
      <c r="J73726" s="374"/>
      <c r="K73726" s="409"/>
      <c r="L73726" s="378"/>
      <c r="M73726" s="410"/>
      <c r="N73726" s="374"/>
      <c r="O73726" s="411"/>
      <c r="P73726" s="409"/>
      <c r="Q73726" s="409"/>
      <c r="R73726" s="378"/>
      <c r="S73726" s="378"/>
      <c r="T73726" s="378"/>
      <c r="U73726" s="378"/>
      <c r="V73726" s="378"/>
      <c r="W73726" s="378"/>
      <c r="X73726" s="378"/>
      <c r="Y73726" s="378"/>
    </row>
    <row r="73727" spans="1:25">
      <c r="A73727" s="374"/>
      <c r="B73727" s="374"/>
      <c r="C73727" s="406"/>
      <c r="D73727" s="407"/>
      <c r="E73727" s="374"/>
      <c r="F73727" s="374"/>
      <c r="G73727" s="408"/>
      <c r="H73727" s="374"/>
      <c r="I73727" s="409"/>
      <c r="J73727" s="374"/>
      <c r="K73727" s="409"/>
      <c r="L73727" s="378"/>
      <c r="M73727" s="410"/>
      <c r="N73727" s="374"/>
      <c r="O73727" s="411"/>
      <c r="P73727" s="409"/>
      <c r="Q73727" s="409"/>
      <c r="R73727" s="378"/>
      <c r="S73727" s="378"/>
      <c r="T73727" s="378"/>
      <c r="U73727" s="378"/>
      <c r="V73727" s="378"/>
      <c r="W73727" s="378"/>
      <c r="X73727" s="378"/>
      <c r="Y73727" s="378"/>
    </row>
    <row r="73728" spans="1:25">
      <c r="A73728" s="374"/>
      <c r="B73728" s="374"/>
      <c r="C73728" s="406"/>
      <c r="D73728" s="407"/>
      <c r="E73728" s="374"/>
      <c r="F73728" s="374"/>
      <c r="G73728" s="408"/>
      <c r="H73728" s="374"/>
      <c r="I73728" s="409"/>
      <c r="J73728" s="374"/>
      <c r="K73728" s="409"/>
      <c r="L73728" s="378"/>
      <c r="M73728" s="410"/>
      <c r="N73728" s="374"/>
      <c r="O73728" s="411"/>
      <c r="P73728" s="409"/>
      <c r="Q73728" s="409"/>
      <c r="R73728" s="378"/>
      <c r="S73728" s="378"/>
      <c r="T73728" s="378"/>
      <c r="U73728" s="378"/>
      <c r="V73728" s="378"/>
      <c r="W73728" s="378"/>
      <c r="X73728" s="378"/>
      <c r="Y73728" s="378"/>
    </row>
    <row r="73729" spans="1:25">
      <c r="A73729" s="374"/>
      <c r="B73729" s="374"/>
      <c r="C73729" s="406"/>
      <c r="D73729" s="407"/>
      <c r="E73729" s="374"/>
      <c r="F73729" s="374"/>
      <c r="G73729" s="408"/>
      <c r="H73729" s="374"/>
      <c r="I73729" s="409"/>
      <c r="J73729" s="374"/>
      <c r="K73729" s="409"/>
      <c r="L73729" s="378"/>
      <c r="M73729" s="410"/>
      <c r="N73729" s="374"/>
      <c r="O73729" s="411"/>
      <c r="P73729" s="409"/>
      <c r="Q73729" s="409"/>
      <c r="R73729" s="378"/>
      <c r="S73729" s="378"/>
      <c r="T73729" s="378"/>
      <c r="U73729" s="378"/>
      <c r="V73729" s="378"/>
      <c r="W73729" s="378"/>
      <c r="X73729" s="378"/>
      <c r="Y73729" s="378"/>
    </row>
    <row r="73730" spans="1:25">
      <c r="A73730" s="374"/>
      <c r="B73730" s="374"/>
      <c r="C73730" s="406"/>
      <c r="D73730" s="407"/>
      <c r="E73730" s="374"/>
      <c r="F73730" s="374"/>
      <c r="G73730" s="408"/>
      <c r="H73730" s="374"/>
      <c r="I73730" s="409"/>
      <c r="J73730" s="374"/>
      <c r="K73730" s="409"/>
      <c r="L73730" s="378"/>
      <c r="M73730" s="410"/>
      <c r="N73730" s="374"/>
      <c r="O73730" s="411"/>
      <c r="P73730" s="409"/>
      <c r="Q73730" s="409"/>
      <c r="R73730" s="378"/>
      <c r="S73730" s="378"/>
      <c r="T73730" s="378"/>
      <c r="U73730" s="378"/>
      <c r="V73730" s="378"/>
      <c r="W73730" s="378"/>
      <c r="X73730" s="378"/>
      <c r="Y73730" s="378"/>
    </row>
    <row r="73731" spans="1:25">
      <c r="A73731" s="374"/>
      <c r="B73731" s="374"/>
      <c r="C73731" s="406"/>
      <c r="D73731" s="407"/>
      <c r="E73731" s="374"/>
      <c r="F73731" s="374"/>
      <c r="G73731" s="408"/>
      <c r="H73731" s="374"/>
      <c r="I73731" s="409"/>
      <c r="J73731" s="374"/>
      <c r="K73731" s="409"/>
      <c r="L73731" s="378"/>
      <c r="M73731" s="410"/>
      <c r="N73731" s="374"/>
      <c r="O73731" s="411"/>
      <c r="P73731" s="409"/>
      <c r="Q73731" s="409"/>
      <c r="R73731" s="378"/>
      <c r="S73731" s="378"/>
      <c r="T73731" s="378"/>
      <c r="U73731" s="378"/>
      <c r="V73731" s="378"/>
      <c r="W73731" s="378"/>
      <c r="X73731" s="378"/>
      <c r="Y73731" s="378"/>
    </row>
    <row r="73732" spans="1:25">
      <c r="A73732" s="374"/>
      <c r="B73732" s="374"/>
      <c r="C73732" s="406"/>
      <c r="D73732" s="407"/>
      <c r="E73732" s="374"/>
      <c r="F73732" s="374"/>
      <c r="G73732" s="408"/>
      <c r="H73732" s="374"/>
      <c r="I73732" s="409"/>
      <c r="J73732" s="374"/>
      <c r="K73732" s="409"/>
      <c r="L73732" s="378"/>
      <c r="M73732" s="410"/>
      <c r="N73732" s="374"/>
      <c r="O73732" s="411"/>
      <c r="P73732" s="409"/>
      <c r="Q73732" s="409"/>
      <c r="R73732" s="378"/>
      <c r="S73732" s="378"/>
      <c r="T73732" s="378"/>
      <c r="U73732" s="378"/>
      <c r="V73732" s="378"/>
      <c r="W73732" s="378"/>
      <c r="X73732" s="378"/>
      <c r="Y73732" s="378"/>
    </row>
    <row r="73733" spans="1:25">
      <c r="A73733" s="374"/>
      <c r="B73733" s="374"/>
      <c r="C73733" s="406"/>
      <c r="D73733" s="407"/>
      <c r="E73733" s="374"/>
      <c r="F73733" s="374"/>
      <c r="G73733" s="408"/>
      <c r="H73733" s="374"/>
      <c r="I73733" s="409"/>
      <c r="J73733" s="374"/>
      <c r="K73733" s="409"/>
      <c r="L73733" s="378"/>
      <c r="M73733" s="410"/>
      <c r="N73733" s="374"/>
      <c r="O73733" s="411"/>
      <c r="P73733" s="409"/>
      <c r="Q73733" s="409"/>
      <c r="R73733" s="378"/>
      <c r="S73733" s="378"/>
      <c r="T73733" s="378"/>
      <c r="U73733" s="378"/>
      <c r="V73733" s="378"/>
      <c r="W73733" s="378"/>
      <c r="X73733" s="378"/>
      <c r="Y73733" s="378"/>
    </row>
    <row r="73734" spans="1:25">
      <c r="A73734" s="374"/>
      <c r="B73734" s="374"/>
      <c r="C73734" s="406"/>
      <c r="D73734" s="407"/>
      <c r="E73734" s="374"/>
      <c r="F73734" s="374"/>
      <c r="G73734" s="408"/>
      <c r="H73734" s="374"/>
      <c r="I73734" s="409"/>
      <c r="J73734" s="374"/>
      <c r="K73734" s="409"/>
      <c r="L73734" s="378"/>
      <c r="M73734" s="410"/>
      <c r="N73734" s="374"/>
      <c r="O73734" s="411"/>
      <c r="P73734" s="409"/>
      <c r="Q73734" s="409"/>
      <c r="R73734" s="378"/>
      <c r="S73734" s="378"/>
      <c r="T73734" s="378"/>
      <c r="U73734" s="378"/>
      <c r="V73734" s="378"/>
      <c r="W73734" s="378"/>
      <c r="X73734" s="378"/>
      <c r="Y73734" s="378"/>
    </row>
    <row r="73735" spans="1:25">
      <c r="A73735" s="374"/>
      <c r="B73735" s="374"/>
      <c r="C73735" s="406"/>
      <c r="D73735" s="407"/>
      <c r="E73735" s="374"/>
      <c r="F73735" s="374"/>
      <c r="G73735" s="408"/>
      <c r="H73735" s="374"/>
      <c r="I73735" s="409"/>
      <c r="J73735" s="374"/>
      <c r="K73735" s="409"/>
      <c r="L73735" s="378"/>
      <c r="M73735" s="410"/>
      <c r="N73735" s="374"/>
      <c r="O73735" s="411"/>
      <c r="P73735" s="409"/>
      <c r="Q73735" s="409"/>
      <c r="R73735" s="378"/>
      <c r="S73735" s="378"/>
      <c r="T73735" s="378"/>
      <c r="U73735" s="378"/>
      <c r="V73735" s="378"/>
      <c r="W73735" s="378"/>
      <c r="X73735" s="378"/>
      <c r="Y73735" s="378"/>
    </row>
    <row r="73736" spans="1:25">
      <c r="A73736" s="374"/>
      <c r="B73736" s="374"/>
      <c r="C73736" s="406"/>
      <c r="D73736" s="407"/>
      <c r="E73736" s="374"/>
      <c r="F73736" s="374"/>
      <c r="G73736" s="408"/>
      <c r="H73736" s="374"/>
      <c r="I73736" s="409"/>
      <c r="J73736" s="374"/>
      <c r="K73736" s="409"/>
      <c r="L73736" s="378"/>
      <c r="M73736" s="410"/>
      <c r="N73736" s="374"/>
      <c r="O73736" s="411"/>
      <c r="P73736" s="409"/>
      <c r="Q73736" s="409"/>
      <c r="R73736" s="378"/>
      <c r="S73736" s="378"/>
      <c r="T73736" s="378"/>
      <c r="U73736" s="378"/>
      <c r="V73736" s="378"/>
      <c r="W73736" s="378"/>
      <c r="X73736" s="378"/>
      <c r="Y73736" s="378"/>
    </row>
    <row r="73737" spans="1:25">
      <c r="A73737" s="374"/>
      <c r="B73737" s="374"/>
      <c r="C73737" s="406"/>
      <c r="D73737" s="407"/>
      <c r="E73737" s="374"/>
      <c r="F73737" s="374"/>
      <c r="G73737" s="408"/>
      <c r="H73737" s="374"/>
      <c r="I73737" s="409"/>
      <c r="J73737" s="374"/>
      <c r="K73737" s="409"/>
      <c r="L73737" s="378"/>
      <c r="M73737" s="410"/>
      <c r="N73737" s="374"/>
      <c r="O73737" s="411"/>
      <c r="P73737" s="409"/>
      <c r="Q73737" s="409"/>
      <c r="R73737" s="378"/>
      <c r="S73737" s="378"/>
      <c r="T73737" s="378"/>
      <c r="U73737" s="378"/>
      <c r="V73737" s="378"/>
      <c r="W73737" s="378"/>
      <c r="X73737" s="378"/>
      <c r="Y73737" s="378"/>
    </row>
    <row r="73738" spans="1:25">
      <c r="A73738" s="374"/>
      <c r="B73738" s="374"/>
      <c r="C73738" s="406"/>
      <c r="D73738" s="407"/>
      <c r="E73738" s="374"/>
      <c r="F73738" s="374"/>
      <c r="G73738" s="408"/>
      <c r="H73738" s="374"/>
      <c r="I73738" s="409"/>
      <c r="J73738" s="374"/>
      <c r="K73738" s="409"/>
      <c r="L73738" s="378"/>
      <c r="M73738" s="410"/>
      <c r="N73738" s="374"/>
      <c r="O73738" s="411"/>
      <c r="P73738" s="409"/>
      <c r="Q73738" s="409"/>
      <c r="R73738" s="378"/>
      <c r="S73738" s="378"/>
      <c r="T73738" s="378"/>
      <c r="U73738" s="378"/>
      <c r="V73738" s="378"/>
      <c r="W73738" s="378"/>
      <c r="X73738" s="378"/>
      <c r="Y73738" s="378"/>
    </row>
    <row r="73739" spans="1:25">
      <c r="A73739" s="374"/>
      <c r="B73739" s="374"/>
      <c r="C73739" s="406"/>
      <c r="D73739" s="407"/>
      <c r="E73739" s="374"/>
      <c r="F73739" s="374"/>
      <c r="G73739" s="408"/>
      <c r="H73739" s="374"/>
      <c r="I73739" s="409"/>
      <c r="J73739" s="374"/>
      <c r="K73739" s="409"/>
      <c r="L73739" s="378"/>
      <c r="M73739" s="410"/>
      <c r="N73739" s="374"/>
      <c r="O73739" s="411"/>
      <c r="P73739" s="409"/>
      <c r="Q73739" s="409"/>
      <c r="R73739" s="378"/>
      <c r="S73739" s="378"/>
      <c r="T73739" s="378"/>
      <c r="U73739" s="378"/>
      <c r="V73739" s="378"/>
      <c r="W73739" s="378"/>
      <c r="X73739" s="378"/>
      <c r="Y73739" s="378"/>
    </row>
    <row r="73740" spans="1:25">
      <c r="A73740" s="374"/>
      <c r="B73740" s="374"/>
      <c r="C73740" s="406"/>
      <c r="D73740" s="407"/>
      <c r="E73740" s="374"/>
      <c r="F73740" s="374"/>
      <c r="G73740" s="408"/>
      <c r="H73740" s="374"/>
      <c r="I73740" s="409"/>
      <c r="J73740" s="374"/>
      <c r="K73740" s="409"/>
      <c r="L73740" s="378"/>
      <c r="M73740" s="410"/>
      <c r="N73740" s="374"/>
      <c r="O73740" s="411"/>
      <c r="P73740" s="409"/>
      <c r="Q73740" s="409"/>
      <c r="R73740" s="378"/>
      <c r="S73740" s="378"/>
      <c r="T73740" s="378"/>
      <c r="U73740" s="378"/>
      <c r="V73740" s="378"/>
      <c r="W73740" s="378"/>
      <c r="X73740" s="378"/>
      <c r="Y73740" s="378"/>
    </row>
    <row r="73741" spans="1:25">
      <c r="A73741" s="374"/>
      <c r="B73741" s="374"/>
      <c r="C73741" s="406"/>
      <c r="D73741" s="407"/>
      <c r="E73741" s="374"/>
      <c r="F73741" s="374"/>
      <c r="G73741" s="408"/>
      <c r="H73741" s="374"/>
      <c r="I73741" s="409"/>
      <c r="J73741" s="374"/>
      <c r="K73741" s="409"/>
      <c r="L73741" s="378"/>
      <c r="M73741" s="410"/>
      <c r="N73741" s="374"/>
      <c r="O73741" s="411"/>
      <c r="P73741" s="409"/>
      <c r="Q73741" s="409"/>
      <c r="R73741" s="378"/>
      <c r="S73741" s="378"/>
      <c r="T73741" s="378"/>
      <c r="U73741" s="378"/>
      <c r="V73741" s="378"/>
      <c r="W73741" s="378"/>
      <c r="X73741" s="378"/>
      <c r="Y73741" s="378"/>
    </row>
    <row r="73742" spans="1:25">
      <c r="A73742" s="374"/>
      <c r="B73742" s="374"/>
      <c r="C73742" s="406"/>
      <c r="D73742" s="407"/>
      <c r="E73742" s="374"/>
      <c r="F73742" s="374"/>
      <c r="G73742" s="408"/>
      <c r="H73742" s="374"/>
      <c r="I73742" s="409"/>
      <c r="J73742" s="374"/>
      <c r="K73742" s="409"/>
      <c r="L73742" s="378"/>
      <c r="M73742" s="410"/>
      <c r="N73742" s="374"/>
      <c r="O73742" s="411"/>
      <c r="P73742" s="409"/>
      <c r="Q73742" s="409"/>
      <c r="R73742" s="378"/>
      <c r="S73742" s="378"/>
      <c r="T73742" s="378"/>
      <c r="U73742" s="378"/>
      <c r="V73742" s="378"/>
      <c r="W73742" s="378"/>
      <c r="X73742" s="378"/>
      <c r="Y73742" s="378"/>
    </row>
    <row r="73743" spans="1:25">
      <c r="A73743" s="374"/>
      <c r="B73743" s="374"/>
      <c r="C73743" s="406"/>
      <c r="D73743" s="407"/>
      <c r="E73743" s="374"/>
      <c r="F73743" s="374"/>
      <c r="G73743" s="408"/>
      <c r="H73743" s="374"/>
      <c r="I73743" s="409"/>
      <c r="J73743" s="374"/>
      <c r="K73743" s="409"/>
      <c r="L73743" s="378"/>
      <c r="M73743" s="410"/>
      <c r="N73743" s="374"/>
      <c r="O73743" s="411"/>
      <c r="P73743" s="409"/>
      <c r="Q73743" s="409"/>
      <c r="R73743" s="378"/>
      <c r="S73743" s="378"/>
      <c r="T73743" s="378"/>
      <c r="U73743" s="378"/>
      <c r="V73743" s="378"/>
      <c r="W73743" s="378"/>
      <c r="X73743" s="378"/>
      <c r="Y73743" s="378"/>
    </row>
    <row r="73744" spans="1:25">
      <c r="A73744" s="374"/>
      <c r="B73744" s="374"/>
      <c r="C73744" s="406"/>
      <c r="D73744" s="407"/>
      <c r="E73744" s="374"/>
      <c r="F73744" s="374"/>
      <c r="G73744" s="408"/>
      <c r="H73744" s="374"/>
      <c r="I73744" s="409"/>
      <c r="J73744" s="374"/>
      <c r="K73744" s="409"/>
      <c r="L73744" s="378"/>
      <c r="M73744" s="410"/>
      <c r="N73744" s="374"/>
      <c r="O73744" s="411"/>
      <c r="P73744" s="409"/>
      <c r="Q73744" s="409"/>
      <c r="R73744" s="378"/>
      <c r="S73744" s="378"/>
      <c r="T73744" s="378"/>
      <c r="U73744" s="378"/>
      <c r="V73744" s="378"/>
      <c r="W73744" s="378"/>
      <c r="X73744" s="378"/>
      <c r="Y73744" s="378"/>
    </row>
    <row r="73745" spans="1:25">
      <c r="A73745" s="374"/>
      <c r="B73745" s="374"/>
      <c r="C73745" s="406"/>
      <c r="D73745" s="407"/>
      <c r="E73745" s="374"/>
      <c r="F73745" s="374"/>
      <c r="G73745" s="408"/>
      <c r="H73745" s="374"/>
      <c r="I73745" s="409"/>
      <c r="J73745" s="374"/>
      <c r="K73745" s="409"/>
      <c r="L73745" s="378"/>
      <c r="M73745" s="410"/>
      <c r="N73745" s="374"/>
      <c r="O73745" s="411"/>
      <c r="P73745" s="409"/>
      <c r="Q73745" s="409"/>
      <c r="R73745" s="378"/>
      <c r="S73745" s="378"/>
      <c r="T73745" s="378"/>
      <c r="U73745" s="378"/>
      <c r="V73745" s="378"/>
      <c r="W73745" s="378"/>
      <c r="X73745" s="378"/>
      <c r="Y73745" s="378"/>
    </row>
    <row r="73746" spans="1:25">
      <c r="A73746" s="374"/>
      <c r="B73746" s="374"/>
      <c r="C73746" s="406"/>
      <c r="D73746" s="407"/>
      <c r="E73746" s="374"/>
      <c r="F73746" s="374"/>
      <c r="G73746" s="408"/>
      <c r="H73746" s="374"/>
      <c r="I73746" s="409"/>
      <c r="J73746" s="374"/>
      <c r="K73746" s="409"/>
      <c r="L73746" s="378"/>
      <c r="M73746" s="410"/>
      <c r="N73746" s="374"/>
      <c r="O73746" s="411"/>
      <c r="P73746" s="409"/>
      <c r="Q73746" s="409"/>
      <c r="R73746" s="378"/>
      <c r="S73746" s="378"/>
      <c r="T73746" s="378"/>
      <c r="U73746" s="378"/>
      <c r="V73746" s="378"/>
      <c r="W73746" s="378"/>
      <c r="X73746" s="378"/>
      <c r="Y73746" s="378"/>
    </row>
    <row r="73747" spans="1:25">
      <c r="A73747" s="374"/>
      <c r="B73747" s="374"/>
      <c r="C73747" s="406"/>
      <c r="D73747" s="407"/>
      <c r="E73747" s="374"/>
      <c r="F73747" s="374"/>
      <c r="G73747" s="408"/>
      <c r="H73747" s="374"/>
      <c r="I73747" s="409"/>
      <c r="J73747" s="374"/>
      <c r="K73747" s="409"/>
      <c r="L73747" s="378"/>
      <c r="M73747" s="410"/>
      <c r="N73747" s="374"/>
      <c r="O73747" s="411"/>
      <c r="P73747" s="409"/>
      <c r="Q73747" s="409"/>
      <c r="R73747" s="378"/>
      <c r="S73747" s="378"/>
      <c r="T73747" s="378"/>
      <c r="U73747" s="378"/>
      <c r="V73747" s="378"/>
      <c r="W73747" s="378"/>
      <c r="X73747" s="378"/>
      <c r="Y73747" s="378"/>
    </row>
    <row r="73748" spans="1:25">
      <c r="A73748" s="374"/>
      <c r="B73748" s="374"/>
      <c r="C73748" s="406"/>
      <c r="D73748" s="407"/>
      <c r="E73748" s="374"/>
      <c r="F73748" s="374"/>
      <c r="G73748" s="408"/>
      <c r="H73748" s="374"/>
      <c r="I73748" s="409"/>
      <c r="J73748" s="374"/>
      <c r="K73748" s="409"/>
      <c r="L73748" s="378"/>
      <c r="M73748" s="410"/>
      <c r="N73748" s="374"/>
      <c r="O73748" s="411"/>
      <c r="P73748" s="409"/>
      <c r="Q73748" s="409"/>
      <c r="R73748" s="378"/>
      <c r="S73748" s="378"/>
      <c r="T73748" s="378"/>
      <c r="U73748" s="378"/>
      <c r="V73748" s="378"/>
      <c r="W73748" s="378"/>
      <c r="X73748" s="378"/>
      <c r="Y73748" s="378"/>
    </row>
    <row r="73749" spans="1:25">
      <c r="A73749" s="374"/>
      <c r="B73749" s="374"/>
      <c r="C73749" s="406"/>
      <c r="D73749" s="407"/>
      <c r="E73749" s="374"/>
      <c r="F73749" s="374"/>
      <c r="G73749" s="408"/>
      <c r="H73749" s="374"/>
      <c r="I73749" s="409"/>
      <c r="J73749" s="374"/>
      <c r="K73749" s="409"/>
      <c r="L73749" s="378"/>
      <c r="M73749" s="410"/>
      <c r="N73749" s="374"/>
      <c r="O73749" s="411"/>
      <c r="P73749" s="409"/>
      <c r="Q73749" s="409"/>
      <c r="R73749" s="378"/>
      <c r="S73749" s="378"/>
      <c r="T73749" s="378"/>
      <c r="U73749" s="378"/>
      <c r="V73749" s="378"/>
      <c r="W73749" s="378"/>
      <c r="X73749" s="378"/>
      <c r="Y73749" s="378"/>
    </row>
    <row r="73750" spans="1:25">
      <c r="A73750" s="374"/>
      <c r="B73750" s="374"/>
      <c r="C73750" s="406"/>
      <c r="D73750" s="407"/>
      <c r="E73750" s="374"/>
      <c r="F73750" s="374"/>
      <c r="G73750" s="408"/>
      <c r="H73750" s="374"/>
      <c r="I73750" s="409"/>
      <c r="J73750" s="374"/>
      <c r="K73750" s="409"/>
      <c r="L73750" s="378"/>
      <c r="M73750" s="410"/>
      <c r="N73750" s="374"/>
      <c r="O73750" s="411"/>
      <c r="P73750" s="409"/>
      <c r="Q73750" s="409"/>
      <c r="R73750" s="378"/>
      <c r="S73750" s="378"/>
      <c r="T73750" s="378"/>
      <c r="U73750" s="378"/>
      <c r="V73750" s="378"/>
      <c r="W73750" s="378"/>
      <c r="X73750" s="378"/>
      <c r="Y73750" s="378"/>
    </row>
    <row r="73751" spans="1:25">
      <c r="A73751" s="374"/>
      <c r="B73751" s="374"/>
      <c r="C73751" s="406"/>
      <c r="D73751" s="407"/>
      <c r="E73751" s="374"/>
      <c r="F73751" s="374"/>
      <c r="G73751" s="408"/>
      <c r="H73751" s="374"/>
      <c r="I73751" s="409"/>
      <c r="J73751" s="374"/>
      <c r="K73751" s="409"/>
      <c r="L73751" s="378"/>
      <c r="M73751" s="410"/>
      <c r="N73751" s="374"/>
      <c r="O73751" s="411"/>
      <c r="P73751" s="409"/>
      <c r="Q73751" s="409"/>
      <c r="R73751" s="378"/>
      <c r="S73751" s="378"/>
      <c r="T73751" s="378"/>
      <c r="U73751" s="378"/>
      <c r="V73751" s="378"/>
      <c r="W73751" s="378"/>
      <c r="X73751" s="378"/>
      <c r="Y73751" s="378"/>
    </row>
    <row r="73752" spans="1:25">
      <c r="A73752" s="374"/>
      <c r="B73752" s="374"/>
      <c r="C73752" s="406"/>
      <c r="D73752" s="407"/>
      <c r="E73752" s="374"/>
      <c r="F73752" s="374"/>
      <c r="G73752" s="408"/>
      <c r="H73752" s="374"/>
      <c r="I73752" s="409"/>
      <c r="J73752" s="374"/>
      <c r="K73752" s="409"/>
      <c r="L73752" s="378"/>
      <c r="M73752" s="410"/>
      <c r="N73752" s="374"/>
      <c r="O73752" s="411"/>
      <c r="P73752" s="409"/>
      <c r="Q73752" s="409"/>
      <c r="R73752" s="378"/>
      <c r="S73752" s="378"/>
      <c r="T73752" s="378"/>
      <c r="U73752" s="378"/>
      <c r="V73752" s="378"/>
      <c r="W73752" s="378"/>
      <c r="X73752" s="378"/>
      <c r="Y73752" s="378"/>
    </row>
    <row r="73753" spans="1:25">
      <c r="A73753" s="374"/>
      <c r="B73753" s="374"/>
      <c r="C73753" s="406"/>
      <c r="D73753" s="407"/>
      <c r="E73753" s="374"/>
      <c r="F73753" s="374"/>
      <c r="G73753" s="408"/>
      <c r="H73753" s="374"/>
      <c r="I73753" s="409"/>
      <c r="J73753" s="374"/>
      <c r="K73753" s="409"/>
      <c r="L73753" s="378"/>
      <c r="M73753" s="410"/>
      <c r="N73753" s="374"/>
      <c r="O73753" s="411"/>
      <c r="P73753" s="409"/>
      <c r="Q73753" s="409"/>
      <c r="R73753" s="378"/>
      <c r="S73753" s="378"/>
      <c r="T73753" s="378"/>
      <c r="U73753" s="378"/>
      <c r="V73753" s="378"/>
      <c r="W73753" s="378"/>
      <c r="X73753" s="378"/>
      <c r="Y73753" s="378"/>
    </row>
    <row r="73754" spans="1:25">
      <c r="A73754" s="374"/>
      <c r="B73754" s="374"/>
      <c r="C73754" s="406"/>
      <c r="D73754" s="407"/>
      <c r="E73754" s="374"/>
      <c r="F73754" s="374"/>
      <c r="G73754" s="408"/>
      <c r="H73754" s="374"/>
      <c r="I73754" s="409"/>
      <c r="J73754" s="374"/>
      <c r="K73754" s="409"/>
      <c r="L73754" s="378"/>
      <c r="M73754" s="410"/>
      <c r="N73754" s="374"/>
      <c r="O73754" s="411"/>
      <c r="P73754" s="409"/>
      <c r="Q73754" s="409"/>
      <c r="R73754" s="378"/>
      <c r="S73754" s="378"/>
      <c r="T73754" s="378"/>
      <c r="U73754" s="378"/>
      <c r="V73754" s="378"/>
      <c r="W73754" s="378"/>
      <c r="X73754" s="378"/>
      <c r="Y73754" s="378"/>
    </row>
    <row r="73755" spans="1:25">
      <c r="A73755" s="374"/>
      <c r="B73755" s="374"/>
      <c r="C73755" s="406"/>
      <c r="D73755" s="407"/>
      <c r="E73755" s="374"/>
      <c r="F73755" s="374"/>
      <c r="G73755" s="408"/>
      <c r="H73755" s="374"/>
      <c r="I73755" s="409"/>
      <c r="J73755" s="374"/>
      <c r="K73755" s="409"/>
      <c r="L73755" s="378"/>
      <c r="M73755" s="410"/>
      <c r="N73755" s="374"/>
      <c r="O73755" s="411"/>
      <c r="P73755" s="409"/>
      <c r="Q73755" s="409"/>
      <c r="R73755" s="378"/>
      <c r="S73755" s="378"/>
      <c r="T73755" s="378"/>
      <c r="U73755" s="378"/>
      <c r="V73755" s="378"/>
      <c r="W73755" s="378"/>
      <c r="X73755" s="378"/>
      <c r="Y73755" s="378"/>
    </row>
    <row r="73756" spans="1:25">
      <c r="A73756" s="374"/>
      <c r="B73756" s="374"/>
      <c r="C73756" s="406"/>
      <c r="D73756" s="407"/>
      <c r="E73756" s="374"/>
      <c r="F73756" s="374"/>
      <c r="G73756" s="408"/>
      <c r="H73756" s="374"/>
      <c r="I73756" s="409"/>
      <c r="J73756" s="374"/>
      <c r="K73756" s="409"/>
      <c r="L73756" s="378"/>
      <c r="M73756" s="410"/>
      <c r="N73756" s="374"/>
      <c r="O73756" s="411"/>
      <c r="P73756" s="409"/>
      <c r="Q73756" s="409"/>
      <c r="R73756" s="378"/>
      <c r="S73756" s="378"/>
      <c r="T73756" s="378"/>
      <c r="U73756" s="378"/>
      <c r="V73756" s="378"/>
      <c r="W73756" s="378"/>
      <c r="X73756" s="378"/>
      <c r="Y73756" s="378"/>
    </row>
    <row r="73757" spans="1:25">
      <c r="A73757" s="374"/>
      <c r="B73757" s="374"/>
      <c r="C73757" s="406"/>
      <c r="D73757" s="407"/>
      <c r="E73757" s="374"/>
      <c r="F73757" s="374"/>
      <c r="G73757" s="408"/>
      <c r="H73757" s="374"/>
      <c r="I73757" s="409"/>
      <c r="J73757" s="374"/>
      <c r="K73757" s="409"/>
      <c r="L73757" s="378"/>
      <c r="M73757" s="410"/>
      <c r="N73757" s="374"/>
      <c r="O73757" s="411"/>
      <c r="P73757" s="409"/>
      <c r="Q73757" s="409"/>
      <c r="R73757" s="378"/>
      <c r="S73757" s="378"/>
      <c r="T73757" s="378"/>
      <c r="U73757" s="378"/>
      <c r="V73757" s="378"/>
      <c r="W73757" s="378"/>
      <c r="X73757" s="378"/>
      <c r="Y73757" s="378"/>
    </row>
    <row r="73758" spans="1:25">
      <c r="A73758" s="374"/>
      <c r="B73758" s="374"/>
      <c r="C73758" s="406"/>
      <c r="D73758" s="407"/>
      <c r="E73758" s="374"/>
      <c r="F73758" s="374"/>
      <c r="G73758" s="408"/>
      <c r="H73758" s="374"/>
      <c r="I73758" s="409"/>
      <c r="J73758" s="374"/>
      <c r="K73758" s="409"/>
      <c r="L73758" s="378"/>
      <c r="M73758" s="410"/>
      <c r="N73758" s="374"/>
      <c r="O73758" s="411"/>
      <c r="P73758" s="409"/>
      <c r="Q73758" s="409"/>
      <c r="R73758" s="378"/>
      <c r="S73758" s="378"/>
      <c r="T73758" s="378"/>
      <c r="U73758" s="378"/>
      <c r="V73758" s="378"/>
      <c r="W73758" s="378"/>
      <c r="X73758" s="378"/>
      <c r="Y73758" s="378"/>
    </row>
    <row r="73759" spans="1:25">
      <c r="A73759" s="374"/>
      <c r="B73759" s="374"/>
      <c r="C73759" s="406"/>
      <c r="D73759" s="407"/>
      <c r="E73759" s="374"/>
      <c r="F73759" s="374"/>
      <c r="G73759" s="408"/>
      <c r="H73759" s="374"/>
      <c r="I73759" s="409"/>
      <c r="J73759" s="374"/>
      <c r="K73759" s="409"/>
      <c r="L73759" s="378"/>
      <c r="M73759" s="410"/>
      <c r="N73759" s="374"/>
      <c r="O73759" s="411"/>
      <c r="P73759" s="409"/>
      <c r="Q73759" s="409"/>
      <c r="R73759" s="378"/>
      <c r="S73759" s="378"/>
      <c r="T73759" s="378"/>
      <c r="U73759" s="378"/>
      <c r="V73759" s="378"/>
      <c r="W73759" s="378"/>
      <c r="X73759" s="378"/>
      <c r="Y73759" s="378"/>
    </row>
    <row r="73760" spans="1:25">
      <c r="A73760" s="374"/>
      <c r="B73760" s="374"/>
      <c r="C73760" s="406"/>
      <c r="D73760" s="407"/>
      <c r="E73760" s="374"/>
      <c r="F73760" s="374"/>
      <c r="G73760" s="408"/>
      <c r="H73760" s="374"/>
      <c r="I73760" s="409"/>
      <c r="J73760" s="374"/>
      <c r="K73760" s="409"/>
      <c r="L73760" s="378"/>
      <c r="M73760" s="410"/>
      <c r="N73760" s="374"/>
      <c r="O73760" s="411"/>
      <c r="P73760" s="409"/>
      <c r="Q73760" s="409"/>
      <c r="R73760" s="378"/>
      <c r="S73760" s="378"/>
      <c r="T73760" s="378"/>
      <c r="U73760" s="378"/>
      <c r="V73760" s="378"/>
      <c r="W73760" s="378"/>
      <c r="X73760" s="378"/>
      <c r="Y73760" s="378"/>
    </row>
    <row r="73761" spans="1:25">
      <c r="A73761" s="374"/>
      <c r="B73761" s="374"/>
      <c r="C73761" s="406"/>
      <c r="D73761" s="407"/>
      <c r="E73761" s="374"/>
      <c r="F73761" s="374"/>
      <c r="G73761" s="408"/>
      <c r="H73761" s="374"/>
      <c r="I73761" s="409"/>
      <c r="J73761" s="374"/>
      <c r="K73761" s="409"/>
      <c r="L73761" s="378"/>
      <c r="M73761" s="410"/>
      <c r="N73761" s="374"/>
      <c r="O73761" s="411"/>
      <c r="P73761" s="409"/>
      <c r="Q73761" s="409"/>
      <c r="R73761" s="378"/>
      <c r="S73761" s="378"/>
      <c r="T73761" s="378"/>
      <c r="U73761" s="378"/>
      <c r="V73761" s="378"/>
      <c r="W73761" s="378"/>
      <c r="X73761" s="378"/>
      <c r="Y73761" s="378"/>
    </row>
    <row r="73762" spans="1:25">
      <c r="A73762" s="374"/>
      <c r="B73762" s="374"/>
      <c r="C73762" s="406"/>
      <c r="D73762" s="407"/>
      <c r="E73762" s="374"/>
      <c r="F73762" s="374"/>
      <c r="G73762" s="408"/>
      <c r="H73762" s="374"/>
      <c r="I73762" s="409"/>
      <c r="J73762" s="374"/>
      <c r="K73762" s="409"/>
      <c r="L73762" s="378"/>
      <c r="M73762" s="410"/>
      <c r="N73762" s="374"/>
      <c r="O73762" s="411"/>
      <c r="P73762" s="409"/>
      <c r="Q73762" s="409"/>
      <c r="R73762" s="378"/>
      <c r="S73762" s="378"/>
      <c r="T73762" s="378"/>
      <c r="U73762" s="378"/>
      <c r="V73762" s="378"/>
      <c r="W73762" s="378"/>
      <c r="X73762" s="378"/>
      <c r="Y73762" s="378"/>
    </row>
    <row r="73763" spans="1:25">
      <c r="A73763" s="374"/>
      <c r="B73763" s="374"/>
      <c r="C73763" s="406"/>
      <c r="D73763" s="407"/>
      <c r="E73763" s="374"/>
      <c r="F73763" s="374"/>
      <c r="G73763" s="408"/>
      <c r="H73763" s="374"/>
      <c r="I73763" s="409"/>
      <c r="J73763" s="374"/>
      <c r="K73763" s="409"/>
      <c r="L73763" s="378"/>
      <c r="M73763" s="410"/>
      <c r="N73763" s="374"/>
      <c r="O73763" s="411"/>
      <c r="P73763" s="409"/>
      <c r="Q73763" s="409"/>
      <c r="R73763" s="378"/>
      <c r="S73763" s="378"/>
      <c r="T73763" s="378"/>
      <c r="U73763" s="378"/>
      <c r="V73763" s="378"/>
      <c r="W73763" s="378"/>
      <c r="X73763" s="378"/>
      <c r="Y73763" s="378"/>
    </row>
    <row r="73764" spans="1:25">
      <c r="A73764" s="374"/>
      <c r="B73764" s="374"/>
      <c r="C73764" s="406"/>
      <c r="D73764" s="407"/>
      <c r="E73764" s="374"/>
      <c r="F73764" s="374"/>
      <c r="G73764" s="408"/>
      <c r="H73764" s="374"/>
      <c r="I73764" s="409"/>
      <c r="J73764" s="374"/>
      <c r="K73764" s="409"/>
      <c r="L73764" s="378"/>
      <c r="M73764" s="410"/>
      <c r="N73764" s="374"/>
      <c r="O73764" s="411"/>
      <c r="P73764" s="409"/>
      <c r="Q73764" s="409"/>
      <c r="R73764" s="378"/>
      <c r="S73764" s="378"/>
      <c r="T73764" s="378"/>
      <c r="U73764" s="378"/>
      <c r="V73764" s="378"/>
      <c r="W73764" s="378"/>
      <c r="X73764" s="378"/>
      <c r="Y73764" s="378"/>
    </row>
    <row r="73765" spans="1:25">
      <c r="A73765" s="374"/>
      <c r="B73765" s="374"/>
      <c r="C73765" s="406"/>
      <c r="D73765" s="407"/>
      <c r="E73765" s="374"/>
      <c r="F73765" s="374"/>
      <c r="G73765" s="408"/>
      <c r="H73765" s="374"/>
      <c r="I73765" s="409"/>
      <c r="J73765" s="374"/>
      <c r="K73765" s="409"/>
      <c r="L73765" s="378"/>
      <c r="M73765" s="410"/>
      <c r="N73765" s="374"/>
      <c r="O73765" s="411"/>
      <c r="P73765" s="409"/>
      <c r="Q73765" s="409"/>
      <c r="R73765" s="378"/>
      <c r="S73765" s="378"/>
      <c r="T73765" s="378"/>
      <c r="U73765" s="378"/>
      <c r="V73765" s="378"/>
      <c r="W73765" s="378"/>
      <c r="X73765" s="378"/>
      <c r="Y73765" s="378"/>
    </row>
    <row r="73766" spans="1:25">
      <c r="A73766" s="374"/>
      <c r="B73766" s="374"/>
      <c r="C73766" s="406"/>
      <c r="D73766" s="407"/>
      <c r="E73766" s="374"/>
      <c r="F73766" s="374"/>
      <c r="G73766" s="408"/>
      <c r="H73766" s="374"/>
      <c r="I73766" s="409"/>
      <c r="J73766" s="374"/>
      <c r="K73766" s="409"/>
      <c r="L73766" s="378"/>
      <c r="M73766" s="410"/>
      <c r="N73766" s="374"/>
      <c r="O73766" s="411"/>
      <c r="P73766" s="409"/>
      <c r="Q73766" s="409"/>
      <c r="R73766" s="378"/>
      <c r="S73766" s="378"/>
      <c r="T73766" s="378"/>
      <c r="U73766" s="378"/>
      <c r="V73766" s="378"/>
      <c r="W73766" s="378"/>
      <c r="X73766" s="378"/>
      <c r="Y73766" s="378"/>
    </row>
    <row r="73767" spans="1:25">
      <c r="A73767" s="374"/>
      <c r="B73767" s="374"/>
      <c r="C73767" s="406"/>
      <c r="D73767" s="407"/>
      <c r="E73767" s="374"/>
      <c r="F73767" s="374"/>
      <c r="G73767" s="408"/>
      <c r="H73767" s="374"/>
      <c r="I73767" s="409"/>
      <c r="J73767" s="374"/>
      <c r="K73767" s="409"/>
      <c r="L73767" s="378"/>
      <c r="M73767" s="410"/>
      <c r="N73767" s="374"/>
      <c r="O73767" s="411"/>
      <c r="P73767" s="409"/>
      <c r="Q73767" s="409"/>
      <c r="R73767" s="378"/>
      <c r="S73767" s="378"/>
      <c r="T73767" s="378"/>
      <c r="U73767" s="378"/>
      <c r="V73767" s="378"/>
      <c r="W73767" s="378"/>
      <c r="X73767" s="378"/>
      <c r="Y73767" s="378"/>
    </row>
    <row r="73768" spans="1:25">
      <c r="A73768" s="374"/>
      <c r="B73768" s="374"/>
      <c r="C73768" s="406"/>
      <c r="D73768" s="407"/>
      <c r="E73768" s="374"/>
      <c r="F73768" s="374"/>
      <c r="G73768" s="408"/>
      <c r="H73768" s="374"/>
      <c r="I73768" s="409"/>
      <c r="J73768" s="374"/>
      <c r="K73768" s="409"/>
      <c r="L73768" s="378"/>
      <c r="M73768" s="410"/>
      <c r="N73768" s="374"/>
      <c r="O73768" s="411"/>
      <c r="P73768" s="409"/>
      <c r="Q73768" s="409"/>
      <c r="R73768" s="378"/>
      <c r="S73768" s="378"/>
      <c r="T73768" s="378"/>
      <c r="U73768" s="378"/>
      <c r="V73768" s="378"/>
      <c r="W73768" s="378"/>
      <c r="X73768" s="378"/>
      <c r="Y73768" s="378"/>
    </row>
    <row r="73769" spans="1:25">
      <c r="A73769" s="374"/>
      <c r="B73769" s="374"/>
      <c r="C73769" s="406"/>
      <c r="D73769" s="407"/>
      <c r="E73769" s="374"/>
      <c r="F73769" s="374"/>
      <c r="G73769" s="408"/>
      <c r="H73769" s="374"/>
      <c r="I73769" s="409"/>
      <c r="J73769" s="374"/>
      <c r="K73769" s="409"/>
      <c r="L73769" s="378"/>
      <c r="M73769" s="410"/>
      <c r="N73769" s="374"/>
      <c r="O73769" s="411"/>
      <c r="P73769" s="409"/>
      <c r="Q73769" s="409"/>
      <c r="R73769" s="378"/>
      <c r="S73769" s="378"/>
      <c r="T73769" s="378"/>
      <c r="U73769" s="378"/>
      <c r="V73769" s="378"/>
      <c r="W73769" s="378"/>
      <c r="X73769" s="378"/>
      <c r="Y73769" s="378"/>
    </row>
    <row r="73770" spans="1:25">
      <c r="A73770" s="374"/>
      <c r="B73770" s="374"/>
      <c r="C73770" s="406"/>
      <c r="D73770" s="407"/>
      <c r="E73770" s="374"/>
      <c r="F73770" s="374"/>
      <c r="G73770" s="408"/>
      <c r="H73770" s="374"/>
      <c r="I73770" s="409"/>
      <c r="J73770" s="374"/>
      <c r="K73770" s="409"/>
      <c r="L73770" s="378"/>
      <c r="M73770" s="410"/>
      <c r="N73770" s="374"/>
      <c r="O73770" s="411"/>
      <c r="P73770" s="409"/>
      <c r="Q73770" s="409"/>
      <c r="R73770" s="378"/>
      <c r="S73770" s="378"/>
      <c r="T73770" s="378"/>
      <c r="U73770" s="378"/>
      <c r="V73770" s="378"/>
      <c r="W73770" s="378"/>
      <c r="X73770" s="378"/>
      <c r="Y73770" s="378"/>
    </row>
    <row r="73771" spans="1:25">
      <c r="A73771" s="374"/>
      <c r="B73771" s="374"/>
      <c r="C73771" s="406"/>
      <c r="D73771" s="407"/>
      <c r="E73771" s="374"/>
      <c r="F73771" s="374"/>
      <c r="G73771" s="408"/>
      <c r="H73771" s="374"/>
      <c r="I73771" s="409"/>
      <c r="J73771" s="374"/>
      <c r="K73771" s="409"/>
      <c r="L73771" s="378"/>
      <c r="M73771" s="410"/>
      <c r="N73771" s="374"/>
      <c r="O73771" s="411"/>
      <c r="P73771" s="409"/>
      <c r="Q73771" s="409"/>
      <c r="R73771" s="378"/>
      <c r="S73771" s="378"/>
      <c r="T73771" s="378"/>
      <c r="U73771" s="378"/>
      <c r="V73771" s="378"/>
      <c r="W73771" s="378"/>
      <c r="X73771" s="378"/>
      <c r="Y73771" s="378"/>
    </row>
    <row r="73772" spans="1:25">
      <c r="A73772" s="374"/>
      <c r="B73772" s="374"/>
      <c r="C73772" s="406"/>
      <c r="D73772" s="407"/>
      <c r="E73772" s="374"/>
      <c r="F73772" s="374"/>
      <c r="G73772" s="408"/>
      <c r="H73772" s="374"/>
      <c r="I73772" s="409"/>
      <c r="J73772" s="374"/>
      <c r="K73772" s="409"/>
      <c r="L73772" s="378"/>
      <c r="M73772" s="410"/>
      <c r="N73772" s="374"/>
      <c r="O73772" s="411"/>
      <c r="P73772" s="409"/>
      <c r="Q73772" s="409"/>
      <c r="R73772" s="378"/>
      <c r="S73772" s="378"/>
      <c r="T73772" s="378"/>
      <c r="U73772" s="378"/>
      <c r="V73772" s="378"/>
      <c r="W73772" s="378"/>
      <c r="X73772" s="378"/>
      <c r="Y73772" s="378"/>
    </row>
    <row r="73773" spans="1:25">
      <c r="A73773" s="374"/>
      <c r="B73773" s="374"/>
      <c r="C73773" s="406"/>
      <c r="D73773" s="407"/>
      <c r="E73773" s="374"/>
      <c r="F73773" s="374"/>
      <c r="G73773" s="408"/>
      <c r="H73773" s="374"/>
      <c r="I73773" s="409"/>
      <c r="J73773" s="374"/>
      <c r="K73773" s="409"/>
      <c r="L73773" s="378"/>
      <c r="M73773" s="410"/>
      <c r="N73773" s="374"/>
      <c r="O73773" s="411"/>
      <c r="P73773" s="409"/>
      <c r="Q73773" s="409"/>
      <c r="R73773" s="378"/>
      <c r="S73773" s="378"/>
      <c r="T73773" s="378"/>
      <c r="U73773" s="378"/>
      <c r="V73773" s="378"/>
      <c r="W73773" s="378"/>
      <c r="X73773" s="378"/>
      <c r="Y73773" s="378"/>
    </row>
    <row r="73774" spans="1:25">
      <c r="A73774" s="374"/>
      <c r="B73774" s="374"/>
      <c r="C73774" s="406"/>
      <c r="D73774" s="407"/>
      <c r="E73774" s="374"/>
      <c r="F73774" s="374"/>
      <c r="G73774" s="408"/>
      <c r="H73774" s="374"/>
      <c r="I73774" s="409"/>
      <c r="J73774" s="374"/>
      <c r="K73774" s="409"/>
      <c r="L73774" s="378"/>
      <c r="M73774" s="410"/>
      <c r="N73774" s="374"/>
      <c r="O73774" s="411"/>
      <c r="P73774" s="409"/>
      <c r="Q73774" s="409"/>
      <c r="R73774" s="378"/>
      <c r="S73774" s="378"/>
      <c r="T73774" s="378"/>
      <c r="U73774" s="378"/>
      <c r="V73774" s="378"/>
      <c r="W73774" s="378"/>
      <c r="X73774" s="378"/>
      <c r="Y73774" s="378"/>
    </row>
    <row r="73775" spans="1:25">
      <c r="A73775" s="374"/>
      <c r="B73775" s="374"/>
      <c r="C73775" s="406"/>
      <c r="D73775" s="407"/>
      <c r="E73775" s="374"/>
      <c r="F73775" s="374"/>
      <c r="G73775" s="408"/>
      <c r="H73775" s="374"/>
      <c r="I73775" s="409"/>
      <c r="J73775" s="374"/>
      <c r="K73775" s="409"/>
      <c r="L73775" s="378"/>
      <c r="M73775" s="410"/>
      <c r="N73775" s="374"/>
      <c r="O73775" s="411"/>
      <c r="P73775" s="409"/>
      <c r="Q73775" s="409"/>
      <c r="R73775" s="378"/>
      <c r="S73775" s="378"/>
      <c r="T73775" s="378"/>
      <c r="U73775" s="378"/>
      <c r="V73775" s="378"/>
      <c r="W73775" s="378"/>
      <c r="X73775" s="378"/>
      <c r="Y73775" s="378"/>
    </row>
    <row r="73776" spans="1:25">
      <c r="A73776" s="374"/>
      <c r="B73776" s="374"/>
      <c r="C73776" s="406"/>
      <c r="D73776" s="407"/>
      <c r="E73776" s="374"/>
      <c r="F73776" s="374"/>
      <c r="G73776" s="408"/>
      <c r="H73776" s="374"/>
      <c r="I73776" s="409"/>
      <c r="J73776" s="374"/>
      <c r="K73776" s="409"/>
      <c r="L73776" s="378"/>
      <c r="M73776" s="410"/>
      <c r="N73776" s="374"/>
      <c r="O73776" s="411"/>
      <c r="P73776" s="409"/>
      <c r="Q73776" s="409"/>
      <c r="R73776" s="378"/>
      <c r="S73776" s="378"/>
      <c r="T73776" s="378"/>
      <c r="U73776" s="378"/>
      <c r="V73776" s="378"/>
      <c r="W73776" s="378"/>
      <c r="X73776" s="378"/>
      <c r="Y73776" s="378"/>
    </row>
    <row r="73777" spans="1:25">
      <c r="A73777" s="374"/>
      <c r="B73777" s="374"/>
      <c r="C73777" s="406"/>
      <c r="D73777" s="407"/>
      <c r="E73777" s="374"/>
      <c r="F73777" s="374"/>
      <c r="G73777" s="408"/>
      <c r="H73777" s="374"/>
      <c r="I73777" s="409"/>
      <c r="J73777" s="374"/>
      <c r="K73777" s="409"/>
      <c r="L73777" s="378"/>
      <c r="M73777" s="410"/>
      <c r="N73777" s="374"/>
      <c r="O73777" s="411"/>
      <c r="P73777" s="409"/>
      <c r="Q73777" s="409"/>
      <c r="R73777" s="378"/>
      <c r="S73777" s="378"/>
      <c r="T73777" s="378"/>
      <c r="U73777" s="378"/>
      <c r="V73777" s="378"/>
      <c r="W73777" s="378"/>
      <c r="X73777" s="378"/>
      <c r="Y73777" s="378"/>
    </row>
    <row r="73778" spans="1:25">
      <c r="A73778" s="374"/>
      <c r="B73778" s="374"/>
      <c r="C73778" s="406"/>
      <c r="D73778" s="407"/>
      <c r="E73778" s="374"/>
      <c r="F73778" s="374"/>
      <c r="G73778" s="408"/>
      <c r="H73778" s="374"/>
      <c r="I73778" s="409"/>
      <c r="J73778" s="374"/>
      <c r="K73778" s="409"/>
      <c r="L73778" s="378"/>
      <c r="M73778" s="410"/>
      <c r="N73778" s="374"/>
      <c r="O73778" s="411"/>
      <c r="P73778" s="409"/>
      <c r="Q73778" s="409"/>
      <c r="R73778" s="378"/>
      <c r="S73778" s="378"/>
      <c r="T73778" s="378"/>
      <c r="U73778" s="378"/>
      <c r="V73778" s="378"/>
      <c r="W73778" s="378"/>
      <c r="X73778" s="378"/>
      <c r="Y73778" s="378"/>
    </row>
    <row r="73779" spans="1:25">
      <c r="A73779" s="374"/>
      <c r="B73779" s="374"/>
      <c r="C73779" s="406"/>
      <c r="D73779" s="407"/>
      <c r="E73779" s="374"/>
      <c r="F73779" s="374"/>
      <c r="G73779" s="408"/>
      <c r="H73779" s="374"/>
      <c r="I73779" s="409"/>
      <c r="J73779" s="374"/>
      <c r="K73779" s="409"/>
      <c r="L73779" s="378"/>
      <c r="M73779" s="410"/>
      <c r="N73779" s="374"/>
      <c r="O73779" s="411"/>
      <c r="P73779" s="409"/>
      <c r="Q73779" s="409"/>
      <c r="R73779" s="378"/>
      <c r="S73779" s="378"/>
      <c r="T73779" s="378"/>
      <c r="U73779" s="378"/>
      <c r="V73779" s="378"/>
      <c r="W73779" s="378"/>
      <c r="X73779" s="378"/>
      <c r="Y73779" s="378"/>
    </row>
    <row r="73780" spans="1:25">
      <c r="A73780" s="374"/>
      <c r="B73780" s="374"/>
      <c r="C73780" s="406"/>
      <c r="D73780" s="407"/>
      <c r="E73780" s="374"/>
      <c r="F73780" s="374"/>
      <c r="G73780" s="408"/>
      <c r="H73780" s="374"/>
      <c r="I73780" s="409"/>
      <c r="J73780" s="374"/>
      <c r="K73780" s="409"/>
      <c r="L73780" s="378"/>
      <c r="M73780" s="410"/>
      <c r="N73780" s="374"/>
      <c r="O73780" s="411"/>
      <c r="P73780" s="409"/>
      <c r="Q73780" s="409"/>
      <c r="R73780" s="378"/>
      <c r="S73780" s="378"/>
      <c r="T73780" s="378"/>
      <c r="U73780" s="378"/>
      <c r="V73780" s="378"/>
      <c r="W73780" s="378"/>
      <c r="X73780" s="378"/>
      <c r="Y73780" s="378"/>
    </row>
    <row r="73781" spans="1:25">
      <c r="A73781" s="374"/>
      <c r="B73781" s="374"/>
      <c r="C73781" s="406"/>
      <c r="D73781" s="407"/>
      <c r="E73781" s="374"/>
      <c r="F73781" s="374"/>
      <c r="G73781" s="408"/>
      <c r="H73781" s="374"/>
      <c r="I73781" s="409"/>
      <c r="J73781" s="374"/>
      <c r="K73781" s="409"/>
      <c r="L73781" s="378"/>
      <c r="M73781" s="410"/>
      <c r="N73781" s="374"/>
      <c r="O73781" s="411"/>
      <c r="P73781" s="409"/>
      <c r="Q73781" s="409"/>
      <c r="R73781" s="378"/>
      <c r="S73781" s="378"/>
      <c r="T73781" s="378"/>
      <c r="U73781" s="378"/>
      <c r="V73781" s="378"/>
      <c r="W73781" s="378"/>
      <c r="X73781" s="378"/>
      <c r="Y73781" s="378"/>
    </row>
    <row r="73782" spans="1:25">
      <c r="A73782" s="374"/>
      <c r="B73782" s="374"/>
      <c r="C73782" s="406"/>
      <c r="D73782" s="407"/>
      <c r="E73782" s="374"/>
      <c r="F73782" s="374"/>
      <c r="G73782" s="408"/>
      <c r="H73782" s="374"/>
      <c r="I73782" s="409"/>
      <c r="J73782" s="374"/>
      <c r="K73782" s="409"/>
      <c r="L73782" s="378"/>
      <c r="M73782" s="410"/>
      <c r="N73782" s="374"/>
      <c r="O73782" s="411"/>
      <c r="P73782" s="409"/>
      <c r="Q73782" s="409"/>
      <c r="R73782" s="378"/>
      <c r="S73782" s="378"/>
      <c r="T73782" s="378"/>
      <c r="U73782" s="378"/>
      <c r="V73782" s="378"/>
      <c r="W73782" s="378"/>
      <c r="X73782" s="378"/>
      <c r="Y73782" s="378"/>
    </row>
    <row r="73783" spans="1:25">
      <c r="A73783" s="374"/>
      <c r="B73783" s="374"/>
      <c r="C73783" s="406"/>
      <c r="D73783" s="407"/>
      <c r="E73783" s="374"/>
      <c r="F73783" s="374"/>
      <c r="G73783" s="408"/>
      <c r="H73783" s="374"/>
      <c r="I73783" s="409"/>
      <c r="J73783" s="374"/>
      <c r="K73783" s="409"/>
      <c r="L73783" s="378"/>
      <c r="M73783" s="410"/>
      <c r="N73783" s="374"/>
      <c r="O73783" s="411"/>
      <c r="P73783" s="409"/>
      <c r="Q73783" s="409"/>
      <c r="R73783" s="378"/>
      <c r="S73783" s="378"/>
      <c r="T73783" s="378"/>
      <c r="U73783" s="378"/>
      <c r="V73783" s="378"/>
      <c r="W73783" s="378"/>
      <c r="X73783" s="378"/>
      <c r="Y73783" s="378"/>
    </row>
    <row r="73784" spans="1:25">
      <c r="A73784" s="374"/>
      <c r="B73784" s="374"/>
      <c r="C73784" s="406"/>
      <c r="D73784" s="407"/>
      <c r="E73784" s="374"/>
      <c r="F73784" s="374"/>
      <c r="G73784" s="408"/>
      <c r="H73784" s="374"/>
      <c r="I73784" s="409"/>
      <c r="J73784" s="374"/>
      <c r="K73784" s="409"/>
      <c r="L73784" s="378"/>
      <c r="M73784" s="410"/>
      <c r="N73784" s="374"/>
      <c r="O73784" s="411"/>
      <c r="P73784" s="409"/>
      <c r="Q73784" s="409"/>
      <c r="R73784" s="378"/>
      <c r="S73784" s="378"/>
      <c r="T73784" s="378"/>
      <c r="U73784" s="378"/>
      <c r="V73784" s="378"/>
      <c r="W73784" s="378"/>
      <c r="X73784" s="378"/>
      <c r="Y73784" s="378"/>
    </row>
    <row r="73785" spans="1:25">
      <c r="A73785" s="374"/>
      <c r="B73785" s="374"/>
      <c r="C73785" s="406"/>
      <c r="D73785" s="407"/>
      <c r="E73785" s="374"/>
      <c r="F73785" s="374"/>
      <c r="G73785" s="408"/>
      <c r="H73785" s="374"/>
      <c r="I73785" s="409"/>
      <c r="J73785" s="374"/>
      <c r="K73785" s="409"/>
      <c r="L73785" s="378"/>
      <c r="M73785" s="410"/>
      <c r="N73785" s="374"/>
      <c r="O73785" s="411"/>
      <c r="P73785" s="409"/>
      <c r="Q73785" s="409"/>
      <c r="R73785" s="378"/>
      <c r="S73785" s="378"/>
      <c r="T73785" s="378"/>
      <c r="U73785" s="378"/>
      <c r="V73785" s="378"/>
      <c r="W73785" s="378"/>
      <c r="X73785" s="378"/>
      <c r="Y73785" s="378"/>
    </row>
    <row r="73786" spans="1:25">
      <c r="A73786" s="374"/>
      <c r="B73786" s="374"/>
      <c r="C73786" s="406"/>
      <c r="D73786" s="407"/>
      <c r="E73786" s="374"/>
      <c r="F73786" s="374"/>
      <c r="G73786" s="408"/>
      <c r="H73786" s="374"/>
      <c r="I73786" s="409"/>
      <c r="J73786" s="374"/>
      <c r="K73786" s="409"/>
      <c r="L73786" s="378"/>
      <c r="M73786" s="410"/>
      <c r="N73786" s="374"/>
      <c r="O73786" s="411"/>
      <c r="P73786" s="409"/>
      <c r="Q73786" s="409"/>
      <c r="R73786" s="378"/>
      <c r="S73786" s="378"/>
      <c r="T73786" s="378"/>
      <c r="U73786" s="378"/>
      <c r="V73786" s="378"/>
      <c r="W73786" s="378"/>
      <c r="X73786" s="378"/>
      <c r="Y73786" s="378"/>
    </row>
    <row r="73787" spans="1:25">
      <c r="A73787" s="374"/>
      <c r="B73787" s="374"/>
      <c r="C73787" s="406"/>
      <c r="D73787" s="407"/>
      <c r="E73787" s="374"/>
      <c r="F73787" s="374"/>
      <c r="G73787" s="408"/>
      <c r="H73787" s="374"/>
      <c r="I73787" s="409"/>
      <c r="J73787" s="374"/>
      <c r="K73787" s="409"/>
      <c r="L73787" s="378"/>
      <c r="M73787" s="410"/>
      <c r="N73787" s="374"/>
      <c r="O73787" s="411"/>
      <c r="P73787" s="409"/>
      <c r="Q73787" s="409"/>
      <c r="R73787" s="378"/>
      <c r="S73787" s="378"/>
      <c r="T73787" s="378"/>
      <c r="U73787" s="378"/>
      <c r="V73787" s="378"/>
      <c r="W73787" s="378"/>
      <c r="X73787" s="378"/>
      <c r="Y73787" s="378"/>
    </row>
    <row r="73788" spans="1:25">
      <c r="A73788" s="374"/>
      <c r="B73788" s="374"/>
      <c r="C73788" s="406"/>
      <c r="D73788" s="407"/>
      <c r="E73788" s="374"/>
      <c r="F73788" s="374"/>
      <c r="G73788" s="408"/>
      <c r="H73788" s="374"/>
      <c r="I73788" s="409"/>
      <c r="J73788" s="374"/>
      <c r="K73788" s="409"/>
      <c r="L73788" s="378"/>
      <c r="M73788" s="410"/>
      <c r="N73788" s="374"/>
      <c r="O73788" s="411"/>
      <c r="P73788" s="409"/>
      <c r="Q73788" s="409"/>
      <c r="R73788" s="378"/>
      <c r="S73788" s="378"/>
      <c r="T73788" s="378"/>
      <c r="U73788" s="378"/>
      <c r="V73788" s="378"/>
      <c r="W73788" s="378"/>
      <c r="X73788" s="378"/>
      <c r="Y73788" s="378"/>
    </row>
    <row r="73789" spans="1:25">
      <c r="A73789" s="374"/>
      <c r="B73789" s="374"/>
      <c r="C73789" s="406"/>
      <c r="D73789" s="407"/>
      <c r="E73789" s="374"/>
      <c r="F73789" s="374"/>
      <c r="G73789" s="408"/>
      <c r="H73789" s="374"/>
      <c r="I73789" s="409"/>
      <c r="J73789" s="374"/>
      <c r="K73789" s="409"/>
      <c r="L73789" s="378"/>
      <c r="M73789" s="410"/>
      <c r="N73789" s="374"/>
      <c r="O73789" s="411"/>
      <c r="P73789" s="409"/>
      <c r="Q73789" s="409"/>
      <c r="R73789" s="378"/>
      <c r="S73789" s="378"/>
      <c r="T73789" s="378"/>
      <c r="U73789" s="378"/>
      <c r="V73789" s="378"/>
      <c r="W73789" s="378"/>
      <c r="X73789" s="378"/>
      <c r="Y73789" s="378"/>
    </row>
    <row r="73790" spans="1:25">
      <c r="A73790" s="374"/>
      <c r="B73790" s="374"/>
      <c r="C73790" s="406"/>
      <c r="D73790" s="407"/>
      <c r="E73790" s="374"/>
      <c r="F73790" s="374"/>
      <c r="G73790" s="408"/>
      <c r="H73790" s="374"/>
      <c r="I73790" s="409"/>
      <c r="J73790" s="374"/>
      <c r="K73790" s="409"/>
      <c r="L73790" s="378"/>
      <c r="M73790" s="410"/>
      <c r="N73790" s="374"/>
      <c r="O73790" s="411"/>
      <c r="P73790" s="409"/>
      <c r="Q73790" s="409"/>
      <c r="R73790" s="378"/>
      <c r="S73790" s="378"/>
      <c r="T73790" s="378"/>
      <c r="U73790" s="378"/>
      <c r="V73790" s="378"/>
      <c r="W73790" s="378"/>
      <c r="X73790" s="378"/>
      <c r="Y73790" s="378"/>
    </row>
    <row r="73791" spans="1:25">
      <c r="A73791" s="374"/>
      <c r="B73791" s="374"/>
      <c r="C73791" s="406"/>
      <c r="D73791" s="407"/>
      <c r="E73791" s="374"/>
      <c r="F73791" s="374"/>
      <c r="G73791" s="408"/>
      <c r="H73791" s="374"/>
      <c r="I73791" s="409"/>
      <c r="J73791" s="374"/>
      <c r="K73791" s="409"/>
      <c r="L73791" s="378"/>
      <c r="M73791" s="410"/>
      <c r="N73791" s="374"/>
      <c r="O73791" s="411"/>
      <c r="P73791" s="409"/>
      <c r="Q73791" s="409"/>
      <c r="R73791" s="378"/>
      <c r="S73791" s="378"/>
      <c r="T73791" s="378"/>
      <c r="U73791" s="378"/>
      <c r="V73791" s="378"/>
      <c r="W73791" s="378"/>
      <c r="X73791" s="378"/>
      <c r="Y73791" s="378"/>
    </row>
    <row r="73792" spans="1:25">
      <c r="A73792" s="374"/>
      <c r="B73792" s="374"/>
      <c r="C73792" s="406"/>
      <c r="D73792" s="407"/>
      <c r="E73792" s="374"/>
      <c r="F73792" s="374"/>
      <c r="G73792" s="408"/>
      <c r="H73792" s="374"/>
      <c r="I73792" s="409"/>
      <c r="J73792" s="374"/>
      <c r="K73792" s="409"/>
      <c r="L73792" s="378"/>
      <c r="M73792" s="410"/>
      <c r="N73792" s="374"/>
      <c r="O73792" s="411"/>
      <c r="P73792" s="409"/>
      <c r="Q73792" s="409"/>
      <c r="R73792" s="378"/>
      <c r="S73792" s="378"/>
      <c r="T73792" s="378"/>
      <c r="U73792" s="378"/>
      <c r="V73792" s="378"/>
      <c r="W73792" s="378"/>
      <c r="X73792" s="378"/>
      <c r="Y73792" s="378"/>
    </row>
    <row r="73793" spans="1:25">
      <c r="A73793" s="374"/>
      <c r="B73793" s="374"/>
      <c r="C73793" s="406"/>
      <c r="D73793" s="407"/>
      <c r="E73793" s="374"/>
      <c r="F73793" s="374"/>
      <c r="G73793" s="408"/>
      <c r="H73793" s="374"/>
      <c r="I73793" s="409"/>
      <c r="J73793" s="374"/>
      <c r="K73793" s="409"/>
      <c r="L73793" s="378"/>
      <c r="M73793" s="410"/>
      <c r="N73793" s="374"/>
      <c r="O73793" s="411"/>
      <c r="P73793" s="409"/>
      <c r="Q73793" s="409"/>
      <c r="R73793" s="378"/>
      <c r="S73793" s="378"/>
      <c r="T73793" s="378"/>
      <c r="U73793" s="378"/>
      <c r="V73793" s="378"/>
      <c r="W73793" s="378"/>
      <c r="X73793" s="378"/>
      <c r="Y73793" s="378"/>
    </row>
    <row r="73794" spans="1:25">
      <c r="A73794" s="374"/>
      <c r="B73794" s="374"/>
      <c r="C73794" s="406"/>
      <c r="D73794" s="407"/>
      <c r="E73794" s="374"/>
      <c r="F73794" s="374"/>
      <c r="G73794" s="408"/>
      <c r="H73794" s="374"/>
      <c r="I73794" s="409"/>
      <c r="J73794" s="374"/>
      <c r="K73794" s="409"/>
      <c r="L73794" s="378"/>
      <c r="M73794" s="410"/>
      <c r="N73794" s="374"/>
      <c r="O73794" s="411"/>
      <c r="P73794" s="409"/>
      <c r="Q73794" s="409"/>
      <c r="R73794" s="378"/>
      <c r="S73794" s="378"/>
      <c r="T73794" s="378"/>
      <c r="U73794" s="378"/>
      <c r="V73794" s="378"/>
      <c r="W73794" s="378"/>
      <c r="X73794" s="378"/>
      <c r="Y73794" s="378"/>
    </row>
    <row r="73795" spans="1:25">
      <c r="A73795" s="374"/>
      <c r="B73795" s="374"/>
      <c r="C73795" s="406"/>
      <c r="D73795" s="407"/>
      <c r="E73795" s="374"/>
      <c r="F73795" s="374"/>
      <c r="G73795" s="408"/>
      <c r="H73795" s="374"/>
      <c r="I73795" s="409"/>
      <c r="J73795" s="374"/>
      <c r="K73795" s="409"/>
      <c r="L73795" s="378"/>
      <c r="M73795" s="410"/>
      <c r="N73795" s="374"/>
      <c r="O73795" s="411"/>
      <c r="P73795" s="409"/>
      <c r="Q73795" s="409"/>
      <c r="R73795" s="378"/>
      <c r="S73795" s="378"/>
      <c r="T73795" s="378"/>
      <c r="U73795" s="378"/>
      <c r="V73795" s="378"/>
      <c r="W73795" s="378"/>
      <c r="X73795" s="378"/>
      <c r="Y73795" s="378"/>
    </row>
    <row r="73796" spans="1:25">
      <c r="A73796" s="374"/>
      <c r="B73796" s="374"/>
      <c r="C73796" s="406"/>
      <c r="D73796" s="407"/>
      <c r="E73796" s="374"/>
      <c r="F73796" s="374"/>
      <c r="G73796" s="408"/>
      <c r="H73796" s="374"/>
      <c r="I73796" s="409"/>
      <c r="J73796" s="374"/>
      <c r="K73796" s="409"/>
      <c r="L73796" s="378"/>
      <c r="M73796" s="410"/>
      <c r="N73796" s="374"/>
      <c r="O73796" s="411"/>
      <c r="P73796" s="409"/>
      <c r="Q73796" s="409"/>
      <c r="R73796" s="378"/>
      <c r="S73796" s="378"/>
      <c r="T73796" s="378"/>
      <c r="U73796" s="378"/>
      <c r="V73796" s="378"/>
      <c r="W73796" s="378"/>
      <c r="X73796" s="378"/>
      <c r="Y73796" s="378"/>
    </row>
    <row r="73797" spans="1:25">
      <c r="A73797" s="374"/>
      <c r="B73797" s="374"/>
      <c r="C73797" s="406"/>
      <c r="D73797" s="407"/>
      <c r="E73797" s="374"/>
      <c r="F73797" s="374"/>
      <c r="G73797" s="408"/>
      <c r="H73797" s="374"/>
      <c r="I73797" s="409"/>
      <c r="J73797" s="374"/>
      <c r="K73797" s="409"/>
      <c r="L73797" s="378"/>
      <c r="M73797" s="410"/>
      <c r="N73797" s="374"/>
      <c r="O73797" s="411"/>
      <c r="P73797" s="409"/>
      <c r="Q73797" s="409"/>
      <c r="R73797" s="378"/>
      <c r="S73797" s="378"/>
      <c r="T73797" s="378"/>
      <c r="U73797" s="378"/>
      <c r="V73797" s="378"/>
      <c r="W73797" s="378"/>
      <c r="X73797" s="378"/>
      <c r="Y73797" s="378"/>
    </row>
    <row r="73798" spans="1:25">
      <c r="A73798" s="374"/>
      <c r="B73798" s="374"/>
      <c r="C73798" s="406"/>
      <c r="D73798" s="407"/>
      <c r="E73798" s="374"/>
      <c r="F73798" s="374"/>
      <c r="G73798" s="408"/>
      <c r="H73798" s="374"/>
      <c r="I73798" s="409"/>
      <c r="J73798" s="374"/>
      <c r="K73798" s="409"/>
      <c r="L73798" s="378"/>
      <c r="M73798" s="410"/>
      <c r="N73798" s="374"/>
      <c r="O73798" s="411"/>
      <c r="P73798" s="409"/>
      <c r="Q73798" s="409"/>
      <c r="R73798" s="378"/>
      <c r="S73798" s="378"/>
      <c r="T73798" s="378"/>
      <c r="U73798" s="378"/>
      <c r="V73798" s="378"/>
      <c r="W73798" s="378"/>
      <c r="X73798" s="378"/>
      <c r="Y73798" s="378"/>
    </row>
    <row r="73799" spans="1:25">
      <c r="A73799" s="374"/>
      <c r="B73799" s="374"/>
      <c r="C73799" s="406"/>
      <c r="D73799" s="407"/>
      <c r="E73799" s="374"/>
      <c r="F73799" s="374"/>
      <c r="G73799" s="408"/>
      <c r="H73799" s="374"/>
      <c r="I73799" s="409"/>
      <c r="J73799" s="374"/>
      <c r="K73799" s="409"/>
      <c r="L73799" s="378"/>
      <c r="M73799" s="410"/>
      <c r="N73799" s="374"/>
      <c r="O73799" s="411"/>
      <c r="P73799" s="409"/>
      <c r="Q73799" s="409"/>
      <c r="R73799" s="378"/>
      <c r="S73799" s="378"/>
      <c r="T73799" s="378"/>
      <c r="U73799" s="378"/>
      <c r="V73799" s="378"/>
      <c r="W73799" s="378"/>
      <c r="X73799" s="378"/>
      <c r="Y73799" s="378"/>
    </row>
    <row r="73800" spans="1:25">
      <c r="A73800" s="374"/>
      <c r="B73800" s="374"/>
      <c r="C73800" s="406"/>
      <c r="D73800" s="407"/>
      <c r="E73800" s="374"/>
      <c r="F73800" s="374"/>
      <c r="G73800" s="408"/>
      <c r="H73800" s="374"/>
      <c r="I73800" s="409"/>
      <c r="J73800" s="374"/>
      <c r="K73800" s="409"/>
      <c r="L73800" s="378"/>
      <c r="M73800" s="410"/>
      <c r="N73800" s="374"/>
      <c r="O73800" s="411"/>
      <c r="P73800" s="409"/>
      <c r="Q73800" s="409"/>
      <c r="R73800" s="378"/>
      <c r="S73800" s="378"/>
      <c r="T73800" s="378"/>
      <c r="U73800" s="378"/>
      <c r="V73800" s="378"/>
      <c r="W73800" s="378"/>
      <c r="X73800" s="378"/>
      <c r="Y73800" s="378"/>
    </row>
    <row r="73801" spans="1:25">
      <c r="A73801" s="374"/>
      <c r="B73801" s="374"/>
      <c r="C73801" s="406"/>
      <c r="D73801" s="407"/>
      <c r="E73801" s="374"/>
      <c r="F73801" s="374"/>
      <c r="G73801" s="408"/>
      <c r="H73801" s="374"/>
      <c r="I73801" s="409"/>
      <c r="J73801" s="374"/>
      <c r="K73801" s="409"/>
      <c r="L73801" s="378"/>
      <c r="M73801" s="410"/>
      <c r="N73801" s="374"/>
      <c r="O73801" s="411"/>
      <c r="P73801" s="409"/>
      <c r="Q73801" s="409"/>
      <c r="R73801" s="378"/>
      <c r="S73801" s="378"/>
      <c r="T73801" s="378"/>
      <c r="U73801" s="378"/>
      <c r="V73801" s="378"/>
      <c r="W73801" s="378"/>
      <c r="X73801" s="378"/>
      <c r="Y73801" s="378"/>
    </row>
    <row r="73802" spans="1:25">
      <c r="A73802" s="374"/>
      <c r="B73802" s="374"/>
      <c r="C73802" s="406"/>
      <c r="D73802" s="407"/>
      <c r="E73802" s="374"/>
      <c r="F73802" s="374"/>
      <c r="G73802" s="408"/>
      <c r="H73802" s="374"/>
      <c r="I73802" s="409"/>
      <c r="J73802" s="374"/>
      <c r="K73802" s="409"/>
      <c r="L73802" s="378"/>
      <c r="M73802" s="410"/>
      <c r="N73802" s="374"/>
      <c r="O73802" s="411"/>
      <c r="P73802" s="409"/>
      <c r="Q73802" s="409"/>
      <c r="R73802" s="378"/>
      <c r="S73802" s="378"/>
      <c r="T73802" s="378"/>
      <c r="U73802" s="378"/>
      <c r="V73802" s="378"/>
      <c r="W73802" s="378"/>
      <c r="X73802" s="378"/>
      <c r="Y73802" s="378"/>
    </row>
    <row r="73803" spans="1:25">
      <c r="A73803" s="374"/>
      <c r="B73803" s="374"/>
      <c r="C73803" s="406"/>
      <c r="D73803" s="407"/>
      <c r="E73803" s="374"/>
      <c r="F73803" s="374"/>
      <c r="G73803" s="408"/>
      <c r="H73803" s="374"/>
      <c r="I73803" s="409"/>
      <c r="J73803" s="374"/>
      <c r="K73803" s="409"/>
      <c r="L73803" s="378"/>
      <c r="M73803" s="410"/>
      <c r="N73803" s="374"/>
      <c r="O73803" s="411"/>
      <c r="P73803" s="409"/>
      <c r="Q73803" s="409"/>
      <c r="R73803" s="378"/>
      <c r="S73803" s="378"/>
      <c r="T73803" s="378"/>
      <c r="U73803" s="378"/>
      <c r="V73803" s="378"/>
      <c r="W73803" s="378"/>
      <c r="X73803" s="378"/>
      <c r="Y73803" s="378"/>
    </row>
    <row r="73804" spans="1:25">
      <c r="A73804" s="374"/>
      <c r="B73804" s="374"/>
      <c r="C73804" s="406"/>
      <c r="D73804" s="407"/>
      <c r="E73804" s="374"/>
      <c r="F73804" s="374"/>
      <c r="G73804" s="408"/>
      <c r="H73804" s="374"/>
      <c r="I73804" s="409"/>
      <c r="J73804" s="374"/>
      <c r="K73804" s="409"/>
      <c r="L73804" s="378"/>
      <c r="M73804" s="410"/>
      <c r="N73804" s="374"/>
      <c r="O73804" s="411"/>
      <c r="P73804" s="409"/>
      <c r="Q73804" s="409"/>
      <c r="R73804" s="378"/>
      <c r="S73804" s="378"/>
      <c r="T73804" s="378"/>
      <c r="U73804" s="378"/>
      <c r="V73804" s="378"/>
      <c r="W73804" s="378"/>
      <c r="X73804" s="378"/>
      <c r="Y73804" s="378"/>
    </row>
    <row r="73805" spans="1:25">
      <c r="A73805" s="374"/>
      <c r="B73805" s="374"/>
      <c r="C73805" s="406"/>
      <c r="D73805" s="407"/>
      <c r="E73805" s="374"/>
      <c r="F73805" s="374"/>
      <c r="G73805" s="408"/>
      <c r="H73805" s="374"/>
      <c r="I73805" s="409"/>
      <c r="J73805" s="374"/>
      <c r="K73805" s="409"/>
      <c r="L73805" s="378"/>
      <c r="M73805" s="410"/>
      <c r="N73805" s="374"/>
      <c r="O73805" s="411"/>
      <c r="P73805" s="409"/>
      <c r="Q73805" s="409"/>
      <c r="R73805" s="378"/>
      <c r="S73805" s="378"/>
      <c r="T73805" s="378"/>
      <c r="U73805" s="378"/>
      <c r="V73805" s="378"/>
      <c r="W73805" s="378"/>
      <c r="X73805" s="378"/>
      <c r="Y73805" s="378"/>
    </row>
    <row r="73806" spans="1:25">
      <c r="A73806" s="374"/>
      <c r="B73806" s="374"/>
      <c r="C73806" s="406"/>
      <c r="D73806" s="407"/>
      <c r="E73806" s="374"/>
      <c r="F73806" s="374"/>
      <c r="G73806" s="408"/>
      <c r="H73806" s="374"/>
      <c r="I73806" s="409"/>
      <c r="J73806" s="374"/>
      <c r="K73806" s="409"/>
      <c r="L73806" s="378"/>
      <c r="M73806" s="410"/>
      <c r="N73806" s="374"/>
      <c r="O73806" s="411"/>
      <c r="P73806" s="409"/>
      <c r="Q73806" s="409"/>
      <c r="R73806" s="378"/>
      <c r="S73806" s="378"/>
      <c r="T73806" s="378"/>
      <c r="U73806" s="378"/>
      <c r="V73806" s="378"/>
      <c r="W73806" s="378"/>
      <c r="X73806" s="378"/>
      <c r="Y73806" s="378"/>
    </row>
    <row r="73807" spans="1:25">
      <c r="A73807" s="374"/>
      <c r="B73807" s="374"/>
      <c r="C73807" s="406"/>
      <c r="D73807" s="407"/>
      <c r="E73807" s="374"/>
      <c r="F73807" s="374"/>
      <c r="G73807" s="408"/>
      <c r="H73807" s="374"/>
      <c r="I73807" s="409"/>
      <c r="J73807" s="374"/>
      <c r="K73807" s="409"/>
      <c r="L73807" s="378"/>
      <c r="M73807" s="410"/>
      <c r="N73807" s="374"/>
      <c r="O73807" s="411"/>
      <c r="P73807" s="409"/>
      <c r="Q73807" s="409"/>
      <c r="R73807" s="378"/>
      <c r="S73807" s="378"/>
      <c r="T73807" s="378"/>
      <c r="U73807" s="378"/>
      <c r="V73807" s="378"/>
      <c r="W73807" s="378"/>
      <c r="X73807" s="378"/>
      <c r="Y73807" s="378"/>
    </row>
    <row r="73808" spans="1:25">
      <c r="A73808" s="374"/>
      <c r="B73808" s="374"/>
      <c r="C73808" s="406"/>
      <c r="D73808" s="407"/>
      <c r="E73808" s="374"/>
      <c r="F73808" s="374"/>
      <c r="G73808" s="408"/>
      <c r="H73808" s="374"/>
      <c r="I73808" s="409"/>
      <c r="J73808" s="374"/>
      <c r="K73808" s="409"/>
      <c r="L73808" s="378"/>
      <c r="M73808" s="410"/>
      <c r="N73808" s="374"/>
      <c r="O73808" s="411"/>
      <c r="P73808" s="409"/>
      <c r="Q73808" s="409"/>
      <c r="R73808" s="378"/>
      <c r="S73808" s="378"/>
      <c r="T73808" s="378"/>
      <c r="U73808" s="378"/>
      <c r="V73808" s="378"/>
      <c r="W73808" s="378"/>
      <c r="X73808" s="378"/>
      <c r="Y73808" s="378"/>
    </row>
    <row r="73809" spans="1:25">
      <c r="A73809" s="374"/>
      <c r="B73809" s="374"/>
      <c r="C73809" s="406"/>
      <c r="D73809" s="407"/>
      <c r="E73809" s="374"/>
      <c r="F73809" s="374"/>
      <c r="G73809" s="408"/>
      <c r="H73809" s="374"/>
      <c r="I73809" s="409"/>
      <c r="J73809" s="374"/>
      <c r="K73809" s="409"/>
      <c r="L73809" s="378"/>
      <c r="M73809" s="410"/>
      <c r="N73809" s="374"/>
      <c r="O73809" s="411"/>
      <c r="P73809" s="409"/>
      <c r="Q73809" s="409"/>
      <c r="R73809" s="378"/>
      <c r="S73809" s="378"/>
      <c r="T73809" s="378"/>
      <c r="U73809" s="378"/>
      <c r="V73809" s="378"/>
      <c r="W73809" s="378"/>
      <c r="X73809" s="378"/>
      <c r="Y73809" s="378"/>
    </row>
    <row r="73810" spans="1:25">
      <c r="A73810" s="374"/>
      <c r="B73810" s="374"/>
      <c r="C73810" s="406"/>
      <c r="D73810" s="407"/>
      <c r="E73810" s="374"/>
      <c r="F73810" s="374"/>
      <c r="G73810" s="408"/>
      <c r="H73810" s="374"/>
      <c r="I73810" s="409"/>
      <c r="J73810" s="374"/>
      <c r="K73810" s="409"/>
      <c r="L73810" s="378"/>
      <c r="M73810" s="410"/>
      <c r="N73810" s="374"/>
      <c r="O73810" s="411"/>
      <c r="P73810" s="409"/>
      <c r="Q73810" s="409"/>
      <c r="R73810" s="378"/>
      <c r="S73810" s="378"/>
      <c r="T73810" s="378"/>
      <c r="U73810" s="378"/>
      <c r="V73810" s="378"/>
      <c r="W73810" s="378"/>
      <c r="X73810" s="378"/>
      <c r="Y73810" s="378"/>
    </row>
    <row r="73811" spans="1:25">
      <c r="A73811" s="374"/>
      <c r="B73811" s="374"/>
      <c r="C73811" s="406"/>
      <c r="D73811" s="407"/>
      <c r="E73811" s="374"/>
      <c r="F73811" s="374"/>
      <c r="G73811" s="408"/>
      <c r="H73811" s="374"/>
      <c r="I73811" s="409"/>
      <c r="J73811" s="374"/>
      <c r="K73811" s="409"/>
      <c r="L73811" s="378"/>
      <c r="M73811" s="410"/>
      <c r="N73811" s="374"/>
      <c r="O73811" s="411"/>
      <c r="P73811" s="409"/>
      <c r="Q73811" s="409"/>
      <c r="R73811" s="378"/>
      <c r="S73811" s="378"/>
      <c r="T73811" s="378"/>
      <c r="U73811" s="378"/>
      <c r="V73811" s="378"/>
      <c r="W73811" s="378"/>
      <c r="X73811" s="378"/>
      <c r="Y73811" s="378"/>
    </row>
    <row r="73812" spans="1:25">
      <c r="A73812" s="374"/>
      <c r="B73812" s="374"/>
      <c r="C73812" s="406"/>
      <c r="D73812" s="407"/>
      <c r="E73812" s="374"/>
      <c r="F73812" s="374"/>
      <c r="G73812" s="408"/>
      <c r="H73812" s="374"/>
      <c r="I73812" s="409"/>
      <c r="J73812" s="374"/>
      <c r="K73812" s="409"/>
      <c r="L73812" s="378"/>
      <c r="M73812" s="410"/>
      <c r="N73812" s="374"/>
      <c r="O73812" s="411"/>
      <c r="P73812" s="409"/>
      <c r="Q73812" s="409"/>
      <c r="R73812" s="378"/>
      <c r="S73812" s="378"/>
      <c r="T73812" s="378"/>
      <c r="U73812" s="378"/>
      <c r="V73812" s="378"/>
      <c r="W73812" s="378"/>
      <c r="X73812" s="378"/>
      <c r="Y73812" s="378"/>
    </row>
    <row r="73813" spans="1:25">
      <c r="A73813" s="374"/>
      <c r="B73813" s="374"/>
      <c r="C73813" s="406"/>
      <c r="D73813" s="407"/>
      <c r="E73813" s="374"/>
      <c r="F73813" s="374"/>
      <c r="G73813" s="408"/>
      <c r="H73813" s="374"/>
      <c r="I73813" s="409"/>
      <c r="J73813" s="374"/>
      <c r="K73813" s="409"/>
      <c r="L73813" s="378"/>
      <c r="M73813" s="410"/>
      <c r="N73813" s="374"/>
      <c r="O73813" s="411"/>
      <c r="P73813" s="409"/>
      <c r="Q73813" s="409"/>
      <c r="R73813" s="378"/>
      <c r="S73813" s="378"/>
      <c r="T73813" s="378"/>
      <c r="U73813" s="378"/>
      <c r="V73813" s="378"/>
      <c r="W73813" s="378"/>
      <c r="X73813" s="378"/>
      <c r="Y73813" s="378"/>
    </row>
    <row r="73814" spans="1:25">
      <c r="A73814" s="374"/>
      <c r="B73814" s="374"/>
      <c r="C73814" s="406"/>
      <c r="D73814" s="407"/>
      <c r="E73814" s="374"/>
      <c r="F73814" s="374"/>
      <c r="G73814" s="408"/>
      <c r="H73814" s="374"/>
      <c r="I73814" s="409"/>
      <c r="J73814" s="374"/>
      <c r="K73814" s="409"/>
      <c r="L73814" s="378"/>
      <c r="M73814" s="410"/>
      <c r="N73814" s="374"/>
      <c r="O73814" s="411"/>
      <c r="P73814" s="409"/>
      <c r="Q73814" s="409"/>
      <c r="R73814" s="378"/>
      <c r="S73814" s="378"/>
      <c r="T73814" s="378"/>
      <c r="U73814" s="378"/>
      <c r="V73814" s="378"/>
      <c r="W73814" s="378"/>
      <c r="X73814" s="378"/>
      <c r="Y73814" s="378"/>
    </row>
    <row r="73815" spans="1:25">
      <c r="A73815" s="374"/>
      <c r="B73815" s="374"/>
      <c r="C73815" s="406"/>
      <c r="D73815" s="407"/>
      <c r="E73815" s="374"/>
      <c r="F73815" s="374"/>
      <c r="G73815" s="408"/>
      <c r="H73815" s="374"/>
      <c r="I73815" s="409"/>
      <c r="J73815" s="374"/>
      <c r="K73815" s="409"/>
      <c r="L73815" s="378"/>
      <c r="M73815" s="410"/>
      <c r="N73815" s="374"/>
      <c r="O73815" s="411"/>
      <c r="P73815" s="409"/>
      <c r="Q73815" s="409"/>
      <c r="R73815" s="378"/>
      <c r="S73815" s="378"/>
      <c r="T73815" s="378"/>
      <c r="U73815" s="378"/>
      <c r="V73815" s="378"/>
      <c r="W73815" s="378"/>
      <c r="X73815" s="378"/>
      <c r="Y73815" s="378"/>
    </row>
    <row r="73816" spans="1:25">
      <c r="A73816" s="374"/>
      <c r="B73816" s="374"/>
      <c r="C73816" s="406"/>
      <c r="D73816" s="407"/>
      <c r="E73816" s="374"/>
      <c r="F73816" s="374"/>
      <c r="G73816" s="408"/>
      <c r="H73816" s="374"/>
      <c r="I73816" s="409"/>
      <c r="J73816" s="374"/>
      <c r="K73816" s="409"/>
      <c r="L73816" s="378"/>
      <c r="M73816" s="410"/>
      <c r="N73816" s="374"/>
      <c r="O73816" s="411"/>
      <c r="P73816" s="409"/>
      <c r="Q73816" s="409"/>
      <c r="R73816" s="378"/>
      <c r="S73816" s="378"/>
      <c r="T73816" s="378"/>
      <c r="U73816" s="378"/>
      <c r="V73816" s="378"/>
      <c r="W73816" s="378"/>
      <c r="X73816" s="378"/>
      <c r="Y73816" s="378"/>
    </row>
    <row r="73817" spans="1:25">
      <c r="A73817" s="374"/>
      <c r="B73817" s="374"/>
      <c r="C73817" s="406"/>
      <c r="D73817" s="407"/>
      <c r="E73817" s="374"/>
      <c r="F73817" s="374"/>
      <c r="G73817" s="408"/>
      <c r="H73817" s="374"/>
      <c r="I73817" s="409"/>
      <c r="J73817" s="374"/>
      <c r="K73817" s="409"/>
      <c r="L73817" s="378"/>
      <c r="M73817" s="410"/>
      <c r="N73817" s="374"/>
      <c r="O73817" s="411"/>
      <c r="P73817" s="409"/>
      <c r="Q73817" s="409"/>
      <c r="R73817" s="378"/>
      <c r="S73817" s="378"/>
      <c r="T73817" s="378"/>
      <c r="U73817" s="378"/>
      <c r="V73817" s="378"/>
      <c r="W73817" s="378"/>
      <c r="X73817" s="378"/>
      <c r="Y73817" s="378"/>
    </row>
    <row r="73818" spans="1:25">
      <c r="A73818" s="374"/>
      <c r="B73818" s="374"/>
      <c r="C73818" s="406"/>
      <c r="D73818" s="407"/>
      <c r="E73818" s="374"/>
      <c r="F73818" s="374"/>
      <c r="G73818" s="408"/>
      <c r="H73818" s="374"/>
      <c r="I73818" s="409"/>
      <c r="J73818" s="374"/>
      <c r="K73818" s="409"/>
      <c r="L73818" s="378"/>
      <c r="M73818" s="410"/>
      <c r="N73818" s="374"/>
      <c r="O73818" s="411"/>
      <c r="P73818" s="409"/>
      <c r="Q73818" s="409"/>
      <c r="R73818" s="378"/>
      <c r="S73818" s="378"/>
      <c r="T73818" s="378"/>
      <c r="U73818" s="378"/>
      <c r="V73818" s="378"/>
      <c r="W73818" s="378"/>
      <c r="X73818" s="378"/>
      <c r="Y73818" s="378"/>
    </row>
    <row r="73819" spans="1:25">
      <c r="A73819" s="374"/>
      <c r="B73819" s="374"/>
      <c r="C73819" s="406"/>
      <c r="D73819" s="407"/>
      <c r="E73819" s="374"/>
      <c r="F73819" s="374"/>
      <c r="G73819" s="408"/>
      <c r="H73819" s="374"/>
      <c r="I73819" s="409"/>
      <c r="J73819" s="374"/>
      <c r="K73819" s="409"/>
      <c r="L73819" s="378"/>
      <c r="M73819" s="410"/>
      <c r="N73819" s="374"/>
      <c r="O73819" s="411"/>
      <c r="P73819" s="409"/>
      <c r="Q73819" s="409"/>
      <c r="R73819" s="378"/>
      <c r="S73819" s="378"/>
      <c r="T73819" s="378"/>
      <c r="U73819" s="378"/>
      <c r="V73819" s="378"/>
      <c r="W73819" s="378"/>
      <c r="X73819" s="378"/>
      <c r="Y73819" s="378"/>
    </row>
    <row r="73820" spans="1:25">
      <c r="A73820" s="374"/>
      <c r="B73820" s="374"/>
      <c r="C73820" s="406"/>
      <c r="D73820" s="407"/>
      <c r="E73820" s="374"/>
      <c r="F73820" s="374"/>
      <c r="G73820" s="408"/>
      <c r="H73820" s="374"/>
      <c r="I73820" s="409"/>
      <c r="J73820" s="374"/>
      <c r="K73820" s="409"/>
      <c r="L73820" s="378"/>
      <c r="M73820" s="410"/>
      <c r="N73820" s="374"/>
      <c r="O73820" s="411"/>
      <c r="P73820" s="409"/>
      <c r="Q73820" s="409"/>
      <c r="R73820" s="378"/>
      <c r="S73820" s="378"/>
      <c r="T73820" s="378"/>
      <c r="U73820" s="378"/>
      <c r="V73820" s="378"/>
      <c r="W73820" s="378"/>
      <c r="X73820" s="378"/>
      <c r="Y73820" s="378"/>
    </row>
    <row r="73821" spans="1:25">
      <c r="A73821" s="374"/>
      <c r="B73821" s="374"/>
      <c r="C73821" s="406"/>
      <c r="D73821" s="407"/>
      <c r="E73821" s="374"/>
      <c r="F73821" s="374"/>
      <c r="G73821" s="408"/>
      <c r="H73821" s="374"/>
      <c r="I73821" s="409"/>
      <c r="J73821" s="374"/>
      <c r="K73821" s="409"/>
      <c r="L73821" s="378"/>
      <c r="M73821" s="410"/>
      <c r="N73821" s="374"/>
      <c r="O73821" s="411"/>
      <c r="P73821" s="409"/>
      <c r="Q73821" s="409"/>
      <c r="R73821" s="378"/>
      <c r="S73821" s="378"/>
      <c r="T73821" s="378"/>
      <c r="U73821" s="378"/>
      <c r="V73821" s="378"/>
      <c r="W73821" s="378"/>
      <c r="X73821" s="378"/>
      <c r="Y73821" s="378"/>
    </row>
    <row r="73822" spans="1:25">
      <c r="A73822" s="374"/>
      <c r="B73822" s="374"/>
      <c r="C73822" s="406"/>
      <c r="D73822" s="407"/>
      <c r="E73822" s="374"/>
      <c r="F73822" s="374"/>
      <c r="G73822" s="408"/>
      <c r="H73822" s="374"/>
      <c r="I73822" s="409"/>
      <c r="J73822" s="374"/>
      <c r="K73822" s="409"/>
      <c r="L73822" s="378"/>
      <c r="M73822" s="410"/>
      <c r="N73822" s="374"/>
      <c r="O73822" s="411"/>
      <c r="P73822" s="409"/>
      <c r="Q73822" s="409"/>
      <c r="R73822" s="378"/>
      <c r="S73822" s="378"/>
      <c r="T73822" s="378"/>
      <c r="U73822" s="378"/>
      <c r="V73822" s="378"/>
      <c r="W73822" s="378"/>
      <c r="X73822" s="378"/>
      <c r="Y73822" s="378"/>
    </row>
    <row r="73823" spans="1:25">
      <c r="A73823" s="374"/>
      <c r="B73823" s="374"/>
      <c r="C73823" s="406"/>
      <c r="D73823" s="407"/>
      <c r="E73823" s="374"/>
      <c r="F73823" s="374"/>
      <c r="G73823" s="408"/>
      <c r="H73823" s="374"/>
      <c r="I73823" s="409"/>
      <c r="J73823" s="374"/>
      <c r="K73823" s="409"/>
      <c r="L73823" s="378"/>
      <c r="M73823" s="410"/>
      <c r="N73823" s="374"/>
      <c r="O73823" s="411"/>
      <c r="P73823" s="409"/>
      <c r="Q73823" s="409"/>
      <c r="R73823" s="378"/>
      <c r="S73823" s="378"/>
      <c r="T73823" s="378"/>
      <c r="U73823" s="378"/>
      <c r="V73823" s="378"/>
      <c r="W73823" s="378"/>
      <c r="X73823" s="378"/>
      <c r="Y73823" s="378"/>
    </row>
    <row r="73824" spans="1:25">
      <c r="A73824" s="374"/>
      <c r="B73824" s="374"/>
      <c r="C73824" s="406"/>
      <c r="D73824" s="407"/>
      <c r="E73824" s="374"/>
      <c r="F73824" s="374"/>
      <c r="G73824" s="408"/>
      <c r="H73824" s="374"/>
      <c r="I73824" s="409"/>
      <c r="J73824" s="374"/>
      <c r="K73824" s="409"/>
      <c r="L73824" s="378"/>
      <c r="M73824" s="410"/>
      <c r="N73824" s="374"/>
      <c r="O73824" s="411"/>
      <c r="P73824" s="409"/>
      <c r="Q73824" s="409"/>
      <c r="R73824" s="378"/>
      <c r="S73824" s="378"/>
      <c r="T73824" s="378"/>
      <c r="U73824" s="378"/>
      <c r="V73824" s="378"/>
      <c r="W73824" s="378"/>
      <c r="X73824" s="378"/>
      <c r="Y73824" s="378"/>
    </row>
    <row r="73825" spans="1:25">
      <c r="A73825" s="374"/>
      <c r="B73825" s="374"/>
      <c r="C73825" s="406"/>
      <c r="D73825" s="407"/>
      <c r="E73825" s="374"/>
      <c r="F73825" s="374"/>
      <c r="G73825" s="408"/>
      <c r="H73825" s="374"/>
      <c r="I73825" s="409"/>
      <c r="J73825" s="374"/>
      <c r="K73825" s="409"/>
      <c r="L73825" s="378"/>
      <c r="M73825" s="410"/>
      <c r="N73825" s="374"/>
      <c r="O73825" s="411"/>
      <c r="P73825" s="409"/>
      <c r="Q73825" s="409"/>
      <c r="R73825" s="378"/>
      <c r="S73825" s="378"/>
      <c r="T73825" s="378"/>
      <c r="U73825" s="378"/>
      <c r="V73825" s="378"/>
      <c r="W73825" s="378"/>
      <c r="X73825" s="378"/>
      <c r="Y73825" s="378"/>
    </row>
    <row r="73826" spans="1:25">
      <c r="A73826" s="374"/>
      <c r="B73826" s="374"/>
      <c r="C73826" s="406"/>
      <c r="D73826" s="407"/>
      <c r="E73826" s="374"/>
      <c r="F73826" s="374"/>
      <c r="G73826" s="408"/>
      <c r="H73826" s="374"/>
      <c r="I73826" s="409"/>
      <c r="J73826" s="374"/>
      <c r="K73826" s="409"/>
      <c r="L73826" s="378"/>
      <c r="M73826" s="410"/>
      <c r="N73826" s="374"/>
      <c r="O73826" s="411"/>
      <c r="P73826" s="409"/>
      <c r="Q73826" s="409"/>
      <c r="R73826" s="378"/>
      <c r="S73826" s="378"/>
      <c r="T73826" s="378"/>
      <c r="U73826" s="378"/>
      <c r="V73826" s="378"/>
      <c r="W73826" s="378"/>
      <c r="X73826" s="378"/>
      <c r="Y73826" s="378"/>
    </row>
    <row r="73827" spans="1:25">
      <c r="A73827" s="374"/>
      <c r="B73827" s="374"/>
      <c r="C73827" s="406"/>
      <c r="D73827" s="407"/>
      <c r="E73827" s="374"/>
      <c r="F73827" s="374"/>
      <c r="G73827" s="408"/>
      <c r="H73827" s="374"/>
      <c r="I73827" s="409"/>
      <c r="J73827" s="374"/>
      <c r="K73827" s="409"/>
      <c r="L73827" s="378"/>
      <c r="M73827" s="410"/>
      <c r="N73827" s="374"/>
      <c r="O73827" s="411"/>
      <c r="P73827" s="409"/>
      <c r="Q73827" s="409"/>
      <c r="R73827" s="378"/>
      <c r="S73827" s="378"/>
      <c r="T73827" s="378"/>
      <c r="U73827" s="378"/>
      <c r="V73827" s="378"/>
      <c r="W73827" s="378"/>
      <c r="X73827" s="378"/>
      <c r="Y73827" s="378"/>
    </row>
    <row r="73828" spans="1:25">
      <c r="A73828" s="374"/>
      <c r="B73828" s="374"/>
      <c r="C73828" s="406"/>
      <c r="D73828" s="407"/>
      <c r="E73828" s="374"/>
      <c r="F73828" s="374"/>
      <c r="G73828" s="408"/>
      <c r="H73828" s="374"/>
      <c r="I73828" s="409"/>
      <c r="J73828" s="374"/>
      <c r="K73828" s="409"/>
      <c r="L73828" s="378"/>
      <c r="M73828" s="410"/>
      <c r="N73828" s="374"/>
      <c r="O73828" s="411"/>
      <c r="P73828" s="409"/>
      <c r="Q73828" s="409"/>
      <c r="R73828" s="378"/>
      <c r="S73828" s="378"/>
      <c r="T73828" s="378"/>
      <c r="U73828" s="378"/>
      <c r="V73828" s="378"/>
      <c r="W73828" s="378"/>
      <c r="X73828" s="378"/>
      <c r="Y73828" s="378"/>
    </row>
    <row r="73829" spans="1:25">
      <c r="A73829" s="374"/>
      <c r="B73829" s="374"/>
      <c r="C73829" s="406"/>
      <c r="D73829" s="407"/>
      <c r="E73829" s="374"/>
      <c r="F73829" s="374"/>
      <c r="G73829" s="408"/>
      <c r="H73829" s="374"/>
      <c r="I73829" s="409"/>
      <c r="J73829" s="374"/>
      <c r="K73829" s="409"/>
      <c r="L73829" s="378"/>
      <c r="M73829" s="410"/>
      <c r="N73829" s="374"/>
      <c r="O73829" s="411"/>
      <c r="P73829" s="409"/>
      <c r="Q73829" s="409"/>
      <c r="R73829" s="378"/>
      <c r="S73829" s="378"/>
      <c r="T73829" s="378"/>
      <c r="U73829" s="378"/>
      <c r="V73829" s="378"/>
      <c r="W73829" s="378"/>
      <c r="X73829" s="378"/>
      <c r="Y73829" s="378"/>
    </row>
    <row r="73830" spans="1:25">
      <c r="A73830" s="374"/>
      <c r="B73830" s="374"/>
      <c r="C73830" s="406"/>
      <c r="D73830" s="407"/>
      <c r="E73830" s="374"/>
      <c r="F73830" s="374"/>
      <c r="G73830" s="408"/>
      <c r="H73830" s="374"/>
      <c r="I73830" s="409"/>
      <c r="J73830" s="374"/>
      <c r="K73830" s="409"/>
      <c r="L73830" s="378"/>
      <c r="M73830" s="410"/>
      <c r="N73830" s="374"/>
      <c r="O73830" s="411"/>
      <c r="P73830" s="409"/>
      <c r="Q73830" s="409"/>
      <c r="R73830" s="378"/>
      <c r="S73830" s="378"/>
      <c r="T73830" s="378"/>
      <c r="U73830" s="378"/>
      <c r="V73830" s="378"/>
      <c r="W73830" s="378"/>
      <c r="X73830" s="378"/>
      <c r="Y73830" s="378"/>
    </row>
    <row r="73831" spans="1:25">
      <c r="A73831" s="374"/>
      <c r="B73831" s="374"/>
      <c r="C73831" s="406"/>
      <c r="D73831" s="407"/>
      <c r="E73831" s="374"/>
      <c r="F73831" s="374"/>
      <c r="G73831" s="408"/>
      <c r="H73831" s="374"/>
      <c r="I73831" s="409"/>
      <c r="J73831" s="374"/>
      <c r="K73831" s="409"/>
      <c r="L73831" s="378"/>
      <c r="M73831" s="410"/>
      <c r="N73831" s="374"/>
      <c r="O73831" s="411"/>
      <c r="P73831" s="409"/>
      <c r="Q73831" s="409"/>
      <c r="R73831" s="378"/>
      <c r="S73831" s="378"/>
      <c r="T73831" s="378"/>
      <c r="U73831" s="378"/>
      <c r="V73831" s="378"/>
      <c r="W73831" s="378"/>
      <c r="X73831" s="378"/>
      <c r="Y73831" s="378"/>
    </row>
    <row r="73832" spans="1:25">
      <c r="A73832" s="374"/>
      <c r="B73832" s="374"/>
      <c r="C73832" s="406"/>
      <c r="D73832" s="407"/>
      <c r="E73832" s="374"/>
      <c r="F73832" s="374"/>
      <c r="G73832" s="408"/>
      <c r="H73832" s="374"/>
      <c r="I73832" s="409"/>
      <c r="J73832" s="374"/>
      <c r="K73832" s="409"/>
      <c r="L73832" s="378"/>
      <c r="M73832" s="410"/>
      <c r="N73832" s="374"/>
      <c r="O73832" s="411"/>
      <c r="P73832" s="409"/>
      <c r="Q73832" s="409"/>
      <c r="R73832" s="378"/>
      <c r="S73832" s="378"/>
      <c r="T73832" s="378"/>
      <c r="U73832" s="378"/>
      <c r="V73832" s="378"/>
      <c r="W73832" s="378"/>
      <c r="X73832" s="378"/>
      <c r="Y73832" s="378"/>
    </row>
    <row r="73833" spans="1:25">
      <c r="A73833" s="374"/>
      <c r="B73833" s="374"/>
      <c r="C73833" s="406"/>
      <c r="D73833" s="407"/>
      <c r="E73833" s="374"/>
      <c r="F73833" s="374"/>
      <c r="G73833" s="408"/>
      <c r="H73833" s="374"/>
      <c r="I73833" s="409"/>
      <c r="J73833" s="374"/>
      <c r="K73833" s="409"/>
      <c r="L73833" s="378"/>
      <c r="M73833" s="410"/>
      <c r="N73833" s="374"/>
      <c r="O73833" s="411"/>
      <c r="P73833" s="409"/>
      <c r="Q73833" s="409"/>
      <c r="R73833" s="378"/>
      <c r="S73833" s="378"/>
      <c r="T73833" s="378"/>
      <c r="U73833" s="378"/>
      <c r="V73833" s="378"/>
      <c r="W73833" s="378"/>
      <c r="X73833" s="378"/>
      <c r="Y73833" s="378"/>
    </row>
    <row r="73834" spans="1:25">
      <c r="A73834" s="374"/>
      <c r="B73834" s="374"/>
      <c r="C73834" s="406"/>
      <c r="D73834" s="407"/>
      <c r="E73834" s="374"/>
      <c r="F73834" s="374"/>
      <c r="G73834" s="408"/>
      <c r="H73834" s="374"/>
      <c r="I73834" s="409"/>
      <c r="J73834" s="374"/>
      <c r="K73834" s="409"/>
      <c r="L73834" s="378"/>
      <c r="M73834" s="410"/>
      <c r="N73834" s="374"/>
      <c r="O73834" s="411"/>
      <c r="P73834" s="409"/>
      <c r="Q73834" s="409"/>
      <c r="R73834" s="378"/>
      <c r="S73834" s="378"/>
      <c r="T73834" s="378"/>
      <c r="U73834" s="378"/>
      <c r="V73834" s="378"/>
      <c r="W73834" s="378"/>
      <c r="X73834" s="378"/>
      <c r="Y73834" s="378"/>
    </row>
    <row r="73835" spans="1:25">
      <c r="A73835" s="374"/>
      <c r="B73835" s="374"/>
      <c r="C73835" s="406"/>
      <c r="D73835" s="407"/>
      <c r="E73835" s="374"/>
      <c r="F73835" s="374"/>
      <c r="G73835" s="408"/>
      <c r="H73835" s="374"/>
      <c r="I73835" s="409"/>
      <c r="J73835" s="374"/>
      <c r="K73835" s="409"/>
      <c r="L73835" s="378"/>
      <c r="M73835" s="410"/>
      <c r="N73835" s="374"/>
      <c r="O73835" s="411"/>
      <c r="P73835" s="409"/>
      <c r="Q73835" s="409"/>
      <c r="R73835" s="378"/>
      <c r="S73835" s="378"/>
      <c r="T73835" s="378"/>
      <c r="U73835" s="378"/>
      <c r="V73835" s="378"/>
      <c r="W73835" s="378"/>
      <c r="X73835" s="378"/>
      <c r="Y73835" s="378"/>
    </row>
    <row r="73836" spans="1:25">
      <c r="A73836" s="374"/>
      <c r="B73836" s="374"/>
      <c r="C73836" s="406"/>
      <c r="D73836" s="407"/>
      <c r="E73836" s="374"/>
      <c r="F73836" s="374"/>
      <c r="G73836" s="408"/>
      <c r="H73836" s="374"/>
      <c r="I73836" s="409"/>
      <c r="J73836" s="374"/>
      <c r="K73836" s="409"/>
      <c r="L73836" s="378"/>
      <c r="M73836" s="410"/>
      <c r="N73836" s="374"/>
      <c r="O73836" s="411"/>
      <c r="P73836" s="409"/>
      <c r="Q73836" s="409"/>
      <c r="R73836" s="378"/>
      <c r="S73836" s="378"/>
      <c r="T73836" s="378"/>
      <c r="U73836" s="378"/>
      <c r="V73836" s="378"/>
      <c r="W73836" s="378"/>
      <c r="X73836" s="378"/>
      <c r="Y73836" s="378"/>
    </row>
    <row r="73837" spans="1:25">
      <c r="A73837" s="374"/>
      <c r="B73837" s="374"/>
      <c r="C73837" s="406"/>
      <c r="D73837" s="407"/>
      <c r="E73837" s="374"/>
      <c r="F73837" s="374"/>
      <c r="G73837" s="408"/>
      <c r="H73837" s="374"/>
      <c r="I73837" s="409"/>
      <c r="J73837" s="374"/>
      <c r="K73837" s="409"/>
      <c r="L73837" s="378"/>
      <c r="M73837" s="410"/>
      <c r="N73837" s="374"/>
      <c r="O73837" s="411"/>
      <c r="P73837" s="409"/>
      <c r="Q73837" s="409"/>
      <c r="R73837" s="378"/>
      <c r="S73837" s="378"/>
      <c r="T73837" s="378"/>
      <c r="U73837" s="378"/>
      <c r="V73837" s="378"/>
      <c r="W73837" s="378"/>
      <c r="X73837" s="378"/>
      <c r="Y73837" s="378"/>
    </row>
    <row r="73838" spans="1:25">
      <c r="A73838" s="374"/>
      <c r="B73838" s="374"/>
      <c r="C73838" s="406"/>
      <c r="D73838" s="407"/>
      <c r="E73838" s="374"/>
      <c r="F73838" s="374"/>
      <c r="G73838" s="408"/>
      <c r="H73838" s="374"/>
      <c r="I73838" s="409"/>
      <c r="J73838" s="374"/>
      <c r="K73838" s="409"/>
      <c r="L73838" s="378"/>
      <c r="M73838" s="410"/>
      <c r="N73838" s="374"/>
      <c r="O73838" s="411"/>
      <c r="P73838" s="409"/>
      <c r="Q73838" s="409"/>
      <c r="R73838" s="378"/>
      <c r="S73838" s="378"/>
      <c r="T73838" s="378"/>
      <c r="U73838" s="378"/>
      <c r="V73838" s="378"/>
      <c r="W73838" s="378"/>
      <c r="X73838" s="378"/>
      <c r="Y73838" s="378"/>
    </row>
    <row r="73839" spans="1:25">
      <c r="A73839" s="374"/>
      <c r="B73839" s="374"/>
      <c r="C73839" s="406"/>
      <c r="D73839" s="407"/>
      <c r="E73839" s="374"/>
      <c r="F73839" s="374"/>
      <c r="G73839" s="408"/>
      <c r="H73839" s="374"/>
      <c r="I73839" s="409"/>
      <c r="J73839" s="374"/>
      <c r="K73839" s="409"/>
      <c r="L73839" s="378"/>
      <c r="M73839" s="410"/>
      <c r="N73839" s="374"/>
      <c r="O73839" s="411"/>
      <c r="P73839" s="409"/>
      <c r="Q73839" s="409"/>
      <c r="R73839" s="378"/>
      <c r="S73839" s="378"/>
      <c r="T73839" s="378"/>
      <c r="U73839" s="378"/>
      <c r="V73839" s="378"/>
      <c r="W73839" s="378"/>
      <c r="X73839" s="378"/>
      <c r="Y73839" s="378"/>
    </row>
    <row r="73840" spans="1:25">
      <c r="A73840" s="374"/>
      <c r="B73840" s="374"/>
      <c r="C73840" s="406"/>
      <c r="D73840" s="407"/>
      <c r="E73840" s="374"/>
      <c r="F73840" s="374"/>
      <c r="G73840" s="408"/>
      <c r="H73840" s="374"/>
      <c r="I73840" s="409"/>
      <c r="J73840" s="374"/>
      <c r="K73840" s="409"/>
      <c r="L73840" s="378"/>
      <c r="M73840" s="410"/>
      <c r="N73840" s="374"/>
      <c r="O73840" s="411"/>
      <c r="P73840" s="409"/>
      <c r="Q73840" s="409"/>
      <c r="R73840" s="378"/>
      <c r="S73840" s="378"/>
      <c r="T73840" s="378"/>
      <c r="U73840" s="378"/>
      <c r="V73840" s="378"/>
      <c r="W73840" s="378"/>
      <c r="X73840" s="378"/>
      <c r="Y73840" s="378"/>
    </row>
    <row r="73841" spans="1:25">
      <c r="A73841" s="374"/>
      <c r="B73841" s="374"/>
      <c r="C73841" s="406"/>
      <c r="D73841" s="407"/>
      <c r="E73841" s="374"/>
      <c r="F73841" s="374"/>
      <c r="G73841" s="408"/>
      <c r="H73841" s="374"/>
      <c r="I73841" s="409"/>
      <c r="J73841" s="374"/>
      <c r="K73841" s="409"/>
      <c r="L73841" s="378"/>
      <c r="M73841" s="410"/>
      <c r="N73841" s="374"/>
      <c r="O73841" s="411"/>
      <c r="P73841" s="409"/>
      <c r="Q73841" s="409"/>
      <c r="R73841" s="378"/>
      <c r="S73841" s="378"/>
      <c r="T73841" s="378"/>
      <c r="U73841" s="378"/>
      <c r="V73841" s="378"/>
      <c r="W73841" s="378"/>
      <c r="X73841" s="378"/>
      <c r="Y73841" s="378"/>
    </row>
    <row r="73842" spans="1:25">
      <c r="A73842" s="374"/>
      <c r="B73842" s="374"/>
      <c r="C73842" s="406"/>
      <c r="D73842" s="407"/>
      <c r="E73842" s="374"/>
      <c r="F73842" s="374"/>
      <c r="G73842" s="408"/>
      <c r="H73842" s="374"/>
      <c r="I73842" s="409"/>
      <c r="J73842" s="374"/>
      <c r="K73842" s="409"/>
      <c r="L73842" s="378"/>
      <c r="M73842" s="410"/>
      <c r="N73842" s="374"/>
      <c r="O73842" s="411"/>
      <c r="P73842" s="409"/>
      <c r="Q73842" s="409"/>
      <c r="R73842" s="378"/>
      <c r="S73842" s="378"/>
      <c r="T73842" s="378"/>
      <c r="U73842" s="378"/>
      <c r="V73842" s="378"/>
      <c r="W73842" s="378"/>
      <c r="X73842" s="378"/>
      <c r="Y73842" s="378"/>
    </row>
    <row r="73843" spans="1:25">
      <c r="A73843" s="374"/>
      <c r="B73843" s="374"/>
      <c r="C73843" s="406"/>
      <c r="D73843" s="407"/>
      <c r="E73843" s="374"/>
      <c r="F73843" s="374"/>
      <c r="G73843" s="408"/>
      <c r="H73843" s="374"/>
      <c r="I73843" s="409"/>
      <c r="J73843" s="374"/>
      <c r="K73843" s="409"/>
      <c r="L73843" s="378"/>
      <c r="M73843" s="410"/>
      <c r="N73843" s="374"/>
      <c r="O73843" s="411"/>
      <c r="P73843" s="409"/>
      <c r="Q73843" s="409"/>
      <c r="R73843" s="378"/>
      <c r="S73843" s="378"/>
      <c r="T73843" s="378"/>
      <c r="U73843" s="378"/>
      <c r="V73843" s="378"/>
      <c r="W73843" s="378"/>
      <c r="X73843" s="378"/>
      <c r="Y73843" s="378"/>
    </row>
    <row r="73844" spans="1:25">
      <c r="A73844" s="374"/>
      <c r="B73844" s="374"/>
      <c r="C73844" s="406"/>
      <c r="D73844" s="407"/>
      <c r="E73844" s="374"/>
      <c r="F73844" s="374"/>
      <c r="G73844" s="408"/>
      <c r="H73844" s="374"/>
      <c r="I73844" s="409"/>
      <c r="J73844" s="374"/>
      <c r="K73844" s="409"/>
      <c r="L73844" s="378"/>
      <c r="M73844" s="410"/>
      <c r="N73844" s="374"/>
      <c r="O73844" s="411"/>
      <c r="P73844" s="409"/>
      <c r="Q73844" s="409"/>
      <c r="R73844" s="378"/>
      <c r="S73844" s="378"/>
      <c r="T73844" s="378"/>
      <c r="U73844" s="378"/>
      <c r="V73844" s="378"/>
      <c r="W73844" s="378"/>
      <c r="X73844" s="378"/>
      <c r="Y73844" s="378"/>
    </row>
    <row r="73845" spans="1:25">
      <c r="A73845" s="374"/>
      <c r="B73845" s="374"/>
      <c r="C73845" s="406"/>
      <c r="D73845" s="407"/>
      <c r="E73845" s="374"/>
      <c r="F73845" s="374"/>
      <c r="G73845" s="408"/>
      <c r="H73845" s="374"/>
      <c r="I73845" s="409"/>
      <c r="J73845" s="374"/>
      <c r="K73845" s="409"/>
      <c r="L73845" s="378"/>
      <c r="M73845" s="410"/>
      <c r="N73845" s="374"/>
      <c r="O73845" s="411"/>
      <c r="P73845" s="409"/>
      <c r="Q73845" s="409"/>
      <c r="R73845" s="378"/>
      <c r="S73845" s="378"/>
      <c r="T73845" s="378"/>
      <c r="U73845" s="378"/>
      <c r="V73845" s="378"/>
      <c r="W73845" s="378"/>
      <c r="X73845" s="378"/>
      <c r="Y73845" s="378"/>
    </row>
    <row r="73846" spans="1:25">
      <c r="A73846" s="374"/>
      <c r="B73846" s="374"/>
      <c r="C73846" s="406"/>
      <c r="D73846" s="407"/>
      <c r="E73846" s="374"/>
      <c r="F73846" s="374"/>
      <c r="G73846" s="408"/>
      <c r="H73846" s="374"/>
      <c r="I73846" s="409"/>
      <c r="J73846" s="374"/>
      <c r="K73846" s="409"/>
      <c r="L73846" s="378"/>
      <c r="M73846" s="410"/>
      <c r="N73846" s="374"/>
      <c r="O73846" s="411"/>
      <c r="P73846" s="409"/>
      <c r="Q73846" s="409"/>
      <c r="R73846" s="378"/>
      <c r="S73846" s="378"/>
      <c r="T73846" s="378"/>
      <c r="U73846" s="378"/>
      <c r="V73846" s="378"/>
      <c r="W73846" s="378"/>
      <c r="X73846" s="378"/>
      <c r="Y73846" s="378"/>
    </row>
    <row r="73847" spans="1:25">
      <c r="A73847" s="374"/>
      <c r="B73847" s="374"/>
      <c r="C73847" s="406"/>
      <c r="D73847" s="407"/>
      <c r="E73847" s="374"/>
      <c r="F73847" s="374"/>
      <c r="G73847" s="408"/>
      <c r="H73847" s="374"/>
      <c r="I73847" s="409"/>
      <c r="J73847" s="374"/>
      <c r="K73847" s="409"/>
      <c r="L73847" s="378"/>
      <c r="M73847" s="410"/>
      <c r="N73847" s="374"/>
      <c r="O73847" s="411"/>
      <c r="P73847" s="409"/>
      <c r="Q73847" s="409"/>
      <c r="R73847" s="378"/>
      <c r="S73847" s="378"/>
      <c r="T73847" s="378"/>
      <c r="U73847" s="378"/>
      <c r="V73847" s="378"/>
      <c r="W73847" s="378"/>
      <c r="X73847" s="378"/>
      <c r="Y73847" s="378"/>
    </row>
    <row r="73848" spans="1:25">
      <c r="A73848" s="374"/>
      <c r="B73848" s="374"/>
      <c r="C73848" s="406"/>
      <c r="D73848" s="407"/>
      <c r="E73848" s="374"/>
      <c r="F73848" s="374"/>
      <c r="G73848" s="408"/>
      <c r="H73848" s="374"/>
      <c r="I73848" s="409"/>
      <c r="J73848" s="374"/>
      <c r="K73848" s="409"/>
      <c r="L73848" s="378"/>
      <c r="M73848" s="410"/>
      <c r="N73848" s="374"/>
      <c r="O73848" s="411"/>
      <c r="P73848" s="409"/>
      <c r="Q73848" s="409"/>
      <c r="R73848" s="378"/>
      <c r="S73848" s="378"/>
      <c r="T73848" s="378"/>
      <c r="U73848" s="378"/>
      <c r="V73848" s="378"/>
      <c r="W73848" s="378"/>
      <c r="X73848" s="378"/>
      <c r="Y73848" s="378"/>
    </row>
    <row r="73849" spans="1:25">
      <c r="A73849" s="374"/>
      <c r="B73849" s="374"/>
      <c r="C73849" s="406"/>
      <c r="D73849" s="407"/>
      <c r="E73849" s="374"/>
      <c r="F73849" s="374"/>
      <c r="G73849" s="408"/>
      <c r="H73849" s="374"/>
      <c r="I73849" s="409"/>
      <c r="J73849" s="374"/>
      <c r="K73849" s="409"/>
      <c r="L73849" s="378"/>
      <c r="M73849" s="410"/>
      <c r="N73849" s="374"/>
      <c r="O73849" s="411"/>
      <c r="P73849" s="409"/>
      <c r="Q73849" s="409"/>
      <c r="R73849" s="378"/>
      <c r="S73849" s="378"/>
      <c r="T73849" s="378"/>
      <c r="U73849" s="378"/>
      <c r="V73849" s="378"/>
      <c r="W73849" s="378"/>
      <c r="X73849" s="378"/>
      <c r="Y73849" s="378"/>
    </row>
    <row r="73850" spans="1:25">
      <c r="A73850" s="374"/>
      <c r="B73850" s="374"/>
      <c r="C73850" s="406"/>
      <c r="D73850" s="407"/>
      <c r="E73850" s="374"/>
      <c r="F73850" s="374"/>
      <c r="G73850" s="408"/>
      <c r="H73850" s="374"/>
      <c r="I73850" s="409"/>
      <c r="J73850" s="374"/>
      <c r="K73850" s="409"/>
      <c r="L73850" s="378"/>
      <c r="M73850" s="410"/>
      <c r="N73850" s="374"/>
      <c r="O73850" s="411"/>
      <c r="P73850" s="409"/>
      <c r="Q73850" s="409"/>
      <c r="R73850" s="378"/>
      <c r="S73850" s="378"/>
      <c r="T73850" s="378"/>
      <c r="U73850" s="378"/>
      <c r="V73850" s="378"/>
      <c r="W73850" s="378"/>
      <c r="X73850" s="378"/>
      <c r="Y73850" s="378"/>
    </row>
    <row r="73851" spans="1:25">
      <c r="A73851" s="374"/>
      <c r="B73851" s="374"/>
      <c r="C73851" s="406"/>
      <c r="D73851" s="407"/>
      <c r="E73851" s="374"/>
      <c r="F73851" s="374"/>
      <c r="G73851" s="408"/>
      <c r="H73851" s="374"/>
      <c r="I73851" s="409"/>
      <c r="J73851" s="374"/>
      <c r="K73851" s="409"/>
      <c r="L73851" s="378"/>
      <c r="M73851" s="410"/>
      <c r="N73851" s="374"/>
      <c r="O73851" s="411"/>
      <c r="P73851" s="409"/>
      <c r="Q73851" s="409"/>
      <c r="R73851" s="378"/>
      <c r="S73851" s="378"/>
      <c r="T73851" s="378"/>
      <c r="U73851" s="378"/>
      <c r="V73851" s="378"/>
      <c r="W73851" s="378"/>
      <c r="X73851" s="378"/>
      <c r="Y73851" s="378"/>
    </row>
    <row r="73852" spans="1:25">
      <c r="A73852" s="374"/>
      <c r="B73852" s="374"/>
      <c r="C73852" s="406"/>
      <c r="D73852" s="407"/>
      <c r="E73852" s="374"/>
      <c r="F73852" s="374"/>
      <c r="G73852" s="408"/>
      <c r="H73852" s="374"/>
      <c r="I73852" s="409"/>
      <c r="J73852" s="374"/>
      <c r="K73852" s="409"/>
      <c r="L73852" s="378"/>
      <c r="M73852" s="410"/>
      <c r="N73852" s="374"/>
      <c r="O73852" s="411"/>
      <c r="P73852" s="409"/>
      <c r="Q73852" s="409"/>
      <c r="R73852" s="378"/>
      <c r="S73852" s="378"/>
      <c r="T73852" s="378"/>
      <c r="U73852" s="378"/>
      <c r="V73852" s="378"/>
      <c r="W73852" s="378"/>
      <c r="X73852" s="378"/>
      <c r="Y73852" s="378"/>
    </row>
    <row r="73853" spans="1:25">
      <c r="A73853" s="374"/>
      <c r="B73853" s="374"/>
      <c r="C73853" s="406"/>
      <c r="D73853" s="407"/>
      <c r="E73853" s="374"/>
      <c r="F73853" s="374"/>
      <c r="G73853" s="408"/>
      <c r="H73853" s="374"/>
      <c r="I73853" s="409"/>
      <c r="J73853" s="374"/>
      <c r="K73853" s="409"/>
      <c r="L73853" s="378"/>
      <c r="M73853" s="410"/>
      <c r="N73853" s="374"/>
      <c r="O73853" s="411"/>
      <c r="P73853" s="409"/>
      <c r="Q73853" s="409"/>
      <c r="R73853" s="378"/>
      <c r="S73853" s="378"/>
      <c r="T73853" s="378"/>
      <c r="U73853" s="378"/>
      <c r="V73853" s="378"/>
      <c r="W73853" s="378"/>
      <c r="X73853" s="378"/>
      <c r="Y73853" s="378"/>
    </row>
    <row r="73854" spans="1:25">
      <c r="A73854" s="374"/>
      <c r="B73854" s="374"/>
      <c r="C73854" s="406"/>
      <c r="D73854" s="407"/>
      <c r="E73854" s="374"/>
      <c r="F73854" s="374"/>
      <c r="G73854" s="408"/>
      <c r="H73854" s="374"/>
      <c r="I73854" s="409"/>
      <c r="J73854" s="374"/>
      <c r="K73854" s="409"/>
      <c r="L73854" s="378"/>
      <c r="M73854" s="410"/>
      <c r="N73854" s="374"/>
      <c r="O73854" s="411"/>
      <c r="P73854" s="409"/>
      <c r="Q73854" s="409"/>
      <c r="R73854" s="378"/>
      <c r="S73854" s="378"/>
      <c r="T73854" s="378"/>
      <c r="U73854" s="378"/>
      <c r="V73854" s="378"/>
      <c r="W73854" s="378"/>
      <c r="X73854" s="378"/>
      <c r="Y73854" s="378"/>
    </row>
    <row r="73855" spans="1:25">
      <c r="A73855" s="374"/>
      <c r="B73855" s="374"/>
      <c r="C73855" s="406"/>
      <c r="D73855" s="407"/>
      <c r="E73855" s="374"/>
      <c r="F73855" s="374"/>
      <c r="G73855" s="408"/>
      <c r="H73855" s="374"/>
      <c r="I73855" s="409"/>
      <c r="J73855" s="374"/>
      <c r="K73855" s="409"/>
      <c r="L73855" s="378"/>
      <c r="M73855" s="410"/>
      <c r="N73855" s="374"/>
      <c r="O73855" s="411"/>
      <c r="P73855" s="409"/>
      <c r="Q73855" s="409"/>
      <c r="R73855" s="378"/>
      <c r="S73855" s="378"/>
      <c r="T73855" s="378"/>
      <c r="U73855" s="378"/>
      <c r="V73855" s="378"/>
      <c r="W73855" s="378"/>
      <c r="X73855" s="378"/>
      <c r="Y73855" s="378"/>
    </row>
    <row r="73856" spans="1:25">
      <c r="A73856" s="374"/>
      <c r="B73856" s="374"/>
      <c r="C73856" s="406"/>
      <c r="D73856" s="407"/>
      <c r="E73856" s="374"/>
      <c r="F73856" s="374"/>
      <c r="G73856" s="408"/>
      <c r="H73856" s="374"/>
      <c r="I73856" s="409"/>
      <c r="J73856" s="374"/>
      <c r="K73856" s="409"/>
      <c r="L73856" s="378"/>
      <c r="M73856" s="410"/>
      <c r="N73856" s="374"/>
      <c r="O73856" s="411"/>
      <c r="P73856" s="409"/>
      <c r="Q73856" s="409"/>
      <c r="R73856" s="378"/>
      <c r="S73856" s="378"/>
      <c r="T73856" s="378"/>
      <c r="U73856" s="378"/>
      <c r="V73856" s="378"/>
      <c r="W73856" s="378"/>
      <c r="X73856" s="378"/>
      <c r="Y73856" s="378"/>
    </row>
    <row r="73857" spans="1:25">
      <c r="A73857" s="374"/>
      <c r="B73857" s="374"/>
      <c r="C73857" s="406"/>
      <c r="D73857" s="407"/>
      <c r="E73857" s="374"/>
      <c r="F73857" s="374"/>
      <c r="G73857" s="408"/>
      <c r="H73857" s="374"/>
      <c r="I73857" s="409"/>
      <c r="J73857" s="374"/>
      <c r="K73857" s="409"/>
      <c r="L73857" s="378"/>
      <c r="M73857" s="410"/>
      <c r="N73857" s="374"/>
      <c r="O73857" s="411"/>
      <c r="P73857" s="409"/>
      <c r="Q73857" s="409"/>
      <c r="R73857" s="378"/>
      <c r="S73857" s="378"/>
      <c r="T73857" s="378"/>
      <c r="U73857" s="378"/>
      <c r="V73857" s="378"/>
      <c r="W73857" s="378"/>
      <c r="X73857" s="378"/>
      <c r="Y73857" s="378"/>
    </row>
    <row r="73858" spans="1:25">
      <c r="A73858" s="374"/>
      <c r="B73858" s="374"/>
      <c r="C73858" s="406"/>
      <c r="D73858" s="407"/>
      <c r="E73858" s="374"/>
      <c r="F73858" s="374"/>
      <c r="G73858" s="408"/>
      <c r="H73858" s="374"/>
      <c r="I73858" s="409"/>
      <c r="J73858" s="374"/>
      <c r="K73858" s="409"/>
      <c r="L73858" s="378"/>
      <c r="M73858" s="410"/>
      <c r="N73858" s="374"/>
      <c r="O73858" s="411"/>
      <c r="P73858" s="409"/>
      <c r="Q73858" s="409"/>
      <c r="R73858" s="378"/>
      <c r="S73858" s="378"/>
      <c r="T73858" s="378"/>
      <c r="U73858" s="378"/>
      <c r="V73858" s="378"/>
      <c r="W73858" s="378"/>
      <c r="X73858" s="378"/>
      <c r="Y73858" s="378"/>
    </row>
    <row r="73859" spans="1:25">
      <c r="A73859" s="374"/>
      <c r="B73859" s="374"/>
      <c r="C73859" s="406"/>
      <c r="D73859" s="407"/>
      <c r="E73859" s="374"/>
      <c r="F73859" s="374"/>
      <c r="G73859" s="408"/>
      <c r="H73859" s="374"/>
      <c r="I73859" s="409"/>
      <c r="J73859" s="374"/>
      <c r="K73859" s="409"/>
      <c r="L73859" s="378"/>
      <c r="M73859" s="410"/>
      <c r="N73859" s="374"/>
      <c r="O73859" s="411"/>
      <c r="P73859" s="409"/>
      <c r="Q73859" s="409"/>
      <c r="R73859" s="378"/>
      <c r="S73859" s="378"/>
      <c r="T73859" s="378"/>
      <c r="U73859" s="378"/>
      <c r="V73859" s="378"/>
      <c r="W73859" s="378"/>
      <c r="X73859" s="378"/>
      <c r="Y73859" s="378"/>
    </row>
    <row r="73860" spans="1:25">
      <c r="A73860" s="374"/>
      <c r="B73860" s="374"/>
      <c r="C73860" s="406"/>
      <c r="D73860" s="407"/>
      <c r="E73860" s="374"/>
      <c r="F73860" s="374"/>
      <c r="G73860" s="408"/>
      <c r="H73860" s="374"/>
      <c r="I73860" s="409"/>
      <c r="J73860" s="374"/>
      <c r="K73860" s="409"/>
      <c r="L73860" s="378"/>
      <c r="M73860" s="410"/>
      <c r="N73860" s="374"/>
      <c r="O73860" s="411"/>
      <c r="P73860" s="409"/>
      <c r="Q73860" s="409"/>
      <c r="R73860" s="378"/>
      <c r="S73860" s="378"/>
      <c r="T73860" s="378"/>
      <c r="U73860" s="378"/>
      <c r="V73860" s="378"/>
      <c r="W73860" s="378"/>
      <c r="X73860" s="378"/>
      <c r="Y73860" s="378"/>
    </row>
    <row r="73861" spans="1:25">
      <c r="A73861" s="374"/>
      <c r="B73861" s="374"/>
      <c r="C73861" s="406"/>
      <c r="D73861" s="407"/>
      <c r="E73861" s="374"/>
      <c r="F73861" s="374"/>
      <c r="G73861" s="408"/>
      <c r="H73861" s="374"/>
      <c r="I73861" s="409"/>
      <c r="J73861" s="374"/>
      <c r="K73861" s="409"/>
      <c r="L73861" s="378"/>
      <c r="M73861" s="410"/>
      <c r="N73861" s="374"/>
      <c r="O73861" s="411"/>
      <c r="P73861" s="409"/>
      <c r="Q73861" s="409"/>
      <c r="R73861" s="378"/>
      <c r="S73861" s="378"/>
      <c r="T73861" s="378"/>
      <c r="U73861" s="378"/>
      <c r="V73861" s="378"/>
      <c r="W73861" s="378"/>
      <c r="X73861" s="378"/>
      <c r="Y73861" s="378"/>
    </row>
    <row r="73862" spans="1:25">
      <c r="A73862" s="374"/>
      <c r="B73862" s="374"/>
      <c r="C73862" s="406"/>
      <c r="D73862" s="407"/>
      <c r="E73862" s="374"/>
      <c r="F73862" s="374"/>
      <c r="G73862" s="408"/>
      <c r="H73862" s="374"/>
      <c r="I73862" s="409"/>
      <c r="J73862" s="374"/>
      <c r="K73862" s="409"/>
      <c r="L73862" s="378"/>
      <c r="M73862" s="410"/>
      <c r="N73862" s="374"/>
      <c r="O73862" s="411"/>
      <c r="P73862" s="409"/>
      <c r="Q73862" s="409"/>
      <c r="R73862" s="378"/>
      <c r="S73862" s="378"/>
      <c r="T73862" s="378"/>
      <c r="U73862" s="378"/>
      <c r="V73862" s="378"/>
      <c r="W73862" s="378"/>
      <c r="X73862" s="378"/>
      <c r="Y73862" s="378"/>
    </row>
    <row r="73863" spans="1:25">
      <c r="A73863" s="374"/>
      <c r="B73863" s="374"/>
      <c r="C73863" s="406"/>
      <c r="D73863" s="407"/>
      <c r="E73863" s="374"/>
      <c r="F73863" s="374"/>
      <c r="G73863" s="408"/>
      <c r="H73863" s="374"/>
      <c r="I73863" s="409"/>
      <c r="J73863" s="374"/>
      <c r="K73863" s="409"/>
      <c r="L73863" s="378"/>
      <c r="M73863" s="410"/>
      <c r="N73863" s="374"/>
      <c r="O73863" s="411"/>
      <c r="P73863" s="409"/>
      <c r="Q73863" s="409"/>
      <c r="R73863" s="378"/>
      <c r="S73863" s="378"/>
      <c r="T73863" s="378"/>
      <c r="U73863" s="378"/>
      <c r="V73863" s="378"/>
      <c r="W73863" s="378"/>
      <c r="X73863" s="378"/>
      <c r="Y73863" s="378"/>
    </row>
    <row r="73864" spans="1:25">
      <c r="A73864" s="374"/>
      <c r="B73864" s="374"/>
      <c r="C73864" s="406"/>
      <c r="D73864" s="407"/>
      <c r="E73864" s="374"/>
      <c r="F73864" s="374"/>
      <c r="G73864" s="408"/>
      <c r="H73864" s="374"/>
      <c r="I73864" s="409"/>
      <c r="J73864" s="374"/>
      <c r="K73864" s="409"/>
      <c r="L73864" s="378"/>
      <c r="M73864" s="410"/>
      <c r="N73864" s="374"/>
      <c r="O73864" s="411"/>
      <c r="P73864" s="409"/>
      <c r="Q73864" s="409"/>
      <c r="R73864" s="378"/>
      <c r="S73864" s="378"/>
      <c r="T73864" s="378"/>
      <c r="U73864" s="378"/>
      <c r="V73864" s="378"/>
      <c r="W73864" s="378"/>
      <c r="X73864" s="378"/>
      <c r="Y73864" s="378"/>
    </row>
    <row r="73865" spans="1:25">
      <c r="A73865" s="374"/>
      <c r="B73865" s="374"/>
      <c r="C73865" s="406"/>
      <c r="D73865" s="407"/>
      <c r="E73865" s="374"/>
      <c r="F73865" s="374"/>
      <c r="G73865" s="408"/>
      <c r="H73865" s="374"/>
      <c r="I73865" s="409"/>
      <c r="J73865" s="374"/>
      <c r="K73865" s="409"/>
      <c r="L73865" s="378"/>
      <c r="M73865" s="410"/>
      <c r="N73865" s="374"/>
      <c r="O73865" s="411"/>
      <c r="P73865" s="409"/>
      <c r="Q73865" s="409"/>
      <c r="R73865" s="378"/>
      <c r="S73865" s="378"/>
      <c r="T73865" s="378"/>
      <c r="U73865" s="378"/>
      <c r="V73865" s="378"/>
      <c r="W73865" s="378"/>
      <c r="X73865" s="378"/>
      <c r="Y73865" s="378"/>
    </row>
    <row r="73866" spans="1:25">
      <c r="A73866" s="374"/>
      <c r="B73866" s="374"/>
      <c r="C73866" s="406"/>
      <c r="D73866" s="407"/>
      <c r="E73866" s="374"/>
      <c r="F73866" s="374"/>
      <c r="G73866" s="408"/>
      <c r="H73866" s="374"/>
      <c r="I73866" s="409"/>
      <c r="J73866" s="374"/>
      <c r="K73866" s="409"/>
      <c r="L73866" s="378"/>
      <c r="M73866" s="410"/>
      <c r="N73866" s="374"/>
      <c r="O73866" s="411"/>
      <c r="P73866" s="409"/>
      <c r="Q73866" s="409"/>
      <c r="R73866" s="378"/>
      <c r="S73866" s="378"/>
      <c r="T73866" s="378"/>
      <c r="U73866" s="378"/>
      <c r="V73866" s="378"/>
      <c r="W73866" s="378"/>
      <c r="X73866" s="378"/>
      <c r="Y73866" s="378"/>
    </row>
    <row r="73867" spans="1:25">
      <c r="A73867" s="374"/>
      <c r="B73867" s="374"/>
      <c r="C73867" s="406"/>
      <c r="D73867" s="407"/>
      <c r="E73867" s="374"/>
      <c r="F73867" s="374"/>
      <c r="G73867" s="408"/>
      <c r="H73867" s="374"/>
      <c r="I73867" s="409"/>
      <c r="J73867" s="374"/>
      <c r="K73867" s="409"/>
      <c r="L73867" s="378"/>
      <c r="M73867" s="410"/>
      <c r="N73867" s="374"/>
      <c r="O73867" s="411"/>
      <c r="P73867" s="409"/>
      <c r="Q73867" s="409"/>
      <c r="R73867" s="378"/>
      <c r="S73867" s="378"/>
      <c r="T73867" s="378"/>
      <c r="U73867" s="378"/>
      <c r="V73867" s="378"/>
      <c r="W73867" s="378"/>
      <c r="X73867" s="378"/>
      <c r="Y73867" s="378"/>
    </row>
    <row r="73868" spans="1:25">
      <c r="A73868" s="374"/>
      <c r="B73868" s="374"/>
      <c r="C73868" s="406"/>
      <c r="D73868" s="407"/>
      <c r="E73868" s="374"/>
      <c r="F73868" s="374"/>
      <c r="G73868" s="408"/>
      <c r="H73868" s="374"/>
      <c r="I73868" s="409"/>
      <c r="J73868" s="374"/>
      <c r="K73868" s="409"/>
      <c r="L73868" s="378"/>
      <c r="M73868" s="410"/>
      <c r="N73868" s="374"/>
      <c r="O73868" s="411"/>
      <c r="P73868" s="409"/>
      <c r="Q73868" s="409"/>
      <c r="R73868" s="378"/>
      <c r="S73868" s="378"/>
      <c r="T73868" s="378"/>
      <c r="U73868" s="378"/>
      <c r="V73868" s="378"/>
      <c r="W73868" s="378"/>
      <c r="X73868" s="378"/>
      <c r="Y73868" s="378"/>
    </row>
    <row r="73869" spans="1:25">
      <c r="A73869" s="374"/>
      <c r="B73869" s="374"/>
      <c r="C73869" s="406"/>
      <c r="D73869" s="407"/>
      <c r="E73869" s="374"/>
      <c r="F73869" s="374"/>
      <c r="G73869" s="408"/>
      <c r="H73869" s="374"/>
      <c r="I73869" s="409"/>
      <c r="J73869" s="374"/>
      <c r="K73869" s="409"/>
      <c r="L73869" s="378"/>
      <c r="M73869" s="410"/>
      <c r="N73869" s="374"/>
      <c r="O73869" s="411"/>
      <c r="P73869" s="409"/>
      <c r="Q73869" s="409"/>
      <c r="R73869" s="378"/>
      <c r="S73869" s="378"/>
      <c r="T73869" s="378"/>
      <c r="U73869" s="378"/>
      <c r="V73869" s="378"/>
      <c r="W73869" s="378"/>
      <c r="X73869" s="378"/>
      <c r="Y73869" s="378"/>
    </row>
    <row r="73870" spans="1:25">
      <c r="A73870" s="374"/>
      <c r="B73870" s="374"/>
      <c r="C73870" s="406"/>
      <c r="D73870" s="407"/>
      <c r="E73870" s="374"/>
      <c r="F73870" s="374"/>
      <c r="G73870" s="408"/>
      <c r="H73870" s="374"/>
      <c r="I73870" s="409"/>
      <c r="J73870" s="374"/>
      <c r="K73870" s="409"/>
      <c r="L73870" s="378"/>
      <c r="M73870" s="410"/>
      <c r="N73870" s="374"/>
      <c r="O73870" s="411"/>
      <c r="P73870" s="409"/>
      <c r="Q73870" s="409"/>
      <c r="R73870" s="378"/>
      <c r="S73870" s="378"/>
      <c r="T73870" s="378"/>
      <c r="U73870" s="378"/>
      <c r="V73870" s="378"/>
      <c r="W73870" s="378"/>
      <c r="X73870" s="378"/>
      <c r="Y73870" s="378"/>
    </row>
    <row r="73871" spans="1:25">
      <c r="A73871" s="374"/>
      <c r="B73871" s="374"/>
      <c r="C73871" s="406"/>
      <c r="D73871" s="407"/>
      <c r="E73871" s="374"/>
      <c r="F73871" s="374"/>
      <c r="G73871" s="408"/>
      <c r="H73871" s="374"/>
      <c r="I73871" s="409"/>
      <c r="J73871" s="374"/>
      <c r="K73871" s="409"/>
      <c r="L73871" s="378"/>
      <c r="M73871" s="410"/>
      <c r="N73871" s="374"/>
      <c r="O73871" s="411"/>
      <c r="P73871" s="409"/>
      <c r="Q73871" s="409"/>
      <c r="R73871" s="378"/>
      <c r="S73871" s="378"/>
      <c r="T73871" s="378"/>
      <c r="U73871" s="378"/>
      <c r="V73871" s="378"/>
      <c r="W73871" s="378"/>
      <c r="X73871" s="378"/>
      <c r="Y73871" s="378"/>
    </row>
    <row r="73872" spans="1:25">
      <c r="A73872" s="374"/>
      <c r="B73872" s="374"/>
      <c r="C73872" s="406"/>
      <c r="D73872" s="407"/>
      <c r="E73872" s="374"/>
      <c r="F73872" s="374"/>
      <c r="G73872" s="408"/>
      <c r="H73872" s="374"/>
      <c r="I73872" s="409"/>
      <c r="J73872" s="374"/>
      <c r="K73872" s="409"/>
      <c r="L73872" s="378"/>
      <c r="M73872" s="410"/>
      <c r="N73872" s="374"/>
      <c r="O73872" s="411"/>
      <c r="P73872" s="409"/>
      <c r="Q73872" s="409"/>
      <c r="R73872" s="378"/>
      <c r="S73872" s="378"/>
      <c r="T73872" s="378"/>
      <c r="U73872" s="378"/>
      <c r="V73872" s="378"/>
      <c r="W73872" s="378"/>
      <c r="X73872" s="378"/>
      <c r="Y73872" s="378"/>
    </row>
    <row r="73873" spans="1:25">
      <c r="A73873" s="374"/>
      <c r="B73873" s="374"/>
      <c r="C73873" s="406"/>
      <c r="D73873" s="407"/>
      <c r="E73873" s="374"/>
      <c r="F73873" s="374"/>
      <c r="G73873" s="408"/>
      <c r="H73873" s="374"/>
      <c r="I73873" s="409"/>
      <c r="J73873" s="374"/>
      <c r="K73873" s="409"/>
      <c r="L73873" s="378"/>
      <c r="M73873" s="410"/>
      <c r="N73873" s="374"/>
      <c r="O73873" s="411"/>
      <c r="P73873" s="409"/>
      <c r="Q73873" s="409"/>
      <c r="R73873" s="378"/>
      <c r="S73873" s="378"/>
      <c r="T73873" s="378"/>
      <c r="U73873" s="378"/>
      <c r="V73873" s="378"/>
      <c r="W73873" s="378"/>
      <c r="X73873" s="378"/>
      <c r="Y73873" s="378"/>
    </row>
    <row r="73874" spans="1:25">
      <c r="A73874" s="374"/>
      <c r="B73874" s="374"/>
      <c r="C73874" s="406"/>
      <c r="D73874" s="407"/>
      <c r="E73874" s="374"/>
      <c r="F73874" s="374"/>
      <c r="G73874" s="408"/>
      <c r="H73874" s="374"/>
      <c r="I73874" s="409"/>
      <c r="J73874" s="374"/>
      <c r="K73874" s="409"/>
      <c r="L73874" s="378"/>
      <c r="M73874" s="410"/>
      <c r="N73874" s="374"/>
      <c r="O73874" s="411"/>
      <c r="P73874" s="409"/>
      <c r="Q73874" s="409"/>
      <c r="R73874" s="378"/>
      <c r="S73874" s="378"/>
      <c r="T73874" s="378"/>
      <c r="U73874" s="378"/>
      <c r="V73874" s="378"/>
      <c r="W73874" s="378"/>
      <c r="X73874" s="378"/>
      <c r="Y73874" s="378"/>
    </row>
    <row r="73875" spans="1:25">
      <c r="A73875" s="374"/>
      <c r="B73875" s="374"/>
      <c r="C73875" s="406"/>
      <c r="D73875" s="407"/>
      <c r="E73875" s="374"/>
      <c r="F73875" s="374"/>
      <c r="G73875" s="408"/>
      <c r="H73875" s="374"/>
      <c r="I73875" s="409"/>
      <c r="J73875" s="374"/>
      <c r="K73875" s="409"/>
      <c r="L73875" s="378"/>
      <c r="M73875" s="410"/>
      <c r="N73875" s="374"/>
      <c r="O73875" s="411"/>
      <c r="P73875" s="409"/>
      <c r="Q73875" s="409"/>
      <c r="R73875" s="378"/>
      <c r="S73875" s="378"/>
      <c r="T73875" s="378"/>
      <c r="U73875" s="378"/>
      <c r="V73875" s="378"/>
      <c r="W73875" s="378"/>
      <c r="X73875" s="378"/>
      <c r="Y73875" s="378"/>
    </row>
    <row r="73876" spans="1:25">
      <c r="A73876" s="374"/>
      <c r="B73876" s="374"/>
      <c r="C73876" s="406"/>
      <c r="D73876" s="407"/>
      <c r="E73876" s="374"/>
      <c r="F73876" s="374"/>
      <c r="G73876" s="408"/>
      <c r="H73876" s="374"/>
      <c r="I73876" s="409"/>
      <c r="J73876" s="374"/>
      <c r="K73876" s="409"/>
      <c r="L73876" s="378"/>
      <c r="M73876" s="410"/>
      <c r="N73876" s="374"/>
      <c r="O73876" s="411"/>
      <c r="P73876" s="409"/>
      <c r="Q73876" s="409"/>
      <c r="R73876" s="378"/>
      <c r="S73876" s="378"/>
      <c r="T73876" s="378"/>
      <c r="U73876" s="378"/>
      <c r="V73876" s="378"/>
      <c r="W73876" s="378"/>
      <c r="X73876" s="378"/>
      <c r="Y73876" s="378"/>
    </row>
    <row r="73877" spans="1:25">
      <c r="A73877" s="374"/>
      <c r="B73877" s="374"/>
      <c r="C73877" s="406"/>
      <c r="D73877" s="407"/>
      <c r="E73877" s="374"/>
      <c r="F73877" s="374"/>
      <c r="G73877" s="408"/>
      <c r="H73877" s="374"/>
      <c r="I73877" s="409"/>
      <c r="J73877" s="374"/>
      <c r="K73877" s="409"/>
      <c r="L73877" s="378"/>
      <c r="M73877" s="410"/>
      <c r="N73877" s="374"/>
      <c r="O73877" s="411"/>
      <c r="P73877" s="409"/>
      <c r="Q73877" s="409"/>
      <c r="R73877" s="378"/>
      <c r="S73877" s="378"/>
      <c r="T73877" s="378"/>
      <c r="U73877" s="378"/>
      <c r="V73877" s="378"/>
      <c r="W73877" s="378"/>
      <c r="X73877" s="378"/>
      <c r="Y73877" s="378"/>
    </row>
    <row r="73878" spans="1:25">
      <c r="A73878" s="374"/>
      <c r="B73878" s="374"/>
      <c r="C73878" s="406"/>
      <c r="D73878" s="407"/>
      <c r="E73878" s="374"/>
      <c r="F73878" s="374"/>
      <c r="G73878" s="408"/>
      <c r="H73878" s="374"/>
      <c r="I73878" s="409"/>
      <c r="J73878" s="374"/>
      <c r="K73878" s="409"/>
      <c r="L73878" s="378"/>
      <c r="M73878" s="410"/>
      <c r="N73878" s="374"/>
      <c r="O73878" s="411"/>
      <c r="P73878" s="409"/>
      <c r="Q73878" s="409"/>
      <c r="R73878" s="378"/>
      <c r="S73878" s="378"/>
      <c r="T73878" s="378"/>
      <c r="U73878" s="378"/>
      <c r="V73878" s="378"/>
      <c r="W73878" s="378"/>
      <c r="X73878" s="378"/>
      <c r="Y73878" s="378"/>
    </row>
    <row r="73879" spans="1:25">
      <c r="A73879" s="374"/>
      <c r="B73879" s="374"/>
      <c r="C73879" s="406"/>
      <c r="D73879" s="407"/>
      <c r="E73879" s="374"/>
      <c r="F73879" s="374"/>
      <c r="G73879" s="408"/>
      <c r="H73879" s="374"/>
      <c r="I73879" s="409"/>
      <c r="J73879" s="374"/>
      <c r="K73879" s="409"/>
      <c r="L73879" s="378"/>
      <c r="M73879" s="410"/>
      <c r="N73879" s="374"/>
      <c r="O73879" s="411"/>
      <c r="P73879" s="409"/>
      <c r="Q73879" s="409"/>
      <c r="R73879" s="378"/>
      <c r="S73879" s="378"/>
      <c r="T73879" s="378"/>
      <c r="U73879" s="378"/>
      <c r="V73879" s="378"/>
      <c r="W73879" s="378"/>
      <c r="X73879" s="378"/>
      <c r="Y73879" s="378"/>
    </row>
    <row r="73880" spans="1:25">
      <c r="A73880" s="374"/>
      <c r="B73880" s="374"/>
      <c r="C73880" s="406"/>
      <c r="D73880" s="407"/>
      <c r="E73880" s="374"/>
      <c r="F73880" s="374"/>
      <c r="G73880" s="408"/>
      <c r="H73880" s="374"/>
      <c r="I73880" s="409"/>
      <c r="J73880" s="374"/>
      <c r="K73880" s="409"/>
      <c r="L73880" s="378"/>
      <c r="M73880" s="410"/>
      <c r="N73880" s="374"/>
      <c r="O73880" s="411"/>
      <c r="P73880" s="409"/>
      <c r="Q73880" s="409"/>
      <c r="R73880" s="378"/>
      <c r="S73880" s="378"/>
      <c r="T73880" s="378"/>
      <c r="U73880" s="378"/>
      <c r="V73880" s="378"/>
      <c r="W73880" s="378"/>
      <c r="X73880" s="378"/>
      <c r="Y73880" s="378"/>
    </row>
    <row r="73881" spans="1:25">
      <c r="A73881" s="374"/>
      <c r="B73881" s="374"/>
      <c r="C73881" s="406"/>
      <c r="D73881" s="407"/>
      <c r="E73881" s="374"/>
      <c r="F73881" s="374"/>
      <c r="G73881" s="408"/>
      <c r="H73881" s="374"/>
      <c r="I73881" s="409"/>
      <c r="J73881" s="374"/>
      <c r="K73881" s="409"/>
      <c r="L73881" s="378"/>
      <c r="M73881" s="410"/>
      <c r="N73881" s="374"/>
      <c r="O73881" s="411"/>
      <c r="P73881" s="409"/>
      <c r="Q73881" s="409"/>
      <c r="R73881" s="378"/>
      <c r="S73881" s="378"/>
      <c r="T73881" s="378"/>
      <c r="U73881" s="378"/>
      <c r="V73881" s="378"/>
      <c r="W73881" s="378"/>
      <c r="X73881" s="378"/>
      <c r="Y73881" s="378"/>
    </row>
    <row r="73882" spans="1:25">
      <c r="A73882" s="374"/>
      <c r="B73882" s="374"/>
      <c r="C73882" s="406"/>
      <c r="D73882" s="407"/>
      <c r="E73882" s="374"/>
      <c r="F73882" s="374"/>
      <c r="G73882" s="408"/>
      <c r="H73882" s="374"/>
      <c r="I73882" s="409"/>
      <c r="J73882" s="374"/>
      <c r="K73882" s="409"/>
      <c r="L73882" s="378"/>
      <c r="M73882" s="410"/>
      <c r="N73882" s="374"/>
      <c r="O73882" s="411"/>
      <c r="P73882" s="409"/>
      <c r="Q73882" s="409"/>
      <c r="R73882" s="378"/>
      <c r="S73882" s="378"/>
      <c r="T73882" s="378"/>
      <c r="U73882" s="378"/>
      <c r="V73882" s="378"/>
      <c r="W73882" s="378"/>
      <c r="X73882" s="378"/>
      <c r="Y73882" s="378"/>
    </row>
    <row r="73883" spans="1:25">
      <c r="A73883" s="374"/>
      <c r="B73883" s="374"/>
      <c r="C73883" s="406"/>
      <c r="D73883" s="407"/>
      <c r="E73883" s="374"/>
      <c r="F73883" s="374"/>
      <c r="G73883" s="408"/>
      <c r="H73883" s="374"/>
      <c r="I73883" s="409"/>
      <c r="J73883" s="374"/>
      <c r="K73883" s="409"/>
      <c r="L73883" s="378"/>
      <c r="M73883" s="410"/>
      <c r="N73883" s="374"/>
      <c r="O73883" s="411"/>
      <c r="P73883" s="409"/>
      <c r="Q73883" s="409"/>
      <c r="R73883" s="378"/>
      <c r="S73883" s="378"/>
      <c r="T73883" s="378"/>
      <c r="U73883" s="378"/>
      <c r="V73883" s="378"/>
      <c r="W73883" s="378"/>
      <c r="X73883" s="378"/>
      <c r="Y73883" s="378"/>
    </row>
    <row r="73884" spans="1:25">
      <c r="A73884" s="374"/>
      <c r="B73884" s="374"/>
      <c r="C73884" s="406"/>
      <c r="D73884" s="407"/>
      <c r="E73884" s="374"/>
      <c r="F73884" s="374"/>
      <c r="G73884" s="408"/>
      <c r="H73884" s="374"/>
      <c r="I73884" s="409"/>
      <c r="J73884" s="374"/>
      <c r="K73884" s="409"/>
      <c r="L73884" s="378"/>
      <c r="M73884" s="410"/>
      <c r="N73884" s="374"/>
      <c r="O73884" s="411"/>
      <c r="P73884" s="409"/>
      <c r="Q73884" s="409"/>
      <c r="R73884" s="378"/>
      <c r="S73884" s="378"/>
      <c r="T73884" s="378"/>
      <c r="U73884" s="378"/>
      <c r="V73884" s="378"/>
      <c r="W73884" s="378"/>
      <c r="X73884" s="378"/>
      <c r="Y73884" s="378"/>
    </row>
    <row r="73885" spans="1:25">
      <c r="A73885" s="374"/>
      <c r="B73885" s="374"/>
      <c r="C73885" s="406"/>
      <c r="D73885" s="407"/>
      <c r="E73885" s="374"/>
      <c r="F73885" s="374"/>
      <c r="G73885" s="408"/>
      <c r="H73885" s="374"/>
      <c r="I73885" s="409"/>
      <c r="J73885" s="374"/>
      <c r="K73885" s="409"/>
      <c r="L73885" s="378"/>
      <c r="M73885" s="410"/>
      <c r="N73885" s="374"/>
      <c r="O73885" s="411"/>
      <c r="P73885" s="409"/>
      <c r="Q73885" s="409"/>
      <c r="R73885" s="378"/>
      <c r="S73885" s="378"/>
      <c r="T73885" s="378"/>
      <c r="U73885" s="378"/>
      <c r="V73885" s="378"/>
      <c r="W73885" s="378"/>
      <c r="X73885" s="378"/>
      <c r="Y73885" s="378"/>
    </row>
    <row r="73886" spans="1:25">
      <c r="A73886" s="374"/>
      <c r="B73886" s="374"/>
      <c r="C73886" s="406"/>
      <c r="D73886" s="407"/>
      <c r="E73886" s="374"/>
      <c r="F73886" s="374"/>
      <c r="G73886" s="408"/>
      <c r="H73886" s="374"/>
      <c r="I73886" s="409"/>
      <c r="J73886" s="374"/>
      <c r="K73886" s="409"/>
      <c r="L73886" s="378"/>
      <c r="M73886" s="410"/>
      <c r="N73886" s="374"/>
      <c r="O73886" s="411"/>
      <c r="P73886" s="409"/>
      <c r="Q73886" s="409"/>
      <c r="R73886" s="378"/>
      <c r="S73886" s="378"/>
      <c r="T73886" s="378"/>
      <c r="U73886" s="378"/>
      <c r="V73886" s="378"/>
      <c r="W73886" s="378"/>
      <c r="X73886" s="378"/>
      <c r="Y73886" s="378"/>
    </row>
    <row r="73887" spans="1:25">
      <c r="A73887" s="374"/>
      <c r="B73887" s="374"/>
      <c r="C73887" s="406"/>
      <c r="D73887" s="407"/>
      <c r="E73887" s="374"/>
      <c r="F73887" s="374"/>
      <c r="G73887" s="408"/>
      <c r="H73887" s="374"/>
      <c r="I73887" s="409"/>
      <c r="J73887" s="374"/>
      <c r="K73887" s="409"/>
      <c r="L73887" s="378"/>
      <c r="M73887" s="410"/>
      <c r="N73887" s="374"/>
      <c r="O73887" s="411"/>
      <c r="P73887" s="409"/>
      <c r="Q73887" s="409"/>
      <c r="R73887" s="378"/>
      <c r="S73887" s="378"/>
      <c r="T73887" s="378"/>
      <c r="U73887" s="378"/>
      <c r="V73887" s="378"/>
      <c r="W73887" s="378"/>
      <c r="X73887" s="378"/>
      <c r="Y73887" s="378"/>
    </row>
    <row r="73888" spans="1:25">
      <c r="A73888" s="374"/>
      <c r="B73888" s="374"/>
      <c r="C73888" s="406"/>
      <c r="D73888" s="407"/>
      <c r="E73888" s="374"/>
      <c r="F73888" s="374"/>
      <c r="G73888" s="408"/>
      <c r="H73888" s="374"/>
      <c r="I73888" s="409"/>
      <c r="J73888" s="374"/>
      <c r="K73888" s="409"/>
      <c r="L73888" s="378"/>
      <c r="M73888" s="410"/>
      <c r="N73888" s="374"/>
      <c r="O73888" s="411"/>
      <c r="P73888" s="409"/>
      <c r="Q73888" s="409"/>
      <c r="R73888" s="378"/>
      <c r="S73888" s="378"/>
      <c r="T73888" s="378"/>
      <c r="U73888" s="378"/>
      <c r="V73888" s="378"/>
      <c r="W73888" s="378"/>
      <c r="X73888" s="378"/>
      <c r="Y73888" s="378"/>
    </row>
    <row r="73889" spans="1:25">
      <c r="A73889" s="374"/>
      <c r="B73889" s="374"/>
      <c r="C73889" s="406"/>
      <c r="D73889" s="407"/>
      <c r="E73889" s="374"/>
      <c r="F73889" s="374"/>
      <c r="G73889" s="408"/>
      <c r="H73889" s="374"/>
      <c r="I73889" s="409"/>
      <c r="J73889" s="374"/>
      <c r="K73889" s="409"/>
      <c r="L73889" s="378"/>
      <c r="M73889" s="410"/>
      <c r="N73889" s="374"/>
      <c r="O73889" s="411"/>
      <c r="P73889" s="409"/>
      <c r="Q73889" s="409"/>
      <c r="R73889" s="378"/>
      <c r="S73889" s="378"/>
      <c r="T73889" s="378"/>
      <c r="U73889" s="378"/>
      <c r="V73889" s="378"/>
      <c r="W73889" s="378"/>
      <c r="X73889" s="378"/>
      <c r="Y73889" s="378"/>
    </row>
    <row r="73890" spans="1:25">
      <c r="A73890" s="374"/>
      <c r="B73890" s="374"/>
      <c r="C73890" s="406"/>
      <c r="D73890" s="407"/>
      <c r="E73890" s="374"/>
      <c r="F73890" s="374"/>
      <c r="G73890" s="408"/>
      <c r="H73890" s="374"/>
      <c r="I73890" s="409"/>
      <c r="J73890" s="374"/>
      <c r="K73890" s="409"/>
      <c r="L73890" s="378"/>
      <c r="M73890" s="410"/>
      <c r="N73890" s="374"/>
      <c r="O73890" s="411"/>
      <c r="P73890" s="409"/>
      <c r="Q73890" s="409"/>
      <c r="R73890" s="378"/>
      <c r="S73890" s="378"/>
      <c r="T73890" s="378"/>
      <c r="U73890" s="378"/>
      <c r="V73890" s="378"/>
      <c r="W73890" s="378"/>
      <c r="X73890" s="378"/>
      <c r="Y73890" s="378"/>
    </row>
    <row r="73891" spans="1:25">
      <c r="A73891" s="374"/>
      <c r="B73891" s="374"/>
      <c r="C73891" s="406"/>
      <c r="D73891" s="407"/>
      <c r="E73891" s="374"/>
      <c r="F73891" s="374"/>
      <c r="G73891" s="408"/>
      <c r="H73891" s="374"/>
      <c r="I73891" s="409"/>
      <c r="J73891" s="374"/>
      <c r="K73891" s="409"/>
      <c r="L73891" s="378"/>
      <c r="M73891" s="410"/>
      <c r="N73891" s="374"/>
      <c r="O73891" s="411"/>
      <c r="P73891" s="409"/>
      <c r="Q73891" s="409"/>
      <c r="R73891" s="378"/>
      <c r="S73891" s="378"/>
      <c r="T73891" s="378"/>
      <c r="U73891" s="378"/>
      <c r="V73891" s="378"/>
      <c r="W73891" s="378"/>
      <c r="X73891" s="378"/>
      <c r="Y73891" s="378"/>
    </row>
    <row r="73892" spans="1:25">
      <c r="A73892" s="374"/>
      <c r="B73892" s="374"/>
      <c r="C73892" s="406"/>
      <c r="D73892" s="407"/>
      <c r="E73892" s="374"/>
      <c r="F73892" s="374"/>
      <c r="G73892" s="408"/>
      <c r="H73892" s="374"/>
      <c r="I73892" s="409"/>
      <c r="J73892" s="374"/>
      <c r="K73892" s="409"/>
      <c r="L73892" s="378"/>
      <c r="M73892" s="410"/>
      <c r="N73892" s="374"/>
      <c r="O73892" s="411"/>
      <c r="P73892" s="409"/>
      <c r="Q73892" s="409"/>
      <c r="R73892" s="378"/>
      <c r="S73892" s="378"/>
      <c r="T73892" s="378"/>
      <c r="U73892" s="378"/>
      <c r="V73892" s="378"/>
      <c r="W73892" s="378"/>
      <c r="X73892" s="378"/>
      <c r="Y73892" s="378"/>
    </row>
    <row r="73893" spans="1:25">
      <c r="A73893" s="374"/>
      <c r="B73893" s="374"/>
      <c r="C73893" s="406"/>
      <c r="D73893" s="407"/>
      <c r="E73893" s="374"/>
      <c r="F73893" s="374"/>
      <c r="G73893" s="408"/>
      <c r="H73893" s="374"/>
      <c r="I73893" s="409"/>
      <c r="J73893" s="374"/>
      <c r="K73893" s="409"/>
      <c r="L73893" s="378"/>
      <c r="M73893" s="410"/>
      <c r="N73893" s="374"/>
      <c r="O73893" s="411"/>
      <c r="P73893" s="409"/>
      <c r="Q73893" s="409"/>
      <c r="R73893" s="378"/>
      <c r="S73893" s="378"/>
      <c r="T73893" s="378"/>
      <c r="U73893" s="378"/>
      <c r="V73893" s="378"/>
      <c r="W73893" s="378"/>
      <c r="X73893" s="378"/>
      <c r="Y73893" s="378"/>
    </row>
    <row r="73894" spans="1:25">
      <c r="A73894" s="374"/>
      <c r="B73894" s="374"/>
      <c r="C73894" s="406"/>
      <c r="D73894" s="407"/>
      <c r="E73894" s="374"/>
      <c r="F73894" s="374"/>
      <c r="G73894" s="408"/>
      <c r="H73894" s="374"/>
      <c r="I73894" s="409"/>
      <c r="J73894" s="374"/>
      <c r="K73894" s="409"/>
      <c r="L73894" s="378"/>
      <c r="M73894" s="410"/>
      <c r="N73894" s="374"/>
      <c r="O73894" s="411"/>
      <c r="P73894" s="409"/>
      <c r="Q73894" s="409"/>
      <c r="R73894" s="378"/>
      <c r="S73894" s="378"/>
      <c r="T73894" s="378"/>
      <c r="U73894" s="378"/>
      <c r="V73894" s="378"/>
      <c r="W73894" s="378"/>
      <c r="X73894" s="378"/>
      <c r="Y73894" s="378"/>
    </row>
    <row r="73895" spans="1:25">
      <c r="A73895" s="374"/>
      <c r="B73895" s="374"/>
      <c r="C73895" s="406"/>
      <c r="D73895" s="407"/>
      <c r="E73895" s="374"/>
      <c r="F73895" s="374"/>
      <c r="G73895" s="408"/>
      <c r="H73895" s="374"/>
      <c r="I73895" s="409"/>
      <c r="J73895" s="374"/>
      <c r="K73895" s="409"/>
      <c r="L73895" s="378"/>
      <c r="M73895" s="410"/>
      <c r="N73895" s="374"/>
      <c r="O73895" s="411"/>
      <c r="P73895" s="409"/>
      <c r="Q73895" s="409"/>
      <c r="R73895" s="378"/>
      <c r="S73895" s="378"/>
      <c r="T73895" s="378"/>
      <c r="U73895" s="378"/>
      <c r="V73895" s="378"/>
      <c r="W73895" s="378"/>
      <c r="X73895" s="378"/>
      <c r="Y73895" s="378"/>
    </row>
    <row r="73896" spans="1:25">
      <c r="A73896" s="374"/>
      <c r="B73896" s="374"/>
      <c r="C73896" s="406"/>
      <c r="D73896" s="407"/>
      <c r="E73896" s="374"/>
      <c r="F73896" s="374"/>
      <c r="G73896" s="408"/>
      <c r="H73896" s="374"/>
      <c r="I73896" s="409"/>
      <c r="J73896" s="374"/>
      <c r="K73896" s="409"/>
      <c r="L73896" s="378"/>
      <c r="M73896" s="410"/>
      <c r="N73896" s="374"/>
      <c r="O73896" s="411"/>
      <c r="P73896" s="409"/>
      <c r="Q73896" s="409"/>
      <c r="R73896" s="378"/>
      <c r="S73896" s="378"/>
      <c r="T73896" s="378"/>
      <c r="U73896" s="378"/>
      <c r="V73896" s="378"/>
      <c r="W73896" s="378"/>
      <c r="X73896" s="378"/>
      <c r="Y73896" s="378"/>
    </row>
    <row r="73897" spans="1:25">
      <c r="A73897" s="374"/>
      <c r="B73897" s="374"/>
      <c r="C73897" s="406"/>
      <c r="D73897" s="407"/>
      <c r="E73897" s="374"/>
      <c r="F73897" s="374"/>
      <c r="G73897" s="408"/>
      <c r="H73897" s="374"/>
      <c r="I73897" s="409"/>
      <c r="J73897" s="374"/>
      <c r="K73897" s="409"/>
      <c r="L73897" s="378"/>
      <c r="M73897" s="410"/>
      <c r="N73897" s="374"/>
      <c r="O73897" s="411"/>
      <c r="P73897" s="409"/>
      <c r="Q73897" s="409"/>
      <c r="R73897" s="378"/>
      <c r="S73897" s="378"/>
      <c r="T73897" s="378"/>
      <c r="U73897" s="378"/>
      <c r="V73897" s="378"/>
      <c r="W73897" s="378"/>
      <c r="X73897" s="378"/>
      <c r="Y73897" s="378"/>
    </row>
    <row r="73898" spans="1:25">
      <c r="A73898" s="374"/>
      <c r="B73898" s="374"/>
      <c r="C73898" s="406"/>
      <c r="D73898" s="407"/>
      <c r="E73898" s="374"/>
      <c r="F73898" s="374"/>
      <c r="G73898" s="408"/>
      <c r="H73898" s="374"/>
      <c r="I73898" s="409"/>
      <c r="J73898" s="374"/>
      <c r="K73898" s="409"/>
      <c r="L73898" s="378"/>
      <c r="M73898" s="410"/>
      <c r="N73898" s="374"/>
      <c r="O73898" s="411"/>
      <c r="P73898" s="409"/>
      <c r="Q73898" s="409"/>
      <c r="R73898" s="378"/>
      <c r="S73898" s="378"/>
      <c r="T73898" s="378"/>
      <c r="U73898" s="378"/>
      <c r="V73898" s="378"/>
      <c r="W73898" s="378"/>
      <c r="X73898" s="378"/>
      <c r="Y73898" s="378"/>
    </row>
    <row r="73899" spans="1:25">
      <c r="A73899" s="374"/>
      <c r="B73899" s="374"/>
      <c r="C73899" s="406"/>
      <c r="D73899" s="407"/>
      <c r="E73899" s="374"/>
      <c r="F73899" s="374"/>
      <c r="G73899" s="408"/>
      <c r="H73899" s="374"/>
      <c r="I73899" s="409"/>
      <c r="J73899" s="374"/>
      <c r="K73899" s="409"/>
      <c r="L73899" s="378"/>
      <c r="M73899" s="410"/>
      <c r="N73899" s="374"/>
      <c r="O73899" s="411"/>
      <c r="P73899" s="409"/>
      <c r="Q73899" s="409"/>
      <c r="R73899" s="378"/>
      <c r="S73899" s="378"/>
      <c r="T73899" s="378"/>
      <c r="U73899" s="378"/>
      <c r="V73899" s="378"/>
      <c r="W73899" s="378"/>
      <c r="X73899" s="378"/>
      <c r="Y73899" s="378"/>
    </row>
    <row r="73900" spans="1:25">
      <c r="A73900" s="374"/>
      <c r="B73900" s="374"/>
      <c r="C73900" s="406"/>
      <c r="D73900" s="407"/>
      <c r="E73900" s="374"/>
      <c r="F73900" s="374"/>
      <c r="G73900" s="408"/>
      <c r="H73900" s="374"/>
      <c r="I73900" s="409"/>
      <c r="J73900" s="374"/>
      <c r="K73900" s="409"/>
      <c r="L73900" s="378"/>
      <c r="M73900" s="410"/>
      <c r="N73900" s="374"/>
      <c r="O73900" s="411"/>
      <c r="P73900" s="409"/>
      <c r="Q73900" s="409"/>
      <c r="R73900" s="378"/>
      <c r="S73900" s="378"/>
      <c r="T73900" s="378"/>
      <c r="U73900" s="378"/>
      <c r="V73900" s="378"/>
      <c r="W73900" s="378"/>
      <c r="X73900" s="378"/>
      <c r="Y73900" s="378"/>
    </row>
    <row r="73901" spans="1:25">
      <c r="A73901" s="374"/>
      <c r="B73901" s="374"/>
      <c r="C73901" s="406"/>
      <c r="D73901" s="407"/>
      <c r="E73901" s="374"/>
      <c r="F73901" s="374"/>
      <c r="G73901" s="408"/>
      <c r="H73901" s="374"/>
      <c r="I73901" s="409"/>
      <c r="J73901" s="374"/>
      <c r="K73901" s="409"/>
      <c r="L73901" s="378"/>
      <c r="M73901" s="410"/>
      <c r="N73901" s="374"/>
      <c r="O73901" s="411"/>
      <c r="P73901" s="409"/>
      <c r="Q73901" s="409"/>
      <c r="R73901" s="378"/>
      <c r="S73901" s="378"/>
      <c r="T73901" s="378"/>
      <c r="U73901" s="378"/>
      <c r="V73901" s="378"/>
      <c r="W73901" s="378"/>
      <c r="X73901" s="378"/>
      <c r="Y73901" s="378"/>
    </row>
    <row r="73902" spans="1:25">
      <c r="A73902" s="374"/>
      <c r="B73902" s="374"/>
      <c r="C73902" s="406"/>
      <c r="D73902" s="407"/>
      <c r="E73902" s="374"/>
      <c r="F73902" s="374"/>
      <c r="G73902" s="408"/>
      <c r="H73902" s="374"/>
      <c r="I73902" s="409"/>
      <c r="J73902" s="374"/>
      <c r="K73902" s="409"/>
      <c r="L73902" s="378"/>
      <c r="M73902" s="410"/>
      <c r="N73902" s="374"/>
      <c r="O73902" s="411"/>
      <c r="P73902" s="409"/>
      <c r="Q73902" s="409"/>
      <c r="R73902" s="378"/>
      <c r="S73902" s="378"/>
      <c r="T73902" s="378"/>
      <c r="U73902" s="378"/>
      <c r="V73902" s="378"/>
      <c r="W73902" s="378"/>
      <c r="X73902" s="378"/>
      <c r="Y73902" s="378"/>
    </row>
    <row r="73903" spans="1:25">
      <c r="A73903" s="374"/>
      <c r="B73903" s="374"/>
      <c r="C73903" s="406"/>
      <c r="D73903" s="407"/>
      <c r="E73903" s="374"/>
      <c r="F73903" s="374"/>
      <c r="G73903" s="408"/>
      <c r="H73903" s="374"/>
      <c r="I73903" s="409"/>
      <c r="J73903" s="374"/>
      <c r="K73903" s="409"/>
      <c r="L73903" s="378"/>
      <c r="M73903" s="410"/>
      <c r="N73903" s="374"/>
      <c r="O73903" s="411"/>
      <c r="P73903" s="409"/>
      <c r="Q73903" s="409"/>
      <c r="R73903" s="378"/>
      <c r="S73903" s="378"/>
      <c r="T73903" s="378"/>
      <c r="U73903" s="378"/>
      <c r="V73903" s="378"/>
      <c r="W73903" s="378"/>
      <c r="X73903" s="378"/>
      <c r="Y73903" s="378"/>
    </row>
    <row r="73904" spans="1:25">
      <c r="A73904" s="374"/>
      <c r="B73904" s="374"/>
      <c r="C73904" s="406"/>
      <c r="D73904" s="407"/>
      <c r="E73904" s="374"/>
      <c r="F73904" s="374"/>
      <c r="G73904" s="408"/>
      <c r="H73904" s="374"/>
      <c r="I73904" s="409"/>
      <c r="J73904" s="374"/>
      <c r="K73904" s="409"/>
      <c r="L73904" s="378"/>
      <c r="M73904" s="410"/>
      <c r="N73904" s="374"/>
      <c r="O73904" s="411"/>
      <c r="P73904" s="409"/>
      <c r="Q73904" s="409"/>
      <c r="R73904" s="378"/>
      <c r="S73904" s="378"/>
      <c r="T73904" s="378"/>
      <c r="U73904" s="378"/>
      <c r="V73904" s="378"/>
      <c r="W73904" s="378"/>
      <c r="X73904" s="378"/>
      <c r="Y73904" s="378"/>
    </row>
    <row r="73905" spans="1:25">
      <c r="A73905" s="374"/>
      <c r="B73905" s="374"/>
      <c r="C73905" s="406"/>
      <c r="D73905" s="407"/>
      <c r="E73905" s="374"/>
      <c r="F73905" s="374"/>
      <c r="G73905" s="408"/>
      <c r="H73905" s="374"/>
      <c r="I73905" s="409"/>
      <c r="J73905" s="374"/>
      <c r="K73905" s="409"/>
      <c r="L73905" s="378"/>
      <c r="M73905" s="410"/>
      <c r="N73905" s="374"/>
      <c r="O73905" s="411"/>
      <c r="P73905" s="409"/>
      <c r="Q73905" s="409"/>
      <c r="R73905" s="378"/>
      <c r="S73905" s="378"/>
      <c r="T73905" s="378"/>
      <c r="U73905" s="378"/>
      <c r="V73905" s="378"/>
      <c r="W73905" s="378"/>
      <c r="X73905" s="378"/>
      <c r="Y73905" s="378"/>
    </row>
    <row r="73906" spans="1:25">
      <c r="A73906" s="374"/>
      <c r="B73906" s="374"/>
      <c r="C73906" s="406"/>
      <c r="D73906" s="407"/>
      <c r="E73906" s="374"/>
      <c r="F73906" s="374"/>
      <c r="G73906" s="408"/>
      <c r="H73906" s="374"/>
      <c r="I73906" s="409"/>
      <c r="J73906" s="374"/>
      <c r="K73906" s="409"/>
      <c r="L73906" s="378"/>
      <c r="M73906" s="410"/>
      <c r="N73906" s="374"/>
      <c r="O73906" s="411"/>
      <c r="P73906" s="409"/>
      <c r="Q73906" s="409"/>
      <c r="R73906" s="378"/>
      <c r="S73906" s="378"/>
      <c r="T73906" s="378"/>
      <c r="U73906" s="378"/>
      <c r="V73906" s="378"/>
      <c r="W73906" s="378"/>
      <c r="X73906" s="378"/>
      <c r="Y73906" s="378"/>
    </row>
    <row r="73907" spans="1:25">
      <c r="A73907" s="374"/>
      <c r="B73907" s="374"/>
      <c r="C73907" s="406"/>
      <c r="D73907" s="407"/>
      <c r="E73907" s="374"/>
      <c r="F73907" s="374"/>
      <c r="G73907" s="408"/>
      <c r="H73907" s="374"/>
      <c r="I73907" s="409"/>
      <c r="J73907" s="374"/>
      <c r="K73907" s="409"/>
      <c r="L73907" s="378"/>
      <c r="M73907" s="410"/>
      <c r="N73907" s="374"/>
      <c r="O73907" s="411"/>
      <c r="P73907" s="409"/>
      <c r="Q73907" s="409"/>
      <c r="R73907" s="378"/>
      <c r="S73907" s="378"/>
      <c r="T73907" s="378"/>
      <c r="U73907" s="378"/>
      <c r="V73907" s="378"/>
      <c r="W73907" s="378"/>
      <c r="X73907" s="378"/>
      <c r="Y73907" s="378"/>
    </row>
    <row r="73908" spans="1:25">
      <c r="A73908" s="374"/>
      <c r="B73908" s="374"/>
      <c r="C73908" s="406"/>
      <c r="D73908" s="407"/>
      <c r="E73908" s="374"/>
      <c r="F73908" s="374"/>
      <c r="G73908" s="408"/>
      <c r="H73908" s="374"/>
      <c r="I73908" s="409"/>
      <c r="J73908" s="374"/>
      <c r="K73908" s="409"/>
      <c r="L73908" s="378"/>
      <c r="M73908" s="410"/>
      <c r="N73908" s="374"/>
      <c r="O73908" s="411"/>
      <c r="P73908" s="409"/>
      <c r="Q73908" s="409"/>
      <c r="R73908" s="378"/>
      <c r="S73908" s="378"/>
      <c r="T73908" s="378"/>
      <c r="U73908" s="378"/>
      <c r="V73908" s="378"/>
      <c r="W73908" s="378"/>
      <c r="X73908" s="378"/>
      <c r="Y73908" s="378"/>
    </row>
    <row r="73909" spans="1:25">
      <c r="A73909" s="374"/>
      <c r="B73909" s="374"/>
      <c r="C73909" s="406"/>
      <c r="D73909" s="407"/>
      <c r="E73909" s="374"/>
      <c r="F73909" s="374"/>
      <c r="G73909" s="408"/>
      <c r="H73909" s="374"/>
      <c r="I73909" s="409"/>
      <c r="J73909" s="374"/>
      <c r="K73909" s="409"/>
      <c r="L73909" s="378"/>
      <c r="M73909" s="410"/>
      <c r="N73909" s="374"/>
      <c r="O73909" s="411"/>
      <c r="P73909" s="409"/>
      <c r="Q73909" s="409"/>
      <c r="R73909" s="378"/>
      <c r="S73909" s="378"/>
      <c r="T73909" s="378"/>
      <c r="U73909" s="378"/>
      <c r="V73909" s="378"/>
      <c r="W73909" s="378"/>
      <c r="X73909" s="378"/>
      <c r="Y73909" s="378"/>
    </row>
    <row r="73910" spans="1:25">
      <c r="A73910" s="374"/>
      <c r="B73910" s="374"/>
      <c r="C73910" s="406"/>
      <c r="D73910" s="407"/>
      <c r="E73910" s="374"/>
      <c r="F73910" s="374"/>
      <c r="G73910" s="408"/>
      <c r="H73910" s="374"/>
      <c r="I73910" s="409"/>
      <c r="J73910" s="374"/>
      <c r="K73910" s="409"/>
      <c r="L73910" s="378"/>
      <c r="M73910" s="410"/>
      <c r="N73910" s="374"/>
      <c r="O73910" s="411"/>
      <c r="P73910" s="409"/>
      <c r="Q73910" s="409"/>
      <c r="R73910" s="378"/>
      <c r="S73910" s="378"/>
      <c r="T73910" s="378"/>
      <c r="U73910" s="378"/>
      <c r="V73910" s="378"/>
      <c r="W73910" s="378"/>
      <c r="X73910" s="378"/>
      <c r="Y73910" s="378"/>
    </row>
    <row r="73911" spans="1:25">
      <c r="A73911" s="374"/>
      <c r="B73911" s="374"/>
      <c r="C73911" s="406"/>
      <c r="D73911" s="407"/>
      <c r="E73911" s="374"/>
      <c r="F73911" s="374"/>
      <c r="G73911" s="408"/>
      <c r="H73911" s="374"/>
      <c r="I73911" s="409"/>
      <c r="J73911" s="374"/>
      <c r="K73911" s="409"/>
      <c r="L73911" s="378"/>
      <c r="M73911" s="410"/>
      <c r="N73911" s="374"/>
      <c r="O73911" s="411"/>
      <c r="P73911" s="409"/>
      <c r="Q73911" s="409"/>
      <c r="R73911" s="378"/>
      <c r="S73911" s="378"/>
      <c r="T73911" s="378"/>
      <c r="U73911" s="378"/>
      <c r="V73911" s="378"/>
      <c r="W73911" s="378"/>
      <c r="X73911" s="378"/>
      <c r="Y73911" s="378"/>
    </row>
    <row r="73912" spans="1:25">
      <c r="A73912" s="374"/>
      <c r="B73912" s="374"/>
      <c r="C73912" s="406"/>
      <c r="D73912" s="407"/>
      <c r="E73912" s="374"/>
      <c r="F73912" s="374"/>
      <c r="G73912" s="408"/>
      <c r="H73912" s="374"/>
      <c r="I73912" s="409"/>
      <c r="J73912" s="374"/>
      <c r="K73912" s="409"/>
      <c r="L73912" s="378"/>
      <c r="M73912" s="410"/>
      <c r="N73912" s="374"/>
      <c r="O73912" s="411"/>
      <c r="P73912" s="409"/>
      <c r="Q73912" s="409"/>
      <c r="R73912" s="378"/>
      <c r="S73912" s="378"/>
      <c r="T73912" s="378"/>
      <c r="U73912" s="378"/>
      <c r="V73912" s="378"/>
      <c r="W73912" s="378"/>
      <c r="X73912" s="378"/>
      <c r="Y73912" s="378"/>
    </row>
    <row r="73913" spans="1:25">
      <c r="A73913" s="374"/>
      <c r="B73913" s="374"/>
      <c r="C73913" s="406"/>
      <c r="D73913" s="407"/>
      <c r="E73913" s="374"/>
      <c r="F73913" s="374"/>
      <c r="G73913" s="408"/>
      <c r="H73913" s="374"/>
      <c r="I73913" s="409"/>
      <c r="J73913" s="374"/>
      <c r="K73913" s="409"/>
      <c r="L73913" s="378"/>
      <c r="M73913" s="410"/>
      <c r="N73913" s="374"/>
      <c r="O73913" s="411"/>
      <c r="P73913" s="409"/>
      <c r="Q73913" s="409"/>
      <c r="R73913" s="378"/>
      <c r="S73913" s="378"/>
      <c r="T73913" s="378"/>
      <c r="U73913" s="378"/>
      <c r="V73913" s="378"/>
      <c r="W73913" s="378"/>
      <c r="X73913" s="378"/>
      <c r="Y73913" s="378"/>
    </row>
    <row r="73914" spans="1:25">
      <c r="A73914" s="374"/>
      <c r="B73914" s="374"/>
      <c r="C73914" s="406"/>
      <c r="D73914" s="407"/>
      <c r="E73914" s="374"/>
      <c r="F73914" s="374"/>
      <c r="G73914" s="408"/>
      <c r="H73914" s="374"/>
      <c r="I73914" s="409"/>
      <c r="J73914" s="374"/>
      <c r="K73914" s="409"/>
      <c r="L73914" s="378"/>
      <c r="M73914" s="410"/>
      <c r="N73914" s="374"/>
      <c r="O73914" s="411"/>
      <c r="P73914" s="409"/>
      <c r="Q73914" s="409"/>
      <c r="R73914" s="378"/>
      <c r="S73914" s="378"/>
      <c r="T73914" s="378"/>
      <c r="U73914" s="378"/>
      <c r="V73914" s="378"/>
      <c r="W73914" s="378"/>
      <c r="X73914" s="378"/>
      <c r="Y73914" s="378"/>
    </row>
    <row r="73915" spans="1:25">
      <c r="A73915" s="374"/>
      <c r="B73915" s="374"/>
      <c r="C73915" s="406"/>
      <c r="D73915" s="407"/>
      <c r="E73915" s="374"/>
      <c r="F73915" s="374"/>
      <c r="G73915" s="408"/>
      <c r="H73915" s="374"/>
      <c r="I73915" s="409"/>
      <c r="J73915" s="374"/>
      <c r="K73915" s="409"/>
      <c r="L73915" s="378"/>
      <c r="M73915" s="410"/>
      <c r="N73915" s="374"/>
      <c r="O73915" s="411"/>
      <c r="P73915" s="409"/>
      <c r="Q73915" s="409"/>
      <c r="R73915" s="378"/>
      <c r="S73915" s="378"/>
      <c r="T73915" s="378"/>
      <c r="U73915" s="378"/>
      <c r="V73915" s="378"/>
      <c r="W73915" s="378"/>
      <c r="X73915" s="378"/>
      <c r="Y73915" s="378"/>
    </row>
    <row r="73916" spans="1:25">
      <c r="A73916" s="374"/>
      <c r="B73916" s="374"/>
      <c r="C73916" s="406"/>
      <c r="D73916" s="407"/>
      <c r="E73916" s="374"/>
      <c r="F73916" s="374"/>
      <c r="G73916" s="408"/>
      <c r="H73916" s="374"/>
      <c r="I73916" s="409"/>
      <c r="J73916" s="374"/>
      <c r="K73916" s="409"/>
      <c r="L73916" s="378"/>
      <c r="M73916" s="410"/>
      <c r="N73916" s="374"/>
      <c r="O73916" s="411"/>
      <c r="P73916" s="409"/>
      <c r="Q73916" s="409"/>
      <c r="R73916" s="378"/>
      <c r="S73916" s="378"/>
      <c r="T73916" s="378"/>
      <c r="U73916" s="378"/>
      <c r="V73916" s="378"/>
      <c r="W73916" s="378"/>
      <c r="X73916" s="378"/>
      <c r="Y73916" s="378"/>
    </row>
    <row r="73917" spans="1:25">
      <c r="A73917" s="374"/>
      <c r="B73917" s="374"/>
      <c r="C73917" s="406"/>
      <c r="D73917" s="407"/>
      <c r="E73917" s="374"/>
      <c r="F73917" s="374"/>
      <c r="G73917" s="408"/>
      <c r="H73917" s="374"/>
      <c r="I73917" s="409"/>
      <c r="J73917" s="374"/>
      <c r="K73917" s="409"/>
      <c r="L73917" s="378"/>
      <c r="M73917" s="410"/>
      <c r="N73917" s="374"/>
      <c r="O73917" s="411"/>
      <c r="P73917" s="409"/>
      <c r="Q73917" s="409"/>
      <c r="R73917" s="378"/>
      <c r="S73917" s="378"/>
      <c r="T73917" s="378"/>
      <c r="U73917" s="378"/>
      <c r="V73917" s="378"/>
      <c r="W73917" s="378"/>
      <c r="X73917" s="378"/>
      <c r="Y73917" s="378"/>
    </row>
    <row r="73918" spans="1:25">
      <c r="A73918" s="374"/>
      <c r="B73918" s="374"/>
      <c r="C73918" s="406"/>
      <c r="D73918" s="407"/>
      <c r="E73918" s="374"/>
      <c r="F73918" s="374"/>
      <c r="G73918" s="408"/>
      <c r="H73918" s="374"/>
      <c r="I73918" s="409"/>
      <c r="J73918" s="374"/>
      <c r="K73918" s="409"/>
      <c r="L73918" s="378"/>
      <c r="M73918" s="410"/>
      <c r="N73918" s="374"/>
      <c r="O73918" s="411"/>
      <c r="P73918" s="409"/>
      <c r="Q73918" s="409"/>
      <c r="R73918" s="378"/>
      <c r="S73918" s="378"/>
      <c r="T73918" s="378"/>
      <c r="U73918" s="378"/>
      <c r="V73918" s="378"/>
      <c r="W73918" s="378"/>
      <c r="X73918" s="378"/>
      <c r="Y73918" s="378"/>
    </row>
    <row r="73919" spans="1:25">
      <c r="A73919" s="374"/>
      <c r="B73919" s="374"/>
      <c r="C73919" s="406"/>
      <c r="D73919" s="407"/>
      <c r="E73919" s="374"/>
      <c r="F73919" s="374"/>
      <c r="G73919" s="408"/>
      <c r="H73919" s="374"/>
      <c r="I73919" s="409"/>
      <c r="J73919" s="374"/>
      <c r="K73919" s="409"/>
      <c r="L73919" s="378"/>
      <c r="M73919" s="410"/>
      <c r="N73919" s="374"/>
      <c r="O73919" s="411"/>
      <c r="P73919" s="409"/>
      <c r="Q73919" s="409"/>
      <c r="R73919" s="378"/>
      <c r="S73919" s="378"/>
      <c r="T73919" s="378"/>
      <c r="U73919" s="378"/>
      <c r="V73919" s="378"/>
      <c r="W73919" s="378"/>
      <c r="X73919" s="378"/>
      <c r="Y73919" s="378"/>
    </row>
    <row r="73920" spans="1:25">
      <c r="A73920" s="374"/>
      <c r="B73920" s="374"/>
      <c r="C73920" s="406"/>
      <c r="D73920" s="407"/>
      <c r="E73920" s="374"/>
      <c r="F73920" s="374"/>
      <c r="G73920" s="408"/>
      <c r="H73920" s="374"/>
      <c r="I73920" s="409"/>
      <c r="J73920" s="374"/>
      <c r="K73920" s="409"/>
      <c r="L73920" s="378"/>
      <c r="M73920" s="410"/>
      <c r="N73920" s="374"/>
      <c r="O73920" s="411"/>
      <c r="P73920" s="409"/>
      <c r="Q73920" s="409"/>
      <c r="R73920" s="378"/>
      <c r="S73920" s="378"/>
      <c r="T73920" s="378"/>
      <c r="U73920" s="378"/>
      <c r="V73920" s="378"/>
      <c r="W73920" s="378"/>
      <c r="X73920" s="378"/>
      <c r="Y73920" s="378"/>
    </row>
    <row r="73921" spans="1:25">
      <c r="A73921" s="374"/>
      <c r="B73921" s="374"/>
      <c r="C73921" s="406"/>
      <c r="D73921" s="407"/>
      <c r="E73921" s="374"/>
      <c r="F73921" s="374"/>
      <c r="G73921" s="408"/>
      <c r="H73921" s="374"/>
      <c r="I73921" s="409"/>
      <c r="J73921" s="374"/>
      <c r="K73921" s="409"/>
      <c r="L73921" s="378"/>
      <c r="M73921" s="410"/>
      <c r="N73921" s="374"/>
      <c r="O73921" s="411"/>
      <c r="P73921" s="409"/>
      <c r="Q73921" s="409"/>
      <c r="R73921" s="378"/>
      <c r="S73921" s="378"/>
      <c r="T73921" s="378"/>
      <c r="U73921" s="378"/>
      <c r="V73921" s="378"/>
      <c r="W73921" s="378"/>
      <c r="X73921" s="378"/>
      <c r="Y73921" s="378"/>
    </row>
    <row r="73922" spans="1:25">
      <c r="A73922" s="374"/>
      <c r="B73922" s="374"/>
      <c r="C73922" s="406"/>
      <c r="D73922" s="407"/>
      <c r="E73922" s="374"/>
      <c r="F73922" s="374"/>
      <c r="G73922" s="408"/>
      <c r="H73922" s="374"/>
      <c r="I73922" s="409"/>
      <c r="J73922" s="374"/>
      <c r="K73922" s="409"/>
      <c r="L73922" s="378"/>
      <c r="M73922" s="410"/>
      <c r="N73922" s="374"/>
      <c r="O73922" s="411"/>
      <c r="P73922" s="409"/>
      <c r="Q73922" s="409"/>
      <c r="R73922" s="378"/>
      <c r="S73922" s="378"/>
      <c r="T73922" s="378"/>
      <c r="U73922" s="378"/>
      <c r="V73922" s="378"/>
      <c r="W73922" s="378"/>
      <c r="X73922" s="378"/>
      <c r="Y73922" s="378"/>
    </row>
    <row r="73923" spans="1:25">
      <c r="A73923" s="374"/>
      <c r="B73923" s="374"/>
      <c r="C73923" s="406"/>
      <c r="D73923" s="407"/>
      <c r="E73923" s="374"/>
      <c r="F73923" s="374"/>
      <c r="G73923" s="408"/>
      <c r="H73923" s="374"/>
      <c r="I73923" s="409"/>
      <c r="J73923" s="374"/>
      <c r="K73923" s="409"/>
      <c r="L73923" s="378"/>
      <c r="M73923" s="410"/>
      <c r="N73923" s="374"/>
      <c r="O73923" s="411"/>
      <c r="P73923" s="409"/>
      <c r="Q73923" s="409"/>
      <c r="R73923" s="378"/>
      <c r="S73923" s="378"/>
      <c r="T73923" s="378"/>
      <c r="U73923" s="378"/>
      <c r="V73923" s="378"/>
      <c r="W73923" s="378"/>
      <c r="X73923" s="378"/>
      <c r="Y73923" s="378"/>
    </row>
    <row r="73924" spans="1:25">
      <c r="A73924" s="374"/>
      <c r="B73924" s="374"/>
      <c r="C73924" s="406"/>
      <c r="D73924" s="407"/>
      <c r="E73924" s="374"/>
      <c r="F73924" s="374"/>
      <c r="G73924" s="408"/>
      <c r="H73924" s="374"/>
      <c r="I73924" s="409"/>
      <c r="J73924" s="374"/>
      <c r="K73924" s="409"/>
      <c r="L73924" s="378"/>
      <c r="M73924" s="410"/>
      <c r="N73924" s="374"/>
      <c r="O73924" s="411"/>
      <c r="P73924" s="409"/>
      <c r="Q73924" s="409"/>
      <c r="R73924" s="378"/>
      <c r="S73924" s="378"/>
      <c r="T73924" s="378"/>
      <c r="U73924" s="378"/>
      <c r="V73924" s="378"/>
      <c r="W73924" s="378"/>
      <c r="X73924" s="378"/>
      <c r="Y73924" s="378"/>
    </row>
    <row r="73925" spans="1:25">
      <c r="A73925" s="374"/>
      <c r="B73925" s="374"/>
      <c r="C73925" s="406"/>
      <c r="D73925" s="407"/>
      <c r="E73925" s="374"/>
      <c r="F73925" s="374"/>
      <c r="G73925" s="408"/>
      <c r="H73925" s="374"/>
      <c r="I73925" s="409"/>
      <c r="J73925" s="374"/>
      <c r="K73925" s="409"/>
      <c r="L73925" s="378"/>
      <c r="M73925" s="410"/>
      <c r="N73925" s="374"/>
      <c r="O73925" s="411"/>
      <c r="P73925" s="409"/>
      <c r="Q73925" s="409"/>
      <c r="R73925" s="378"/>
      <c r="S73925" s="378"/>
      <c r="T73925" s="378"/>
      <c r="U73925" s="378"/>
      <c r="V73925" s="378"/>
      <c r="W73925" s="378"/>
      <c r="X73925" s="378"/>
      <c r="Y73925" s="378"/>
    </row>
    <row r="73926" spans="1:25">
      <c r="A73926" s="374"/>
      <c r="B73926" s="374"/>
      <c r="C73926" s="406"/>
      <c r="D73926" s="407"/>
      <c r="E73926" s="374"/>
      <c r="F73926" s="374"/>
      <c r="G73926" s="408"/>
      <c r="H73926" s="374"/>
      <c r="I73926" s="409"/>
      <c r="J73926" s="374"/>
      <c r="K73926" s="409"/>
      <c r="L73926" s="378"/>
      <c r="M73926" s="410"/>
      <c r="N73926" s="374"/>
      <c r="O73926" s="411"/>
      <c r="P73926" s="409"/>
      <c r="Q73926" s="409"/>
      <c r="R73926" s="378"/>
      <c r="S73926" s="378"/>
      <c r="T73926" s="378"/>
      <c r="U73926" s="378"/>
      <c r="V73926" s="378"/>
      <c r="W73926" s="378"/>
      <c r="X73926" s="378"/>
      <c r="Y73926" s="378"/>
    </row>
    <row r="73927" spans="1:25">
      <c r="A73927" s="374"/>
      <c r="B73927" s="374"/>
      <c r="C73927" s="406"/>
      <c r="D73927" s="407"/>
      <c r="E73927" s="374"/>
      <c r="F73927" s="374"/>
      <c r="G73927" s="408"/>
      <c r="H73927" s="374"/>
      <c r="I73927" s="409"/>
      <c r="J73927" s="374"/>
      <c r="K73927" s="409"/>
      <c r="L73927" s="378"/>
      <c r="M73927" s="410"/>
      <c r="N73927" s="374"/>
      <c r="O73927" s="411"/>
      <c r="P73927" s="409"/>
      <c r="Q73927" s="409"/>
      <c r="R73927" s="378"/>
      <c r="S73927" s="378"/>
      <c r="T73927" s="378"/>
      <c r="U73927" s="378"/>
      <c r="V73927" s="378"/>
      <c r="W73927" s="378"/>
      <c r="X73927" s="378"/>
      <c r="Y73927" s="378"/>
    </row>
    <row r="73928" spans="1:25">
      <c r="A73928" s="374"/>
      <c r="B73928" s="374"/>
      <c r="C73928" s="406"/>
      <c r="D73928" s="407"/>
      <c r="E73928" s="374"/>
      <c r="F73928" s="374"/>
      <c r="G73928" s="408"/>
      <c r="H73928" s="374"/>
      <c r="I73928" s="409"/>
      <c r="J73928" s="374"/>
      <c r="K73928" s="409"/>
      <c r="L73928" s="378"/>
      <c r="M73928" s="410"/>
      <c r="N73928" s="374"/>
      <c r="O73928" s="411"/>
      <c r="P73928" s="409"/>
      <c r="Q73928" s="409"/>
      <c r="R73928" s="378"/>
      <c r="S73928" s="378"/>
      <c r="T73928" s="378"/>
      <c r="U73928" s="378"/>
      <c r="V73928" s="378"/>
      <c r="W73928" s="378"/>
      <c r="X73928" s="378"/>
      <c r="Y73928" s="378"/>
    </row>
    <row r="73929" spans="1:25">
      <c r="A73929" s="374"/>
      <c r="B73929" s="374"/>
      <c r="C73929" s="406"/>
      <c r="D73929" s="407"/>
      <c r="E73929" s="374"/>
      <c r="F73929" s="374"/>
      <c r="G73929" s="408"/>
      <c r="H73929" s="374"/>
      <c r="I73929" s="409"/>
      <c r="J73929" s="374"/>
      <c r="K73929" s="409"/>
      <c r="L73929" s="378"/>
      <c r="M73929" s="410"/>
      <c r="N73929" s="374"/>
      <c r="O73929" s="411"/>
      <c r="P73929" s="409"/>
      <c r="Q73929" s="409"/>
      <c r="R73929" s="378"/>
      <c r="S73929" s="378"/>
      <c r="T73929" s="378"/>
      <c r="U73929" s="378"/>
      <c r="V73929" s="378"/>
      <c r="W73929" s="378"/>
      <c r="X73929" s="378"/>
      <c r="Y73929" s="378"/>
    </row>
    <row r="73930" spans="1:25">
      <c r="A73930" s="374"/>
      <c r="B73930" s="374"/>
      <c r="C73930" s="406"/>
      <c r="D73930" s="407"/>
      <c r="E73930" s="374"/>
      <c r="F73930" s="374"/>
      <c r="G73930" s="408"/>
      <c r="H73930" s="374"/>
      <c r="I73930" s="409"/>
      <c r="J73930" s="374"/>
      <c r="K73930" s="409"/>
      <c r="L73930" s="378"/>
      <c r="M73930" s="410"/>
      <c r="N73930" s="374"/>
      <c r="O73930" s="411"/>
      <c r="P73930" s="409"/>
      <c r="Q73930" s="409"/>
      <c r="R73930" s="378"/>
      <c r="S73930" s="378"/>
      <c r="T73930" s="378"/>
      <c r="U73930" s="378"/>
      <c r="V73930" s="378"/>
      <c r="W73930" s="378"/>
      <c r="X73930" s="378"/>
      <c r="Y73930" s="378"/>
    </row>
    <row r="73931" spans="1:25">
      <c r="A73931" s="374"/>
      <c r="B73931" s="374"/>
      <c r="C73931" s="406"/>
      <c r="D73931" s="407"/>
      <c r="E73931" s="374"/>
      <c r="F73931" s="374"/>
      <c r="G73931" s="408"/>
      <c r="H73931" s="374"/>
      <c r="I73931" s="409"/>
      <c r="J73931" s="374"/>
      <c r="K73931" s="409"/>
      <c r="L73931" s="378"/>
      <c r="M73931" s="410"/>
      <c r="N73931" s="374"/>
      <c r="O73931" s="411"/>
      <c r="P73931" s="409"/>
      <c r="Q73931" s="409"/>
      <c r="R73931" s="378"/>
      <c r="S73931" s="378"/>
      <c r="T73931" s="378"/>
      <c r="U73931" s="378"/>
      <c r="V73931" s="378"/>
      <c r="W73931" s="378"/>
      <c r="X73931" s="378"/>
      <c r="Y73931" s="378"/>
    </row>
    <row r="73932" spans="1:25">
      <c r="A73932" s="374"/>
      <c r="B73932" s="374"/>
      <c r="C73932" s="406"/>
      <c r="D73932" s="407"/>
      <c r="E73932" s="374"/>
      <c r="F73932" s="374"/>
      <c r="G73932" s="408"/>
      <c r="H73932" s="374"/>
      <c r="I73932" s="409"/>
      <c r="J73932" s="374"/>
      <c r="K73932" s="409"/>
      <c r="L73932" s="378"/>
      <c r="M73932" s="410"/>
      <c r="N73932" s="374"/>
      <c r="O73932" s="411"/>
      <c r="P73932" s="409"/>
      <c r="Q73932" s="409"/>
      <c r="R73932" s="378"/>
      <c r="S73932" s="378"/>
      <c r="T73932" s="378"/>
      <c r="U73932" s="378"/>
      <c r="V73932" s="378"/>
      <c r="W73932" s="378"/>
      <c r="X73932" s="378"/>
      <c r="Y73932" s="378"/>
    </row>
    <row r="73933" spans="1:25">
      <c r="A73933" s="374"/>
      <c r="B73933" s="374"/>
      <c r="C73933" s="406"/>
      <c r="D73933" s="407"/>
      <c r="E73933" s="374"/>
      <c r="F73933" s="374"/>
      <c r="G73933" s="408"/>
      <c r="H73933" s="374"/>
      <c r="I73933" s="409"/>
      <c r="J73933" s="374"/>
      <c r="K73933" s="409"/>
      <c r="L73933" s="378"/>
      <c r="M73933" s="410"/>
      <c r="N73933" s="374"/>
      <c r="O73933" s="411"/>
      <c r="P73933" s="409"/>
      <c r="Q73933" s="409"/>
      <c r="R73933" s="378"/>
      <c r="S73933" s="378"/>
      <c r="T73933" s="378"/>
      <c r="U73933" s="378"/>
      <c r="V73933" s="378"/>
      <c r="W73933" s="378"/>
      <c r="X73933" s="378"/>
      <c r="Y73933" s="378"/>
    </row>
    <row r="73934" spans="1:25">
      <c r="A73934" s="374"/>
      <c r="B73934" s="374"/>
      <c r="C73934" s="406"/>
      <c r="D73934" s="407"/>
      <c r="E73934" s="374"/>
      <c r="F73934" s="374"/>
      <c r="G73934" s="408"/>
      <c r="H73934" s="374"/>
      <c r="I73934" s="409"/>
      <c r="J73934" s="374"/>
      <c r="K73934" s="409"/>
      <c r="L73934" s="378"/>
      <c r="M73934" s="410"/>
      <c r="N73934" s="374"/>
      <c r="O73934" s="411"/>
      <c r="P73934" s="409"/>
      <c r="Q73934" s="409"/>
      <c r="R73934" s="378"/>
      <c r="S73934" s="378"/>
      <c r="T73934" s="378"/>
      <c r="U73934" s="378"/>
      <c r="V73934" s="378"/>
      <c r="W73934" s="378"/>
      <c r="X73934" s="378"/>
      <c r="Y73934" s="378"/>
    </row>
    <row r="73935" spans="1:25">
      <c r="A73935" s="374"/>
      <c r="B73935" s="374"/>
      <c r="C73935" s="406"/>
      <c r="D73935" s="407"/>
      <c r="E73935" s="374"/>
      <c r="F73935" s="374"/>
      <c r="G73935" s="408"/>
      <c r="H73935" s="374"/>
      <c r="I73935" s="409"/>
      <c r="J73935" s="374"/>
      <c r="K73935" s="409"/>
      <c r="L73935" s="378"/>
      <c r="M73935" s="410"/>
      <c r="N73935" s="374"/>
      <c r="O73935" s="411"/>
      <c r="P73935" s="409"/>
      <c r="Q73935" s="409"/>
      <c r="R73935" s="378"/>
      <c r="S73935" s="378"/>
      <c r="T73935" s="378"/>
      <c r="U73935" s="378"/>
      <c r="V73935" s="378"/>
      <c r="W73935" s="378"/>
      <c r="X73935" s="378"/>
      <c r="Y73935" s="378"/>
    </row>
    <row r="73936" spans="1:25">
      <c r="A73936" s="374"/>
      <c r="B73936" s="374"/>
      <c r="C73936" s="406"/>
      <c r="D73936" s="407"/>
      <c r="E73936" s="374"/>
      <c r="F73936" s="374"/>
      <c r="G73936" s="408"/>
      <c r="H73936" s="374"/>
      <c r="I73936" s="409"/>
      <c r="J73936" s="374"/>
      <c r="K73936" s="409"/>
      <c r="L73936" s="378"/>
      <c r="M73936" s="410"/>
      <c r="N73936" s="374"/>
      <c r="O73936" s="411"/>
      <c r="P73936" s="409"/>
      <c r="Q73936" s="409"/>
      <c r="R73936" s="378"/>
      <c r="S73936" s="378"/>
      <c r="T73936" s="378"/>
      <c r="U73936" s="378"/>
      <c r="V73936" s="378"/>
      <c r="W73936" s="378"/>
      <c r="X73936" s="378"/>
      <c r="Y73936" s="378"/>
    </row>
    <row r="73937" spans="1:25">
      <c r="A73937" s="374"/>
      <c r="B73937" s="374"/>
      <c r="C73937" s="406"/>
      <c r="D73937" s="407"/>
      <c r="E73937" s="374"/>
      <c r="F73937" s="374"/>
      <c r="G73937" s="408"/>
      <c r="H73937" s="374"/>
      <c r="I73937" s="409"/>
      <c r="J73937" s="374"/>
      <c r="K73937" s="409"/>
      <c r="L73937" s="378"/>
      <c r="M73937" s="410"/>
      <c r="N73937" s="374"/>
      <c r="O73937" s="411"/>
      <c r="P73937" s="409"/>
      <c r="Q73937" s="409"/>
      <c r="R73937" s="378"/>
      <c r="S73937" s="378"/>
      <c r="T73937" s="378"/>
      <c r="U73937" s="378"/>
      <c r="V73937" s="378"/>
      <c r="W73937" s="378"/>
      <c r="X73937" s="378"/>
      <c r="Y73937" s="378"/>
    </row>
    <row r="73938" spans="1:25">
      <c r="A73938" s="374"/>
      <c r="B73938" s="374"/>
      <c r="C73938" s="406"/>
      <c r="D73938" s="407"/>
      <c r="E73938" s="374"/>
      <c r="F73938" s="374"/>
      <c r="G73938" s="408"/>
      <c r="H73938" s="374"/>
      <c r="I73938" s="409"/>
      <c r="J73938" s="374"/>
      <c r="K73938" s="409"/>
      <c r="L73938" s="378"/>
      <c r="M73938" s="410"/>
      <c r="N73938" s="374"/>
      <c r="O73938" s="411"/>
      <c r="P73938" s="409"/>
      <c r="Q73938" s="409"/>
      <c r="R73938" s="378"/>
      <c r="S73938" s="378"/>
      <c r="T73938" s="378"/>
      <c r="U73938" s="378"/>
      <c r="V73938" s="378"/>
      <c r="W73938" s="378"/>
      <c r="X73938" s="378"/>
      <c r="Y73938" s="378"/>
    </row>
    <row r="73939" spans="1:25">
      <c r="A73939" s="374"/>
      <c r="B73939" s="374"/>
      <c r="C73939" s="406"/>
      <c r="D73939" s="407"/>
      <c r="E73939" s="374"/>
      <c r="F73939" s="374"/>
      <c r="G73939" s="408"/>
      <c r="H73939" s="374"/>
      <c r="I73939" s="409"/>
      <c r="J73939" s="374"/>
      <c r="K73939" s="409"/>
      <c r="L73939" s="378"/>
      <c r="M73939" s="410"/>
      <c r="N73939" s="374"/>
      <c r="O73939" s="411"/>
      <c r="P73939" s="409"/>
      <c r="Q73939" s="409"/>
      <c r="R73939" s="378"/>
      <c r="S73939" s="378"/>
      <c r="T73939" s="378"/>
      <c r="U73939" s="378"/>
      <c r="V73939" s="378"/>
      <c r="W73939" s="378"/>
      <c r="X73939" s="378"/>
      <c r="Y73939" s="378"/>
    </row>
    <row r="73940" spans="1:25">
      <c r="A73940" s="374"/>
      <c r="B73940" s="374"/>
      <c r="C73940" s="406"/>
      <c r="D73940" s="407"/>
      <c r="E73940" s="374"/>
      <c r="F73940" s="374"/>
      <c r="G73940" s="408"/>
      <c r="H73940" s="374"/>
      <c r="I73940" s="409"/>
      <c r="J73940" s="374"/>
      <c r="K73940" s="409"/>
      <c r="L73940" s="378"/>
      <c r="M73940" s="410"/>
      <c r="N73940" s="374"/>
      <c r="O73940" s="411"/>
      <c r="P73940" s="409"/>
      <c r="Q73940" s="409"/>
      <c r="R73940" s="378"/>
      <c r="S73940" s="378"/>
      <c r="T73940" s="378"/>
      <c r="U73940" s="378"/>
      <c r="V73940" s="378"/>
      <c r="W73940" s="378"/>
      <c r="X73940" s="378"/>
      <c r="Y73940" s="378"/>
    </row>
    <row r="73941" spans="1:25">
      <c r="A73941" s="374"/>
      <c r="B73941" s="374"/>
      <c r="C73941" s="406"/>
      <c r="D73941" s="407"/>
      <c r="E73941" s="374"/>
      <c r="F73941" s="374"/>
      <c r="G73941" s="408"/>
      <c r="H73941" s="374"/>
      <c r="I73941" s="409"/>
      <c r="J73941" s="374"/>
      <c r="K73941" s="409"/>
      <c r="L73941" s="378"/>
      <c r="M73941" s="410"/>
      <c r="N73941" s="374"/>
      <c r="O73941" s="411"/>
      <c r="P73941" s="409"/>
      <c r="Q73941" s="409"/>
      <c r="R73941" s="378"/>
      <c r="S73941" s="378"/>
      <c r="T73941" s="378"/>
      <c r="U73941" s="378"/>
      <c r="V73941" s="378"/>
      <c r="W73941" s="378"/>
      <c r="X73941" s="378"/>
      <c r="Y73941" s="378"/>
    </row>
    <row r="73942" spans="1:25">
      <c r="A73942" s="374"/>
      <c r="B73942" s="374"/>
      <c r="C73942" s="406"/>
      <c r="D73942" s="407"/>
      <c r="E73942" s="374"/>
      <c r="F73942" s="374"/>
      <c r="G73942" s="408"/>
      <c r="H73942" s="374"/>
      <c r="I73942" s="409"/>
      <c r="J73942" s="374"/>
      <c r="K73942" s="409"/>
      <c r="L73942" s="378"/>
      <c r="M73942" s="410"/>
      <c r="N73942" s="374"/>
      <c r="O73942" s="411"/>
      <c r="P73942" s="409"/>
      <c r="Q73942" s="409"/>
      <c r="R73942" s="378"/>
      <c r="S73942" s="378"/>
      <c r="T73942" s="378"/>
      <c r="U73942" s="378"/>
      <c r="V73942" s="378"/>
      <c r="W73942" s="378"/>
      <c r="X73942" s="378"/>
      <c r="Y73942" s="378"/>
    </row>
    <row r="73943" spans="1:25">
      <c r="A73943" s="374"/>
      <c r="B73943" s="374"/>
      <c r="C73943" s="406"/>
      <c r="D73943" s="407"/>
      <c r="E73943" s="374"/>
      <c r="F73943" s="374"/>
      <c r="G73943" s="408"/>
      <c r="H73943" s="374"/>
      <c r="I73943" s="409"/>
      <c r="J73943" s="374"/>
      <c r="K73943" s="409"/>
      <c r="L73943" s="378"/>
      <c r="M73943" s="410"/>
      <c r="N73943" s="374"/>
      <c r="O73943" s="411"/>
      <c r="P73943" s="409"/>
      <c r="Q73943" s="409"/>
      <c r="R73943" s="378"/>
      <c r="S73943" s="378"/>
      <c r="T73943" s="378"/>
      <c r="U73943" s="378"/>
      <c r="V73943" s="378"/>
      <c r="W73943" s="378"/>
      <c r="X73943" s="378"/>
      <c r="Y73943" s="378"/>
    </row>
    <row r="73944" spans="1:25">
      <c r="A73944" s="374"/>
      <c r="B73944" s="374"/>
      <c r="C73944" s="406"/>
      <c r="D73944" s="407"/>
      <c r="E73944" s="374"/>
      <c r="F73944" s="374"/>
      <c r="G73944" s="408"/>
      <c r="H73944" s="374"/>
      <c r="I73944" s="409"/>
      <c r="J73944" s="374"/>
      <c r="K73944" s="409"/>
      <c r="L73944" s="378"/>
      <c r="M73944" s="410"/>
      <c r="N73944" s="374"/>
      <c r="O73944" s="411"/>
      <c r="P73944" s="409"/>
      <c r="Q73944" s="409"/>
      <c r="R73944" s="378"/>
      <c r="S73944" s="378"/>
      <c r="T73944" s="378"/>
      <c r="U73944" s="378"/>
      <c r="V73944" s="378"/>
      <c r="W73944" s="378"/>
      <c r="X73944" s="378"/>
      <c r="Y73944" s="378"/>
    </row>
    <row r="73945" spans="1:25">
      <c r="A73945" s="374"/>
      <c r="B73945" s="374"/>
      <c r="C73945" s="406"/>
      <c r="D73945" s="407"/>
      <c r="E73945" s="374"/>
      <c r="F73945" s="374"/>
      <c r="G73945" s="408"/>
      <c r="H73945" s="374"/>
      <c r="I73945" s="409"/>
      <c r="J73945" s="374"/>
      <c r="K73945" s="409"/>
      <c r="L73945" s="378"/>
      <c r="M73945" s="410"/>
      <c r="N73945" s="374"/>
      <c r="O73945" s="411"/>
      <c r="P73945" s="409"/>
      <c r="Q73945" s="409"/>
      <c r="R73945" s="378"/>
      <c r="S73945" s="378"/>
      <c r="T73945" s="378"/>
      <c r="U73945" s="378"/>
      <c r="V73945" s="378"/>
      <c r="W73945" s="378"/>
      <c r="X73945" s="378"/>
      <c r="Y73945" s="378"/>
    </row>
    <row r="73946" spans="1:25">
      <c r="A73946" s="374"/>
      <c r="B73946" s="374"/>
      <c r="C73946" s="406"/>
      <c r="D73946" s="407"/>
      <c r="E73946" s="374"/>
      <c r="F73946" s="374"/>
      <c r="G73946" s="408"/>
      <c r="H73946" s="374"/>
      <c r="I73946" s="409"/>
      <c r="J73946" s="374"/>
      <c r="K73946" s="409"/>
      <c r="L73946" s="378"/>
      <c r="M73946" s="410"/>
      <c r="N73946" s="374"/>
      <c r="O73946" s="411"/>
      <c r="P73946" s="409"/>
      <c r="Q73946" s="409"/>
      <c r="R73946" s="378"/>
      <c r="S73946" s="378"/>
      <c r="T73946" s="378"/>
      <c r="U73946" s="378"/>
      <c r="V73946" s="378"/>
      <c r="W73946" s="378"/>
      <c r="X73946" s="378"/>
      <c r="Y73946" s="378"/>
    </row>
    <row r="73947" spans="1:25">
      <c r="A73947" s="374"/>
      <c r="B73947" s="374"/>
      <c r="C73947" s="406"/>
      <c r="D73947" s="407"/>
      <c r="E73947" s="374"/>
      <c r="F73947" s="374"/>
      <c r="G73947" s="408"/>
      <c r="H73947" s="374"/>
      <c r="I73947" s="409"/>
      <c r="J73947" s="374"/>
      <c r="K73947" s="409"/>
      <c r="L73947" s="378"/>
      <c r="M73947" s="410"/>
      <c r="N73947" s="374"/>
      <c r="O73947" s="411"/>
      <c r="P73947" s="409"/>
      <c r="Q73947" s="409"/>
      <c r="R73947" s="378"/>
      <c r="S73947" s="378"/>
      <c r="T73947" s="378"/>
      <c r="U73947" s="378"/>
      <c r="V73947" s="378"/>
      <c r="W73947" s="378"/>
      <c r="X73947" s="378"/>
      <c r="Y73947" s="378"/>
    </row>
    <row r="73948" spans="1:25">
      <c r="A73948" s="374"/>
      <c r="B73948" s="374"/>
      <c r="C73948" s="406"/>
      <c r="D73948" s="407"/>
      <c r="E73948" s="374"/>
      <c r="F73948" s="374"/>
      <c r="G73948" s="408"/>
      <c r="H73948" s="374"/>
      <c r="I73948" s="409"/>
      <c r="J73948" s="374"/>
      <c r="K73948" s="409"/>
      <c r="L73948" s="378"/>
      <c r="M73948" s="410"/>
      <c r="N73948" s="374"/>
      <c r="O73948" s="411"/>
      <c r="P73948" s="409"/>
      <c r="Q73948" s="409"/>
      <c r="R73948" s="378"/>
      <c r="S73948" s="378"/>
      <c r="T73948" s="378"/>
      <c r="U73948" s="378"/>
      <c r="V73948" s="378"/>
      <c r="W73948" s="378"/>
      <c r="X73948" s="378"/>
      <c r="Y73948" s="378"/>
    </row>
    <row r="73949" spans="1:25">
      <c r="A73949" s="374"/>
      <c r="B73949" s="374"/>
      <c r="C73949" s="406"/>
      <c r="D73949" s="407"/>
      <c r="E73949" s="374"/>
      <c r="F73949" s="374"/>
      <c r="G73949" s="408"/>
      <c r="H73949" s="374"/>
      <c r="I73949" s="409"/>
      <c r="J73949" s="374"/>
      <c r="K73949" s="409"/>
      <c r="L73949" s="378"/>
      <c r="M73949" s="410"/>
      <c r="N73949" s="374"/>
      <c r="O73949" s="411"/>
      <c r="P73949" s="409"/>
      <c r="Q73949" s="409"/>
      <c r="R73949" s="378"/>
      <c r="S73949" s="378"/>
      <c r="T73949" s="378"/>
      <c r="U73949" s="378"/>
      <c r="V73949" s="378"/>
      <c r="W73949" s="378"/>
      <c r="X73949" s="378"/>
      <c r="Y73949" s="378"/>
    </row>
    <row r="73950" spans="1:25">
      <c r="A73950" s="374"/>
      <c r="B73950" s="374"/>
      <c r="C73950" s="406"/>
      <c r="D73950" s="407"/>
      <c r="E73950" s="374"/>
      <c r="F73950" s="374"/>
      <c r="G73950" s="408"/>
      <c r="H73950" s="374"/>
      <c r="I73950" s="409"/>
      <c r="J73950" s="374"/>
      <c r="K73950" s="409"/>
      <c r="L73950" s="378"/>
      <c r="M73950" s="410"/>
      <c r="N73950" s="374"/>
      <c r="O73950" s="411"/>
      <c r="P73950" s="409"/>
      <c r="Q73950" s="409"/>
      <c r="R73950" s="378"/>
      <c r="S73950" s="378"/>
      <c r="T73950" s="378"/>
      <c r="U73950" s="378"/>
      <c r="V73950" s="378"/>
      <c r="W73950" s="378"/>
      <c r="X73950" s="378"/>
      <c r="Y73950" s="378"/>
    </row>
    <row r="73951" spans="1:25">
      <c r="A73951" s="374"/>
      <c r="B73951" s="374"/>
      <c r="C73951" s="406"/>
      <c r="D73951" s="407"/>
      <c r="E73951" s="374"/>
      <c r="F73951" s="374"/>
      <c r="G73951" s="408"/>
      <c r="H73951" s="374"/>
      <c r="I73951" s="409"/>
      <c r="J73951" s="374"/>
      <c r="K73951" s="409"/>
      <c r="L73951" s="378"/>
      <c r="M73951" s="410"/>
      <c r="N73951" s="374"/>
      <c r="O73951" s="411"/>
      <c r="P73951" s="409"/>
      <c r="Q73951" s="409"/>
      <c r="R73951" s="378"/>
      <c r="S73951" s="378"/>
      <c r="T73951" s="378"/>
      <c r="U73951" s="378"/>
      <c r="V73951" s="378"/>
      <c r="W73951" s="378"/>
      <c r="X73951" s="378"/>
      <c r="Y73951" s="378"/>
    </row>
    <row r="73952" spans="1:25">
      <c r="A73952" s="374"/>
      <c r="B73952" s="374"/>
      <c r="C73952" s="406"/>
      <c r="D73952" s="407"/>
      <c r="E73952" s="374"/>
      <c r="F73952" s="374"/>
      <c r="G73952" s="408"/>
      <c r="H73952" s="374"/>
      <c r="I73952" s="409"/>
      <c r="J73952" s="374"/>
      <c r="K73952" s="409"/>
      <c r="L73952" s="378"/>
      <c r="M73952" s="410"/>
      <c r="N73952" s="374"/>
      <c r="O73952" s="411"/>
      <c r="P73952" s="409"/>
      <c r="Q73952" s="409"/>
      <c r="R73952" s="378"/>
      <c r="S73952" s="378"/>
      <c r="T73952" s="378"/>
      <c r="U73952" s="378"/>
      <c r="V73952" s="378"/>
      <c r="W73952" s="378"/>
      <c r="X73952" s="378"/>
      <c r="Y73952" s="378"/>
    </row>
    <row r="73953" spans="1:25">
      <c r="A73953" s="374"/>
      <c r="B73953" s="374"/>
      <c r="C73953" s="406"/>
      <c r="D73953" s="407"/>
      <c r="E73953" s="374"/>
      <c r="F73953" s="374"/>
      <c r="G73953" s="408"/>
      <c r="H73953" s="374"/>
      <c r="I73953" s="409"/>
      <c r="J73953" s="374"/>
      <c r="K73953" s="409"/>
      <c r="L73953" s="378"/>
      <c r="M73953" s="410"/>
      <c r="N73953" s="374"/>
      <c r="O73953" s="411"/>
      <c r="P73953" s="409"/>
      <c r="Q73953" s="409"/>
      <c r="R73953" s="378"/>
      <c r="S73953" s="378"/>
      <c r="T73953" s="378"/>
      <c r="U73953" s="378"/>
      <c r="V73953" s="378"/>
      <c r="W73953" s="378"/>
      <c r="X73953" s="378"/>
      <c r="Y73953" s="378"/>
    </row>
    <row r="73954" spans="1:25">
      <c r="A73954" s="374"/>
      <c r="B73954" s="374"/>
      <c r="C73954" s="406"/>
      <c r="D73954" s="407"/>
      <c r="E73954" s="374"/>
      <c r="F73954" s="374"/>
      <c r="G73954" s="408"/>
      <c r="H73954" s="374"/>
      <c r="I73954" s="409"/>
      <c r="J73954" s="374"/>
      <c r="K73954" s="409"/>
      <c r="L73954" s="378"/>
      <c r="M73954" s="410"/>
      <c r="N73954" s="374"/>
      <c r="O73954" s="411"/>
      <c r="P73954" s="409"/>
      <c r="Q73954" s="409"/>
      <c r="R73954" s="378"/>
      <c r="S73954" s="378"/>
      <c r="T73954" s="378"/>
      <c r="U73954" s="378"/>
      <c r="V73954" s="378"/>
      <c r="W73954" s="378"/>
      <c r="X73954" s="378"/>
      <c r="Y73954" s="378"/>
    </row>
    <row r="73955" spans="1:25">
      <c r="A73955" s="374"/>
      <c r="B73955" s="374"/>
      <c r="C73955" s="406"/>
      <c r="D73955" s="407"/>
      <c r="E73955" s="374"/>
      <c r="F73955" s="374"/>
      <c r="G73955" s="408"/>
      <c r="H73955" s="374"/>
      <c r="I73955" s="409"/>
      <c r="J73955" s="374"/>
      <c r="K73955" s="409"/>
      <c r="L73955" s="378"/>
      <c r="M73955" s="410"/>
      <c r="N73955" s="374"/>
      <c r="O73955" s="411"/>
      <c r="P73955" s="409"/>
      <c r="Q73955" s="409"/>
      <c r="R73955" s="378"/>
      <c r="S73955" s="378"/>
      <c r="T73955" s="378"/>
      <c r="U73955" s="378"/>
      <c r="V73955" s="378"/>
      <c r="W73955" s="378"/>
      <c r="X73955" s="378"/>
      <c r="Y73955" s="378"/>
    </row>
    <row r="73956" spans="1:25">
      <c r="A73956" s="374"/>
      <c r="B73956" s="374"/>
      <c r="C73956" s="406"/>
      <c r="D73956" s="407"/>
      <c r="E73956" s="374"/>
      <c r="F73956" s="374"/>
      <c r="G73956" s="408"/>
      <c r="H73956" s="374"/>
      <c r="I73956" s="409"/>
      <c r="J73956" s="374"/>
      <c r="K73956" s="409"/>
      <c r="L73956" s="378"/>
      <c r="M73956" s="410"/>
      <c r="N73956" s="374"/>
      <c r="O73956" s="411"/>
      <c r="P73956" s="409"/>
      <c r="Q73956" s="409"/>
      <c r="R73956" s="378"/>
      <c r="S73956" s="378"/>
      <c r="T73956" s="378"/>
      <c r="U73956" s="378"/>
      <c r="V73956" s="378"/>
      <c r="W73956" s="378"/>
      <c r="X73956" s="378"/>
      <c r="Y73956" s="378"/>
    </row>
    <row r="73957" spans="1:25">
      <c r="A73957" s="374"/>
      <c r="B73957" s="374"/>
      <c r="C73957" s="406"/>
      <c r="D73957" s="407"/>
      <c r="E73957" s="374"/>
      <c r="F73957" s="374"/>
      <c r="G73957" s="408"/>
      <c r="H73957" s="374"/>
      <c r="I73957" s="409"/>
      <c r="J73957" s="374"/>
      <c r="K73957" s="409"/>
      <c r="L73957" s="378"/>
      <c r="M73957" s="410"/>
      <c r="N73957" s="374"/>
      <c r="O73957" s="411"/>
      <c r="P73957" s="409"/>
      <c r="Q73957" s="409"/>
      <c r="R73957" s="378"/>
      <c r="S73957" s="378"/>
      <c r="T73957" s="378"/>
      <c r="U73957" s="378"/>
      <c r="V73957" s="378"/>
      <c r="W73957" s="378"/>
      <c r="X73957" s="378"/>
      <c r="Y73957" s="378"/>
    </row>
    <row r="73958" spans="1:25">
      <c r="A73958" s="374"/>
      <c r="B73958" s="374"/>
      <c r="C73958" s="406"/>
      <c r="D73958" s="407"/>
      <c r="E73958" s="374"/>
      <c r="F73958" s="374"/>
      <c r="G73958" s="408"/>
      <c r="H73958" s="374"/>
      <c r="I73958" s="409"/>
      <c r="J73958" s="374"/>
      <c r="K73958" s="409"/>
      <c r="L73958" s="378"/>
      <c r="M73958" s="410"/>
      <c r="N73958" s="374"/>
      <c r="O73958" s="411"/>
      <c r="P73958" s="409"/>
      <c r="Q73958" s="409"/>
      <c r="R73958" s="378"/>
      <c r="S73958" s="378"/>
      <c r="T73958" s="378"/>
      <c r="U73958" s="378"/>
      <c r="V73958" s="378"/>
      <c r="W73958" s="378"/>
      <c r="X73958" s="378"/>
      <c r="Y73958" s="378"/>
    </row>
    <row r="73959" spans="1:25">
      <c r="A73959" s="374"/>
      <c r="B73959" s="374"/>
      <c r="C73959" s="406"/>
      <c r="D73959" s="407"/>
      <c r="E73959" s="374"/>
      <c r="F73959" s="374"/>
      <c r="G73959" s="408"/>
      <c r="H73959" s="374"/>
      <c r="I73959" s="409"/>
      <c r="J73959" s="374"/>
      <c r="K73959" s="409"/>
      <c r="L73959" s="378"/>
      <c r="M73959" s="410"/>
      <c r="N73959" s="374"/>
      <c r="O73959" s="411"/>
      <c r="P73959" s="409"/>
      <c r="Q73959" s="409"/>
      <c r="R73959" s="378"/>
      <c r="S73959" s="378"/>
      <c r="T73959" s="378"/>
      <c r="U73959" s="378"/>
      <c r="V73959" s="378"/>
      <c r="W73959" s="378"/>
      <c r="X73959" s="378"/>
      <c r="Y73959" s="378"/>
    </row>
    <row r="73960" spans="1:25">
      <c r="A73960" s="374"/>
      <c r="B73960" s="374"/>
      <c r="C73960" s="406"/>
      <c r="D73960" s="407"/>
      <c r="E73960" s="374"/>
      <c r="F73960" s="374"/>
      <c r="G73960" s="408"/>
      <c r="H73960" s="374"/>
      <c r="I73960" s="409"/>
      <c r="J73960" s="374"/>
      <c r="K73960" s="409"/>
      <c r="L73960" s="378"/>
      <c r="M73960" s="410"/>
      <c r="N73960" s="374"/>
      <c r="O73960" s="411"/>
      <c r="P73960" s="409"/>
      <c r="Q73960" s="409"/>
      <c r="R73960" s="378"/>
      <c r="S73960" s="378"/>
      <c r="T73960" s="378"/>
      <c r="U73960" s="378"/>
      <c r="V73960" s="378"/>
      <c r="W73960" s="378"/>
      <c r="X73960" s="378"/>
      <c r="Y73960" s="378"/>
    </row>
    <row r="73961" spans="1:25">
      <c r="A73961" s="374"/>
      <c r="B73961" s="374"/>
      <c r="C73961" s="406"/>
      <c r="D73961" s="407"/>
      <c r="E73961" s="374"/>
      <c r="F73961" s="374"/>
      <c r="G73961" s="408"/>
      <c r="H73961" s="374"/>
      <c r="I73961" s="409"/>
      <c r="J73961" s="374"/>
      <c r="K73961" s="409"/>
      <c r="L73961" s="378"/>
      <c r="M73961" s="410"/>
      <c r="N73961" s="374"/>
      <c r="O73961" s="411"/>
      <c r="P73961" s="409"/>
      <c r="Q73961" s="409"/>
      <c r="R73961" s="378"/>
      <c r="S73961" s="378"/>
      <c r="T73961" s="378"/>
      <c r="U73961" s="378"/>
      <c r="V73961" s="378"/>
      <c r="W73961" s="378"/>
      <c r="X73961" s="378"/>
      <c r="Y73961" s="378"/>
    </row>
    <row r="73962" spans="1:25">
      <c r="A73962" s="374"/>
      <c r="B73962" s="374"/>
      <c r="C73962" s="406"/>
      <c r="D73962" s="407"/>
      <c r="E73962" s="374"/>
      <c r="F73962" s="374"/>
      <c r="G73962" s="408"/>
      <c r="H73962" s="374"/>
      <c r="I73962" s="409"/>
      <c r="J73962" s="374"/>
      <c r="K73962" s="409"/>
      <c r="L73962" s="378"/>
      <c r="M73962" s="410"/>
      <c r="N73962" s="374"/>
      <c r="O73962" s="411"/>
      <c r="P73962" s="409"/>
      <c r="Q73962" s="409"/>
      <c r="R73962" s="378"/>
      <c r="S73962" s="378"/>
      <c r="T73962" s="378"/>
      <c r="U73962" s="378"/>
      <c r="V73962" s="378"/>
      <c r="W73962" s="378"/>
      <c r="X73962" s="378"/>
      <c r="Y73962" s="378"/>
    </row>
    <row r="73963" spans="1:25">
      <c r="A73963" s="374"/>
      <c r="B73963" s="374"/>
      <c r="C73963" s="406"/>
      <c r="D73963" s="407"/>
      <c r="E73963" s="374"/>
      <c r="F73963" s="374"/>
      <c r="G73963" s="408"/>
      <c r="H73963" s="374"/>
      <c r="I73963" s="409"/>
      <c r="J73963" s="374"/>
      <c r="K73963" s="409"/>
      <c r="L73963" s="378"/>
      <c r="M73963" s="410"/>
      <c r="N73963" s="374"/>
      <c r="O73963" s="411"/>
      <c r="P73963" s="409"/>
      <c r="Q73963" s="409"/>
      <c r="R73963" s="378"/>
      <c r="S73963" s="378"/>
      <c r="T73963" s="378"/>
      <c r="U73963" s="378"/>
      <c r="V73963" s="378"/>
      <c r="W73963" s="378"/>
      <c r="X73963" s="378"/>
      <c r="Y73963" s="378"/>
    </row>
    <row r="73964" spans="1:25">
      <c r="A73964" s="374"/>
      <c r="B73964" s="374"/>
      <c r="C73964" s="406"/>
      <c r="D73964" s="407"/>
      <c r="E73964" s="374"/>
      <c r="F73964" s="374"/>
      <c r="G73964" s="408"/>
      <c r="H73964" s="374"/>
      <c r="I73964" s="409"/>
      <c r="J73964" s="374"/>
      <c r="K73964" s="409"/>
      <c r="L73964" s="378"/>
      <c r="M73964" s="410"/>
      <c r="N73964" s="374"/>
      <c r="O73964" s="411"/>
      <c r="P73964" s="409"/>
      <c r="Q73964" s="409"/>
      <c r="R73964" s="378"/>
      <c r="S73964" s="378"/>
      <c r="T73964" s="378"/>
      <c r="U73964" s="378"/>
      <c r="V73964" s="378"/>
      <c r="W73964" s="378"/>
      <c r="X73964" s="378"/>
      <c r="Y73964" s="378"/>
    </row>
    <row r="73965" spans="1:25">
      <c r="A73965" s="374"/>
      <c r="B73965" s="374"/>
      <c r="C73965" s="406"/>
      <c r="D73965" s="407"/>
      <c r="E73965" s="374"/>
      <c r="F73965" s="374"/>
      <c r="G73965" s="408"/>
      <c r="H73965" s="374"/>
      <c r="I73965" s="409"/>
      <c r="J73965" s="374"/>
      <c r="K73965" s="409"/>
      <c r="L73965" s="378"/>
      <c r="M73965" s="410"/>
      <c r="N73965" s="374"/>
      <c r="O73965" s="411"/>
      <c r="P73965" s="409"/>
      <c r="Q73965" s="409"/>
      <c r="R73965" s="378"/>
      <c r="S73965" s="378"/>
      <c r="T73965" s="378"/>
      <c r="U73965" s="378"/>
      <c r="V73965" s="378"/>
      <c r="W73965" s="378"/>
      <c r="X73965" s="378"/>
      <c r="Y73965" s="378"/>
    </row>
    <row r="73966" spans="1:25">
      <c r="A73966" s="374"/>
      <c r="B73966" s="374"/>
      <c r="C73966" s="406"/>
      <c r="D73966" s="407"/>
      <c r="E73966" s="374"/>
      <c r="F73966" s="374"/>
      <c r="G73966" s="408"/>
      <c r="H73966" s="374"/>
      <c r="I73966" s="409"/>
      <c r="J73966" s="374"/>
      <c r="K73966" s="409"/>
      <c r="L73966" s="378"/>
      <c r="M73966" s="410"/>
      <c r="N73966" s="374"/>
      <c r="O73966" s="411"/>
      <c r="P73966" s="409"/>
      <c r="Q73966" s="409"/>
      <c r="R73966" s="378"/>
      <c r="S73966" s="378"/>
      <c r="T73966" s="378"/>
      <c r="U73966" s="378"/>
      <c r="V73966" s="378"/>
      <c r="W73966" s="378"/>
      <c r="X73966" s="378"/>
      <c r="Y73966" s="378"/>
    </row>
    <row r="73967" spans="1:25">
      <c r="A73967" s="374"/>
      <c r="B73967" s="374"/>
      <c r="C73967" s="406"/>
      <c r="D73967" s="407"/>
      <c r="E73967" s="374"/>
      <c r="F73967" s="374"/>
      <c r="G73967" s="408"/>
      <c r="H73967" s="374"/>
      <c r="I73967" s="409"/>
      <c r="J73967" s="374"/>
      <c r="K73967" s="409"/>
      <c r="L73967" s="378"/>
      <c r="M73967" s="410"/>
      <c r="N73967" s="374"/>
      <c r="O73967" s="411"/>
      <c r="P73967" s="409"/>
      <c r="Q73967" s="409"/>
      <c r="R73967" s="378"/>
      <c r="S73967" s="378"/>
      <c r="T73967" s="378"/>
      <c r="U73967" s="378"/>
      <c r="V73967" s="378"/>
      <c r="W73967" s="378"/>
      <c r="X73967" s="378"/>
      <c r="Y73967" s="378"/>
    </row>
    <row r="73968" spans="1:25">
      <c r="A73968" s="374"/>
      <c r="B73968" s="374"/>
      <c r="C73968" s="406"/>
      <c r="D73968" s="407"/>
      <c r="E73968" s="374"/>
      <c r="F73968" s="374"/>
      <c r="G73968" s="408"/>
      <c r="H73968" s="374"/>
      <c r="I73968" s="409"/>
      <c r="J73968" s="374"/>
      <c r="K73968" s="409"/>
      <c r="L73968" s="378"/>
      <c r="M73968" s="410"/>
      <c r="N73968" s="374"/>
      <c r="O73968" s="411"/>
      <c r="P73968" s="409"/>
      <c r="Q73968" s="409"/>
      <c r="R73968" s="378"/>
      <c r="S73968" s="378"/>
      <c r="T73968" s="378"/>
      <c r="U73968" s="378"/>
      <c r="V73968" s="378"/>
      <c r="W73968" s="378"/>
      <c r="X73968" s="378"/>
      <c r="Y73968" s="378"/>
    </row>
    <row r="73969" spans="1:25">
      <c r="A73969" s="374"/>
      <c r="B73969" s="374"/>
      <c r="C73969" s="406"/>
      <c r="D73969" s="407"/>
      <c r="E73969" s="374"/>
      <c r="F73969" s="374"/>
      <c r="G73969" s="408"/>
      <c r="H73969" s="374"/>
      <c r="I73969" s="409"/>
      <c r="J73969" s="374"/>
      <c r="K73969" s="409"/>
      <c r="L73969" s="378"/>
      <c r="M73969" s="410"/>
      <c r="N73969" s="374"/>
      <c r="O73969" s="411"/>
      <c r="P73969" s="409"/>
      <c r="Q73969" s="409"/>
      <c r="R73969" s="378"/>
      <c r="S73969" s="378"/>
      <c r="T73969" s="378"/>
      <c r="U73969" s="378"/>
      <c r="V73969" s="378"/>
      <c r="W73969" s="378"/>
      <c r="X73969" s="378"/>
      <c r="Y73969" s="378"/>
    </row>
    <row r="73970" spans="1:25">
      <c r="A73970" s="374"/>
      <c r="B73970" s="374"/>
      <c r="C73970" s="406"/>
      <c r="D73970" s="407"/>
      <c r="E73970" s="374"/>
      <c r="F73970" s="374"/>
      <c r="G73970" s="408"/>
      <c r="H73970" s="374"/>
      <c r="I73970" s="409"/>
      <c r="J73970" s="374"/>
      <c r="K73970" s="409"/>
      <c r="L73970" s="378"/>
      <c r="M73970" s="410"/>
      <c r="N73970" s="374"/>
      <c r="O73970" s="411"/>
      <c r="P73970" s="409"/>
      <c r="Q73970" s="409"/>
      <c r="R73970" s="378"/>
      <c r="S73970" s="378"/>
      <c r="T73970" s="378"/>
      <c r="U73970" s="378"/>
      <c r="V73970" s="378"/>
      <c r="W73970" s="378"/>
      <c r="X73970" s="378"/>
      <c r="Y73970" s="378"/>
    </row>
    <row r="73971" spans="1:25">
      <c r="A73971" s="374"/>
      <c r="B73971" s="374"/>
      <c r="C73971" s="406"/>
      <c r="D73971" s="407"/>
      <c r="E73971" s="374"/>
      <c r="F73971" s="374"/>
      <c r="G73971" s="408"/>
      <c r="H73971" s="374"/>
      <c r="I73971" s="409"/>
      <c r="J73971" s="374"/>
      <c r="K73971" s="409"/>
      <c r="L73971" s="378"/>
      <c r="M73971" s="410"/>
      <c r="N73971" s="374"/>
      <c r="O73971" s="411"/>
      <c r="P73971" s="409"/>
      <c r="Q73971" s="409"/>
      <c r="R73971" s="378"/>
      <c r="S73971" s="378"/>
      <c r="T73971" s="378"/>
      <c r="U73971" s="378"/>
      <c r="V73971" s="378"/>
      <c r="W73971" s="378"/>
      <c r="X73971" s="378"/>
      <c r="Y73971" s="378"/>
    </row>
    <row r="73972" spans="1:25">
      <c r="A73972" s="374"/>
      <c r="B73972" s="374"/>
      <c r="C73972" s="406"/>
      <c r="D73972" s="407"/>
      <c r="E73972" s="374"/>
      <c r="F73972" s="374"/>
      <c r="G73972" s="408"/>
      <c r="H73972" s="374"/>
      <c r="I73972" s="409"/>
      <c r="J73972" s="374"/>
      <c r="K73972" s="409"/>
      <c r="L73972" s="378"/>
      <c r="M73972" s="410"/>
      <c r="N73972" s="374"/>
      <c r="O73972" s="411"/>
      <c r="P73972" s="409"/>
      <c r="Q73972" s="409"/>
      <c r="R73972" s="378"/>
      <c r="S73972" s="378"/>
      <c r="T73972" s="378"/>
      <c r="U73972" s="378"/>
      <c r="V73972" s="378"/>
      <c r="W73972" s="378"/>
      <c r="X73972" s="378"/>
      <c r="Y73972" s="378"/>
    </row>
    <row r="73973" spans="1:25">
      <c r="A73973" s="374"/>
      <c r="B73973" s="374"/>
      <c r="C73973" s="406"/>
      <c r="D73973" s="407"/>
      <c r="E73973" s="374"/>
      <c r="F73973" s="374"/>
      <c r="G73973" s="408"/>
      <c r="H73973" s="374"/>
      <c r="I73973" s="409"/>
      <c r="J73973" s="374"/>
      <c r="K73973" s="409"/>
      <c r="L73973" s="378"/>
      <c r="M73973" s="410"/>
      <c r="N73973" s="374"/>
      <c r="O73973" s="411"/>
      <c r="P73973" s="409"/>
      <c r="Q73973" s="409"/>
      <c r="R73973" s="378"/>
      <c r="S73973" s="378"/>
      <c r="T73973" s="378"/>
      <c r="U73973" s="378"/>
      <c r="V73973" s="378"/>
      <c r="W73973" s="378"/>
      <c r="X73973" s="378"/>
      <c r="Y73973" s="378"/>
    </row>
    <row r="73974" spans="1:25">
      <c r="A73974" s="374"/>
      <c r="B73974" s="374"/>
      <c r="C73974" s="406"/>
      <c r="D73974" s="407"/>
      <c r="E73974" s="374"/>
      <c r="F73974" s="374"/>
      <c r="G73974" s="408"/>
      <c r="H73974" s="374"/>
      <c r="I73974" s="409"/>
      <c r="J73974" s="374"/>
      <c r="K73974" s="409"/>
      <c r="L73974" s="378"/>
      <c r="M73974" s="410"/>
      <c r="N73974" s="374"/>
      <c r="O73974" s="411"/>
      <c r="P73974" s="409"/>
      <c r="Q73974" s="409"/>
      <c r="R73974" s="378"/>
      <c r="S73974" s="378"/>
      <c r="T73974" s="378"/>
      <c r="U73974" s="378"/>
      <c r="V73974" s="378"/>
      <c r="W73974" s="378"/>
      <c r="X73974" s="378"/>
      <c r="Y73974" s="378"/>
    </row>
    <row r="73975" spans="1:25">
      <c r="A73975" s="374"/>
      <c r="B73975" s="374"/>
      <c r="C73975" s="406"/>
      <c r="D73975" s="407"/>
      <c r="E73975" s="374"/>
      <c r="F73975" s="374"/>
      <c r="G73975" s="408"/>
      <c r="H73975" s="374"/>
      <c r="I73975" s="409"/>
      <c r="J73975" s="374"/>
      <c r="K73975" s="409"/>
      <c r="L73975" s="378"/>
      <c r="M73975" s="410"/>
      <c r="N73975" s="374"/>
      <c r="O73975" s="411"/>
      <c r="P73975" s="409"/>
      <c r="Q73975" s="409"/>
      <c r="R73975" s="378"/>
      <c r="S73975" s="378"/>
      <c r="T73975" s="378"/>
      <c r="U73975" s="378"/>
      <c r="V73975" s="378"/>
      <c r="W73975" s="378"/>
      <c r="X73975" s="378"/>
      <c r="Y73975" s="378"/>
    </row>
    <row r="73976" spans="1:25">
      <c r="A73976" s="374"/>
      <c r="B73976" s="374"/>
      <c r="C73976" s="406"/>
      <c r="D73976" s="407"/>
      <c r="E73976" s="374"/>
      <c r="F73976" s="374"/>
      <c r="G73976" s="408"/>
      <c r="H73976" s="374"/>
      <c r="I73976" s="409"/>
      <c r="J73976" s="374"/>
      <c r="K73976" s="409"/>
      <c r="L73976" s="378"/>
      <c r="M73976" s="410"/>
      <c r="N73976" s="374"/>
      <c r="O73976" s="411"/>
      <c r="P73976" s="409"/>
      <c r="Q73976" s="409"/>
      <c r="R73976" s="378"/>
      <c r="S73976" s="378"/>
      <c r="T73976" s="378"/>
      <c r="U73976" s="378"/>
      <c r="V73976" s="378"/>
      <c r="W73976" s="378"/>
      <c r="X73976" s="378"/>
      <c r="Y73976" s="378"/>
    </row>
    <row r="73977" spans="1:25">
      <c r="A73977" s="374"/>
      <c r="B73977" s="374"/>
      <c r="C73977" s="406"/>
      <c r="D73977" s="407"/>
      <c r="E73977" s="374"/>
      <c r="F73977" s="374"/>
      <c r="G73977" s="408"/>
      <c r="H73977" s="374"/>
      <c r="I73977" s="409"/>
      <c r="J73977" s="374"/>
      <c r="K73977" s="409"/>
      <c r="L73977" s="378"/>
      <c r="M73977" s="410"/>
      <c r="N73977" s="374"/>
      <c r="O73977" s="411"/>
      <c r="P73977" s="409"/>
      <c r="Q73977" s="409"/>
      <c r="R73977" s="378"/>
      <c r="S73977" s="378"/>
      <c r="T73977" s="378"/>
      <c r="U73977" s="378"/>
      <c r="V73977" s="378"/>
      <c r="W73977" s="378"/>
      <c r="X73977" s="378"/>
      <c r="Y73977" s="378"/>
    </row>
    <row r="73978" spans="1:25">
      <c r="A73978" s="374"/>
      <c r="B73978" s="374"/>
      <c r="C73978" s="406"/>
      <c r="D73978" s="407"/>
      <c r="E73978" s="374"/>
      <c r="F73978" s="374"/>
      <c r="G73978" s="408"/>
      <c r="H73978" s="374"/>
      <c r="I73978" s="409"/>
      <c r="J73978" s="374"/>
      <c r="K73978" s="409"/>
      <c r="L73978" s="378"/>
      <c r="M73978" s="410"/>
      <c r="N73978" s="374"/>
      <c r="O73978" s="411"/>
      <c r="P73978" s="409"/>
      <c r="Q73978" s="409"/>
      <c r="R73978" s="378"/>
      <c r="S73978" s="378"/>
      <c r="T73978" s="378"/>
      <c r="U73978" s="378"/>
      <c r="V73978" s="378"/>
      <c r="W73978" s="378"/>
      <c r="X73978" s="378"/>
      <c r="Y73978" s="378"/>
    </row>
    <row r="73979" spans="1:25">
      <c r="A73979" s="374"/>
      <c r="B73979" s="374"/>
      <c r="C73979" s="406"/>
      <c r="D73979" s="407"/>
      <c r="E73979" s="374"/>
      <c r="F73979" s="374"/>
      <c r="G73979" s="408"/>
      <c r="H73979" s="374"/>
      <c r="I73979" s="409"/>
      <c r="J73979" s="374"/>
      <c r="K73979" s="409"/>
      <c r="L73979" s="378"/>
      <c r="M73979" s="410"/>
      <c r="N73979" s="374"/>
      <c r="O73979" s="411"/>
      <c r="P73979" s="409"/>
      <c r="Q73979" s="409"/>
      <c r="R73979" s="378"/>
      <c r="S73979" s="378"/>
      <c r="T73979" s="378"/>
      <c r="U73979" s="378"/>
      <c r="V73979" s="378"/>
      <c r="W73979" s="378"/>
      <c r="X73979" s="378"/>
      <c r="Y73979" s="378"/>
    </row>
    <row r="73980" spans="1:25">
      <c r="A73980" s="374"/>
      <c r="B73980" s="374"/>
      <c r="C73980" s="406"/>
      <c r="D73980" s="407"/>
      <c r="E73980" s="374"/>
      <c r="F73980" s="374"/>
      <c r="G73980" s="408"/>
      <c r="H73980" s="374"/>
      <c r="I73980" s="409"/>
      <c r="J73980" s="374"/>
      <c r="K73980" s="409"/>
      <c r="L73980" s="378"/>
      <c r="M73980" s="410"/>
      <c r="N73980" s="374"/>
      <c r="O73980" s="411"/>
      <c r="P73980" s="409"/>
      <c r="Q73980" s="409"/>
      <c r="R73980" s="378"/>
      <c r="S73980" s="378"/>
      <c r="T73980" s="378"/>
      <c r="U73980" s="378"/>
      <c r="V73980" s="378"/>
      <c r="W73980" s="378"/>
      <c r="X73980" s="378"/>
      <c r="Y73980" s="378"/>
    </row>
    <row r="73981" spans="1:25">
      <c r="A73981" s="374"/>
      <c r="B73981" s="374"/>
      <c r="C73981" s="406"/>
      <c r="D73981" s="407"/>
      <c r="E73981" s="374"/>
      <c r="F73981" s="374"/>
      <c r="G73981" s="408"/>
      <c r="H73981" s="374"/>
      <c r="I73981" s="409"/>
      <c r="J73981" s="374"/>
      <c r="K73981" s="409"/>
      <c r="L73981" s="378"/>
      <c r="M73981" s="410"/>
      <c r="N73981" s="374"/>
      <c r="O73981" s="411"/>
      <c r="P73981" s="409"/>
      <c r="Q73981" s="409"/>
      <c r="R73981" s="378"/>
      <c r="S73981" s="378"/>
      <c r="T73981" s="378"/>
      <c r="U73981" s="378"/>
      <c r="V73981" s="378"/>
      <c r="W73981" s="378"/>
      <c r="X73981" s="378"/>
      <c r="Y73981" s="378"/>
    </row>
    <row r="73982" spans="1:25">
      <c r="A73982" s="374"/>
      <c r="B73982" s="374"/>
      <c r="C73982" s="406"/>
      <c r="D73982" s="407"/>
      <c r="E73982" s="374"/>
      <c r="F73982" s="374"/>
      <c r="G73982" s="408"/>
      <c r="H73982" s="374"/>
      <c r="I73982" s="409"/>
      <c r="J73982" s="374"/>
      <c r="K73982" s="409"/>
      <c r="L73982" s="378"/>
      <c r="M73982" s="410"/>
      <c r="N73982" s="374"/>
      <c r="O73982" s="411"/>
      <c r="P73982" s="409"/>
      <c r="Q73982" s="409"/>
      <c r="R73982" s="378"/>
      <c r="S73982" s="378"/>
      <c r="T73982" s="378"/>
      <c r="U73982" s="378"/>
      <c r="V73982" s="378"/>
      <c r="W73982" s="378"/>
      <c r="X73982" s="378"/>
      <c r="Y73982" s="378"/>
    </row>
    <row r="73983" spans="1:25">
      <c r="A73983" s="374"/>
      <c r="B73983" s="374"/>
      <c r="C73983" s="406"/>
      <c r="D73983" s="407"/>
      <c r="E73983" s="374"/>
      <c r="F73983" s="374"/>
      <c r="G73983" s="408"/>
      <c r="H73983" s="374"/>
      <c r="I73983" s="409"/>
      <c r="J73983" s="374"/>
      <c r="K73983" s="409"/>
      <c r="L73983" s="378"/>
      <c r="M73983" s="410"/>
      <c r="N73983" s="374"/>
      <c r="O73983" s="411"/>
      <c r="P73983" s="409"/>
      <c r="Q73983" s="409"/>
      <c r="R73983" s="378"/>
      <c r="S73983" s="378"/>
      <c r="T73983" s="378"/>
      <c r="U73983" s="378"/>
      <c r="V73983" s="378"/>
      <c r="W73983" s="378"/>
      <c r="X73983" s="378"/>
      <c r="Y73983" s="378"/>
    </row>
    <row r="73984" spans="1:25">
      <c r="A73984" s="374"/>
      <c r="B73984" s="374"/>
      <c r="C73984" s="406"/>
      <c r="D73984" s="407"/>
      <c r="E73984" s="374"/>
      <c r="F73984" s="374"/>
      <c r="G73984" s="408"/>
      <c r="H73984" s="374"/>
      <c r="I73984" s="409"/>
      <c r="J73984" s="374"/>
      <c r="K73984" s="409"/>
      <c r="L73984" s="378"/>
      <c r="M73984" s="410"/>
      <c r="N73984" s="374"/>
      <c r="O73984" s="411"/>
      <c r="P73984" s="409"/>
      <c r="Q73984" s="409"/>
      <c r="R73984" s="378"/>
      <c r="S73984" s="378"/>
      <c r="T73984" s="378"/>
      <c r="U73984" s="378"/>
      <c r="V73984" s="378"/>
      <c r="W73984" s="378"/>
      <c r="X73984" s="378"/>
      <c r="Y73984" s="378"/>
    </row>
    <row r="73985" spans="1:25">
      <c r="A73985" s="374"/>
      <c r="B73985" s="374"/>
      <c r="C73985" s="406"/>
      <c r="D73985" s="407"/>
      <c r="E73985" s="374"/>
      <c r="F73985" s="374"/>
      <c r="G73985" s="408"/>
      <c r="H73985" s="374"/>
      <c r="I73985" s="409"/>
      <c r="J73985" s="374"/>
      <c r="K73985" s="409"/>
      <c r="L73985" s="378"/>
      <c r="M73985" s="410"/>
      <c r="N73985" s="374"/>
      <c r="O73985" s="411"/>
      <c r="P73985" s="409"/>
      <c r="Q73985" s="409"/>
      <c r="R73985" s="378"/>
      <c r="S73985" s="378"/>
      <c r="T73985" s="378"/>
      <c r="U73985" s="378"/>
      <c r="V73985" s="378"/>
      <c r="W73985" s="378"/>
      <c r="X73985" s="378"/>
      <c r="Y73985" s="378"/>
    </row>
    <row r="73986" spans="1:25">
      <c r="A73986" s="374"/>
      <c r="B73986" s="374"/>
      <c r="C73986" s="406"/>
      <c r="D73986" s="407"/>
      <c r="E73986" s="374"/>
      <c r="F73986" s="374"/>
      <c r="G73986" s="408"/>
      <c r="H73986" s="374"/>
      <c r="I73986" s="409"/>
      <c r="J73986" s="374"/>
      <c r="K73986" s="409"/>
      <c r="L73986" s="378"/>
      <c r="M73986" s="410"/>
      <c r="N73986" s="374"/>
      <c r="O73986" s="411"/>
      <c r="P73986" s="409"/>
      <c r="Q73986" s="409"/>
      <c r="R73986" s="378"/>
      <c r="S73986" s="378"/>
      <c r="T73986" s="378"/>
      <c r="U73986" s="378"/>
      <c r="V73986" s="378"/>
      <c r="W73986" s="378"/>
      <c r="X73986" s="378"/>
      <c r="Y73986" s="378"/>
    </row>
    <row r="73987" spans="1:25">
      <c r="A73987" s="374"/>
      <c r="B73987" s="374"/>
      <c r="C73987" s="406"/>
      <c r="D73987" s="407"/>
      <c r="E73987" s="374"/>
      <c r="F73987" s="374"/>
      <c r="G73987" s="408"/>
      <c r="H73987" s="374"/>
      <c r="I73987" s="409"/>
      <c r="J73987" s="374"/>
      <c r="K73987" s="409"/>
      <c r="L73987" s="378"/>
      <c r="M73987" s="410"/>
      <c r="N73987" s="374"/>
      <c r="O73987" s="411"/>
      <c r="P73987" s="409"/>
      <c r="Q73987" s="409"/>
      <c r="R73987" s="378"/>
      <c r="S73987" s="378"/>
      <c r="T73987" s="378"/>
      <c r="U73987" s="378"/>
      <c r="V73987" s="378"/>
      <c r="W73987" s="378"/>
      <c r="X73987" s="378"/>
      <c r="Y73987" s="378"/>
    </row>
    <row r="73988" spans="1:25">
      <c r="A73988" s="374"/>
      <c r="B73988" s="374"/>
      <c r="C73988" s="406"/>
      <c r="D73988" s="407"/>
      <c r="E73988" s="374"/>
      <c r="F73988" s="374"/>
      <c r="G73988" s="408"/>
      <c r="H73988" s="374"/>
      <c r="I73988" s="409"/>
      <c r="J73988" s="374"/>
      <c r="K73988" s="409"/>
      <c r="L73988" s="378"/>
      <c r="M73988" s="410"/>
      <c r="N73988" s="374"/>
      <c r="O73988" s="411"/>
      <c r="P73988" s="409"/>
      <c r="Q73988" s="409"/>
      <c r="R73988" s="378"/>
      <c r="S73988" s="378"/>
      <c r="T73988" s="378"/>
      <c r="U73988" s="378"/>
      <c r="V73988" s="378"/>
      <c r="W73988" s="378"/>
      <c r="X73988" s="378"/>
      <c r="Y73988" s="378"/>
    </row>
    <row r="73989" spans="1:25">
      <c r="A73989" s="374"/>
      <c r="B73989" s="374"/>
      <c r="C73989" s="406"/>
      <c r="D73989" s="407"/>
      <c r="E73989" s="374"/>
      <c r="F73989" s="374"/>
      <c r="G73989" s="408"/>
      <c r="H73989" s="374"/>
      <c r="I73989" s="409"/>
      <c r="J73989" s="374"/>
      <c r="K73989" s="409"/>
      <c r="L73989" s="378"/>
      <c r="M73989" s="410"/>
      <c r="N73989" s="374"/>
      <c r="O73989" s="411"/>
      <c r="P73989" s="409"/>
      <c r="Q73989" s="409"/>
      <c r="R73989" s="378"/>
      <c r="S73989" s="378"/>
      <c r="T73989" s="378"/>
      <c r="U73989" s="378"/>
      <c r="V73989" s="378"/>
      <c r="W73989" s="378"/>
      <c r="X73989" s="378"/>
      <c r="Y73989" s="378"/>
    </row>
    <row r="73990" spans="1:25">
      <c r="A73990" s="374"/>
      <c r="B73990" s="374"/>
      <c r="C73990" s="406"/>
      <c r="D73990" s="407"/>
      <c r="E73990" s="374"/>
      <c r="F73990" s="374"/>
      <c r="G73990" s="408"/>
      <c r="H73990" s="374"/>
      <c r="I73990" s="409"/>
      <c r="J73990" s="374"/>
      <c r="K73990" s="409"/>
      <c r="L73990" s="378"/>
      <c r="M73990" s="410"/>
      <c r="N73990" s="374"/>
      <c r="O73990" s="411"/>
      <c r="P73990" s="409"/>
      <c r="Q73990" s="409"/>
      <c r="R73990" s="378"/>
      <c r="S73990" s="378"/>
      <c r="T73990" s="378"/>
      <c r="U73990" s="378"/>
      <c r="V73990" s="378"/>
      <c r="W73990" s="378"/>
      <c r="X73990" s="378"/>
      <c r="Y73990" s="378"/>
    </row>
    <row r="73991" spans="1:25">
      <c r="A73991" s="374"/>
      <c r="B73991" s="374"/>
      <c r="C73991" s="406"/>
      <c r="D73991" s="407"/>
      <c r="E73991" s="374"/>
      <c r="F73991" s="374"/>
      <c r="G73991" s="408"/>
      <c r="H73991" s="374"/>
      <c r="I73991" s="409"/>
      <c r="J73991" s="374"/>
      <c r="K73991" s="409"/>
      <c r="L73991" s="378"/>
      <c r="M73991" s="410"/>
      <c r="N73991" s="374"/>
      <c r="O73991" s="411"/>
      <c r="P73991" s="409"/>
      <c r="Q73991" s="409"/>
      <c r="R73991" s="378"/>
      <c r="S73991" s="378"/>
      <c r="T73991" s="378"/>
      <c r="U73991" s="378"/>
      <c r="V73991" s="378"/>
      <c r="W73991" s="378"/>
      <c r="X73991" s="378"/>
      <c r="Y73991" s="378"/>
    </row>
    <row r="73992" spans="1:25">
      <c r="A73992" s="374"/>
      <c r="B73992" s="374"/>
      <c r="C73992" s="406"/>
      <c r="D73992" s="407"/>
      <c r="E73992" s="374"/>
      <c r="F73992" s="374"/>
      <c r="G73992" s="408"/>
      <c r="H73992" s="374"/>
      <c r="I73992" s="409"/>
      <c r="J73992" s="374"/>
      <c r="K73992" s="409"/>
      <c r="L73992" s="378"/>
      <c r="M73992" s="410"/>
      <c r="N73992" s="374"/>
      <c r="O73992" s="411"/>
      <c r="P73992" s="409"/>
      <c r="Q73992" s="409"/>
      <c r="R73992" s="378"/>
      <c r="S73992" s="378"/>
      <c r="T73992" s="378"/>
      <c r="U73992" s="378"/>
      <c r="V73992" s="378"/>
      <c r="W73992" s="378"/>
      <c r="X73992" s="378"/>
      <c r="Y73992" s="378"/>
    </row>
    <row r="73993" spans="1:25">
      <c r="A73993" s="374"/>
      <c r="B73993" s="374"/>
      <c r="C73993" s="406"/>
      <c r="D73993" s="407"/>
      <c r="E73993" s="374"/>
      <c r="F73993" s="374"/>
      <c r="G73993" s="408"/>
      <c r="H73993" s="374"/>
      <c r="I73993" s="409"/>
      <c r="J73993" s="374"/>
      <c r="K73993" s="409"/>
      <c r="L73993" s="378"/>
      <c r="M73993" s="410"/>
      <c r="N73993" s="374"/>
      <c r="O73993" s="411"/>
      <c r="P73993" s="409"/>
      <c r="Q73993" s="409"/>
      <c r="R73993" s="378"/>
      <c r="S73993" s="378"/>
      <c r="T73993" s="378"/>
      <c r="U73993" s="378"/>
      <c r="V73993" s="378"/>
      <c r="W73993" s="378"/>
      <c r="X73993" s="378"/>
      <c r="Y73993" s="378"/>
    </row>
    <row r="73994" spans="1:25">
      <c r="A73994" s="374"/>
      <c r="B73994" s="374"/>
      <c r="C73994" s="406"/>
      <c r="D73994" s="407"/>
      <c r="E73994" s="374"/>
      <c r="F73994" s="374"/>
      <c r="G73994" s="408"/>
      <c r="H73994" s="374"/>
      <c r="I73994" s="409"/>
      <c r="J73994" s="374"/>
      <c r="K73994" s="409"/>
      <c r="L73994" s="378"/>
      <c r="M73994" s="410"/>
      <c r="N73994" s="374"/>
      <c r="O73994" s="411"/>
      <c r="P73994" s="409"/>
      <c r="Q73994" s="409"/>
      <c r="R73994" s="378"/>
      <c r="S73994" s="378"/>
      <c r="T73994" s="378"/>
      <c r="U73994" s="378"/>
      <c r="V73994" s="378"/>
      <c r="W73994" s="378"/>
      <c r="X73994" s="378"/>
      <c r="Y73994" s="378"/>
    </row>
    <row r="73995" spans="1:25">
      <c r="A73995" s="374"/>
      <c r="B73995" s="374"/>
      <c r="C73995" s="406"/>
      <c r="D73995" s="407"/>
      <c r="E73995" s="374"/>
      <c r="F73995" s="374"/>
      <c r="G73995" s="408"/>
      <c r="H73995" s="374"/>
      <c r="I73995" s="409"/>
      <c r="J73995" s="374"/>
      <c r="K73995" s="409"/>
      <c r="L73995" s="378"/>
      <c r="M73995" s="410"/>
      <c r="N73995" s="374"/>
      <c r="O73995" s="411"/>
      <c r="P73995" s="409"/>
      <c r="Q73995" s="409"/>
      <c r="R73995" s="378"/>
      <c r="S73995" s="378"/>
      <c r="T73995" s="378"/>
      <c r="U73995" s="378"/>
      <c r="V73995" s="378"/>
      <c r="W73995" s="378"/>
      <c r="X73995" s="378"/>
      <c r="Y73995" s="378"/>
    </row>
    <row r="73996" spans="1:25">
      <c r="A73996" s="374"/>
      <c r="B73996" s="374"/>
      <c r="C73996" s="406"/>
      <c r="D73996" s="407"/>
      <c r="E73996" s="374"/>
      <c r="F73996" s="374"/>
      <c r="G73996" s="408"/>
      <c r="H73996" s="374"/>
      <c r="I73996" s="409"/>
      <c r="J73996" s="374"/>
      <c r="K73996" s="409"/>
      <c r="L73996" s="378"/>
      <c r="M73996" s="410"/>
      <c r="N73996" s="374"/>
      <c r="O73996" s="411"/>
      <c r="P73996" s="409"/>
      <c r="Q73996" s="409"/>
      <c r="R73996" s="378"/>
      <c r="S73996" s="378"/>
      <c r="T73996" s="378"/>
      <c r="U73996" s="378"/>
      <c r="V73996" s="378"/>
      <c r="W73996" s="378"/>
      <c r="X73996" s="378"/>
      <c r="Y73996" s="378"/>
    </row>
    <row r="73997" spans="1:25">
      <c r="A73997" s="374"/>
      <c r="B73997" s="374"/>
      <c r="C73997" s="406"/>
      <c r="D73997" s="407"/>
      <c r="E73997" s="374"/>
      <c r="F73997" s="374"/>
      <c r="G73997" s="408"/>
      <c r="H73997" s="374"/>
      <c r="I73997" s="409"/>
      <c r="J73997" s="374"/>
      <c r="K73997" s="409"/>
      <c r="L73997" s="378"/>
      <c r="M73997" s="410"/>
      <c r="N73997" s="374"/>
      <c r="O73997" s="411"/>
      <c r="P73997" s="409"/>
      <c r="Q73997" s="409"/>
      <c r="R73997" s="378"/>
      <c r="S73997" s="378"/>
      <c r="T73997" s="378"/>
      <c r="U73997" s="378"/>
      <c r="V73997" s="378"/>
      <c r="W73997" s="378"/>
      <c r="X73997" s="378"/>
      <c r="Y73997" s="378"/>
    </row>
    <row r="73998" spans="1:25">
      <c r="A73998" s="374"/>
      <c r="B73998" s="374"/>
      <c r="C73998" s="406"/>
      <c r="D73998" s="407"/>
      <c r="E73998" s="374"/>
      <c r="F73998" s="374"/>
      <c r="G73998" s="408"/>
      <c r="H73998" s="374"/>
      <c r="I73998" s="409"/>
      <c r="J73998" s="374"/>
      <c r="K73998" s="409"/>
      <c r="L73998" s="378"/>
      <c r="M73998" s="410"/>
      <c r="N73998" s="374"/>
      <c r="O73998" s="411"/>
      <c r="P73998" s="409"/>
      <c r="Q73998" s="409"/>
      <c r="R73998" s="378"/>
      <c r="S73998" s="378"/>
      <c r="T73998" s="378"/>
      <c r="U73998" s="378"/>
      <c r="V73998" s="378"/>
      <c r="W73998" s="378"/>
      <c r="X73998" s="378"/>
      <c r="Y73998" s="378"/>
    </row>
    <row r="73999" spans="1:25">
      <c r="A73999" s="374"/>
      <c r="B73999" s="374"/>
      <c r="C73999" s="406"/>
      <c r="D73999" s="407"/>
      <c r="E73999" s="374"/>
      <c r="F73999" s="374"/>
      <c r="G73999" s="408"/>
      <c r="H73999" s="374"/>
      <c r="I73999" s="409"/>
      <c r="J73999" s="374"/>
      <c r="K73999" s="409"/>
      <c r="L73999" s="378"/>
      <c r="M73999" s="410"/>
      <c r="N73999" s="374"/>
      <c r="O73999" s="411"/>
      <c r="P73999" s="409"/>
      <c r="Q73999" s="409"/>
      <c r="R73999" s="378"/>
      <c r="S73999" s="378"/>
      <c r="T73999" s="378"/>
      <c r="U73999" s="378"/>
      <c r="V73999" s="378"/>
      <c r="W73999" s="378"/>
      <c r="X73999" s="378"/>
      <c r="Y73999" s="378"/>
    </row>
    <row r="74000" spans="1:25">
      <c r="A74000" s="374"/>
      <c r="B74000" s="374"/>
      <c r="C74000" s="406"/>
      <c r="D74000" s="407"/>
      <c r="E74000" s="374"/>
      <c r="F74000" s="374"/>
      <c r="G74000" s="408"/>
      <c r="H74000" s="374"/>
      <c r="I74000" s="409"/>
      <c r="J74000" s="374"/>
      <c r="K74000" s="409"/>
      <c r="L74000" s="378"/>
      <c r="M74000" s="410"/>
      <c r="N74000" s="374"/>
      <c r="O74000" s="411"/>
      <c r="P74000" s="409"/>
      <c r="Q74000" s="409"/>
      <c r="R74000" s="378"/>
      <c r="S74000" s="378"/>
      <c r="T74000" s="378"/>
      <c r="U74000" s="378"/>
      <c r="V74000" s="378"/>
      <c r="W74000" s="378"/>
      <c r="X74000" s="378"/>
      <c r="Y74000" s="378"/>
    </row>
    <row r="74001" spans="1:25">
      <c r="A74001" s="374"/>
      <c r="B74001" s="374"/>
      <c r="C74001" s="406"/>
      <c r="D74001" s="407"/>
      <c r="E74001" s="374"/>
      <c r="F74001" s="374"/>
      <c r="G74001" s="408"/>
      <c r="H74001" s="374"/>
      <c r="I74001" s="409"/>
      <c r="J74001" s="374"/>
      <c r="K74001" s="409"/>
      <c r="L74001" s="378"/>
      <c r="M74001" s="410"/>
      <c r="N74001" s="374"/>
      <c r="O74001" s="411"/>
      <c r="P74001" s="409"/>
      <c r="Q74001" s="409"/>
      <c r="R74001" s="378"/>
      <c r="S74001" s="378"/>
      <c r="T74001" s="378"/>
      <c r="U74001" s="378"/>
      <c r="V74001" s="378"/>
      <c r="W74001" s="378"/>
      <c r="X74001" s="378"/>
      <c r="Y74001" s="378"/>
    </row>
    <row r="74002" spans="1:25">
      <c r="A74002" s="374"/>
      <c r="B74002" s="374"/>
      <c r="C74002" s="406"/>
      <c r="D74002" s="407"/>
      <c r="E74002" s="374"/>
      <c r="F74002" s="374"/>
      <c r="G74002" s="408"/>
      <c r="H74002" s="374"/>
      <c r="I74002" s="409"/>
      <c r="J74002" s="374"/>
      <c r="K74002" s="409"/>
      <c r="L74002" s="378"/>
      <c r="M74002" s="410"/>
      <c r="N74002" s="374"/>
      <c r="O74002" s="411"/>
      <c r="P74002" s="409"/>
      <c r="Q74002" s="409"/>
      <c r="R74002" s="378"/>
      <c r="S74002" s="378"/>
      <c r="T74002" s="378"/>
      <c r="U74002" s="378"/>
      <c r="V74002" s="378"/>
      <c r="W74002" s="378"/>
      <c r="X74002" s="378"/>
      <c r="Y74002" s="378"/>
    </row>
    <row r="74003" spans="1:25">
      <c r="A74003" s="374"/>
      <c r="B74003" s="374"/>
      <c r="C74003" s="406"/>
      <c r="D74003" s="407"/>
      <c r="E74003" s="374"/>
      <c r="F74003" s="374"/>
      <c r="G74003" s="408"/>
      <c r="H74003" s="374"/>
      <c r="I74003" s="409"/>
      <c r="J74003" s="374"/>
      <c r="K74003" s="409"/>
      <c r="L74003" s="378"/>
      <c r="M74003" s="410"/>
      <c r="N74003" s="374"/>
      <c r="O74003" s="411"/>
      <c r="P74003" s="409"/>
      <c r="Q74003" s="409"/>
      <c r="R74003" s="378"/>
      <c r="S74003" s="378"/>
      <c r="T74003" s="378"/>
      <c r="U74003" s="378"/>
      <c r="V74003" s="378"/>
      <c r="W74003" s="378"/>
      <c r="X74003" s="378"/>
      <c r="Y74003" s="378"/>
    </row>
    <row r="74004" spans="1:25">
      <c r="A74004" s="374"/>
      <c r="B74004" s="374"/>
      <c r="C74004" s="406"/>
      <c r="D74004" s="407"/>
      <c r="E74004" s="374"/>
      <c r="F74004" s="374"/>
      <c r="G74004" s="408"/>
      <c r="H74004" s="374"/>
      <c r="I74004" s="409"/>
      <c r="J74004" s="374"/>
      <c r="K74004" s="409"/>
      <c r="L74004" s="378"/>
      <c r="M74004" s="410"/>
      <c r="N74004" s="374"/>
      <c r="O74004" s="411"/>
      <c r="P74004" s="409"/>
      <c r="Q74004" s="409"/>
      <c r="R74004" s="378"/>
      <c r="S74004" s="378"/>
      <c r="T74004" s="378"/>
      <c r="U74004" s="378"/>
      <c r="V74004" s="378"/>
      <c r="W74004" s="378"/>
      <c r="X74004" s="378"/>
      <c r="Y74004" s="378"/>
    </row>
    <row r="74005" spans="1:25">
      <c r="A74005" s="374"/>
      <c r="B74005" s="374"/>
      <c r="C74005" s="406"/>
      <c r="D74005" s="407"/>
      <c r="E74005" s="374"/>
      <c r="F74005" s="374"/>
      <c r="G74005" s="408"/>
      <c r="H74005" s="374"/>
      <c r="I74005" s="409"/>
      <c r="J74005" s="374"/>
      <c r="K74005" s="409"/>
      <c r="L74005" s="378"/>
      <c r="M74005" s="410"/>
      <c r="N74005" s="374"/>
      <c r="O74005" s="411"/>
      <c r="P74005" s="409"/>
      <c r="Q74005" s="409"/>
      <c r="R74005" s="378"/>
      <c r="S74005" s="378"/>
      <c r="T74005" s="378"/>
      <c r="U74005" s="378"/>
      <c r="V74005" s="378"/>
      <c r="W74005" s="378"/>
      <c r="X74005" s="378"/>
      <c r="Y74005" s="378"/>
    </row>
    <row r="74006" spans="1:25">
      <c r="A74006" s="374"/>
      <c r="B74006" s="374"/>
      <c r="C74006" s="406"/>
      <c r="D74006" s="407"/>
      <c r="E74006" s="374"/>
      <c r="F74006" s="374"/>
      <c r="G74006" s="408"/>
      <c r="H74006" s="374"/>
      <c r="I74006" s="409"/>
      <c r="J74006" s="374"/>
      <c r="K74006" s="409"/>
      <c r="L74006" s="378"/>
      <c r="M74006" s="410"/>
      <c r="N74006" s="374"/>
      <c r="O74006" s="411"/>
      <c r="P74006" s="409"/>
      <c r="Q74006" s="409"/>
      <c r="R74006" s="378"/>
      <c r="S74006" s="378"/>
      <c r="T74006" s="378"/>
      <c r="U74006" s="378"/>
      <c r="V74006" s="378"/>
      <c r="W74006" s="378"/>
      <c r="X74006" s="378"/>
      <c r="Y74006" s="378"/>
    </row>
    <row r="74007" spans="1:25">
      <c r="A74007" s="374"/>
      <c r="B74007" s="374"/>
      <c r="C74007" s="406"/>
      <c r="D74007" s="407"/>
      <c r="E74007" s="374"/>
      <c r="F74007" s="374"/>
      <c r="G74007" s="408"/>
      <c r="H74007" s="374"/>
      <c r="I74007" s="409"/>
      <c r="J74007" s="374"/>
      <c r="K74007" s="409"/>
      <c r="L74007" s="378"/>
      <c r="M74007" s="410"/>
      <c r="N74007" s="374"/>
      <c r="O74007" s="411"/>
      <c r="P74007" s="409"/>
      <c r="Q74007" s="409"/>
      <c r="R74007" s="378"/>
      <c r="S74007" s="378"/>
      <c r="T74007" s="378"/>
      <c r="U74007" s="378"/>
      <c r="V74007" s="378"/>
      <c r="W74007" s="378"/>
      <c r="X74007" s="378"/>
      <c r="Y74007" s="378"/>
    </row>
    <row r="74008" spans="1:25">
      <c r="A74008" s="374"/>
      <c r="B74008" s="374"/>
      <c r="C74008" s="406"/>
      <c r="D74008" s="407"/>
      <c r="E74008" s="374"/>
      <c r="F74008" s="374"/>
      <c r="G74008" s="408"/>
      <c r="H74008" s="374"/>
      <c r="I74008" s="409"/>
      <c r="J74008" s="374"/>
      <c r="K74008" s="409"/>
      <c r="L74008" s="378"/>
      <c r="M74008" s="410"/>
      <c r="N74008" s="374"/>
      <c r="O74008" s="411"/>
      <c r="P74008" s="409"/>
      <c r="Q74008" s="409"/>
      <c r="R74008" s="378"/>
      <c r="S74008" s="378"/>
      <c r="T74008" s="378"/>
      <c r="U74008" s="378"/>
      <c r="V74008" s="378"/>
      <c r="W74008" s="378"/>
      <c r="X74008" s="378"/>
      <c r="Y74008" s="378"/>
    </row>
    <row r="74009" spans="1:25">
      <c r="A74009" s="374"/>
      <c r="B74009" s="374"/>
      <c r="C74009" s="406"/>
      <c r="D74009" s="407"/>
      <c r="E74009" s="374"/>
      <c r="F74009" s="374"/>
      <c r="G74009" s="408"/>
      <c r="H74009" s="374"/>
      <c r="I74009" s="409"/>
      <c r="J74009" s="374"/>
      <c r="K74009" s="409"/>
      <c r="L74009" s="378"/>
      <c r="M74009" s="410"/>
      <c r="N74009" s="374"/>
      <c r="O74009" s="411"/>
      <c r="P74009" s="409"/>
      <c r="Q74009" s="409"/>
      <c r="R74009" s="378"/>
      <c r="S74009" s="378"/>
      <c r="T74009" s="378"/>
      <c r="U74009" s="378"/>
      <c r="V74009" s="378"/>
      <c r="W74009" s="378"/>
      <c r="X74009" s="378"/>
      <c r="Y74009" s="378"/>
    </row>
    <row r="74010" spans="1:25">
      <c r="A74010" s="374"/>
      <c r="B74010" s="374"/>
      <c r="C74010" s="406"/>
      <c r="D74010" s="407"/>
      <c r="E74010" s="374"/>
      <c r="F74010" s="374"/>
      <c r="G74010" s="408"/>
      <c r="H74010" s="374"/>
      <c r="I74010" s="409"/>
      <c r="J74010" s="374"/>
      <c r="K74010" s="409"/>
      <c r="L74010" s="378"/>
      <c r="M74010" s="410"/>
      <c r="N74010" s="374"/>
      <c r="O74010" s="411"/>
      <c r="P74010" s="409"/>
      <c r="Q74010" s="409"/>
      <c r="R74010" s="378"/>
      <c r="S74010" s="378"/>
      <c r="T74010" s="378"/>
      <c r="U74010" s="378"/>
      <c r="V74010" s="378"/>
      <c r="W74010" s="378"/>
      <c r="X74010" s="378"/>
      <c r="Y74010" s="378"/>
    </row>
    <row r="74011" spans="1:25">
      <c r="A74011" s="374"/>
      <c r="B74011" s="374"/>
      <c r="C74011" s="406"/>
      <c r="D74011" s="407"/>
      <c r="E74011" s="374"/>
      <c r="F74011" s="374"/>
      <c r="G74011" s="408"/>
      <c r="H74011" s="374"/>
      <c r="I74011" s="409"/>
      <c r="J74011" s="374"/>
      <c r="K74011" s="409"/>
      <c r="L74011" s="378"/>
      <c r="M74011" s="410"/>
      <c r="N74011" s="374"/>
      <c r="O74011" s="411"/>
      <c r="P74011" s="409"/>
      <c r="Q74011" s="409"/>
      <c r="R74011" s="378"/>
      <c r="S74011" s="378"/>
      <c r="T74011" s="378"/>
      <c r="U74011" s="378"/>
      <c r="V74011" s="378"/>
      <c r="W74011" s="378"/>
      <c r="X74011" s="378"/>
      <c r="Y74011" s="378"/>
    </row>
    <row r="74012" spans="1:25">
      <c r="A74012" s="374"/>
      <c r="B74012" s="374"/>
      <c r="C74012" s="406"/>
      <c r="D74012" s="407"/>
      <c r="E74012" s="374"/>
      <c r="F74012" s="374"/>
      <c r="G74012" s="408"/>
      <c r="H74012" s="374"/>
      <c r="I74012" s="409"/>
      <c r="J74012" s="374"/>
      <c r="K74012" s="409"/>
      <c r="L74012" s="378"/>
      <c r="M74012" s="410"/>
      <c r="N74012" s="374"/>
      <c r="O74012" s="411"/>
      <c r="P74012" s="409"/>
      <c r="Q74012" s="409"/>
      <c r="R74012" s="378"/>
      <c r="S74012" s="378"/>
      <c r="T74012" s="378"/>
      <c r="U74012" s="378"/>
      <c r="V74012" s="378"/>
      <c r="W74012" s="378"/>
      <c r="X74012" s="378"/>
      <c r="Y74012" s="378"/>
    </row>
    <row r="74013" spans="1:25">
      <c r="A74013" s="374"/>
      <c r="B74013" s="374"/>
      <c r="C74013" s="406"/>
      <c r="D74013" s="407"/>
      <c r="E74013" s="374"/>
      <c r="F74013" s="374"/>
      <c r="G74013" s="408"/>
      <c r="H74013" s="374"/>
      <c r="I74013" s="409"/>
      <c r="J74013" s="374"/>
      <c r="K74013" s="409"/>
      <c r="L74013" s="378"/>
      <c r="M74013" s="410"/>
      <c r="N74013" s="374"/>
      <c r="O74013" s="411"/>
      <c r="P74013" s="409"/>
      <c r="Q74013" s="409"/>
      <c r="R74013" s="378"/>
      <c r="S74013" s="378"/>
      <c r="T74013" s="378"/>
      <c r="U74013" s="378"/>
      <c r="V74013" s="378"/>
      <c r="W74013" s="378"/>
      <c r="X74013" s="378"/>
      <c r="Y74013" s="378"/>
    </row>
    <row r="74014" spans="1:25">
      <c r="A74014" s="374"/>
      <c r="B74014" s="374"/>
      <c r="C74014" s="406"/>
      <c r="D74014" s="407"/>
      <c r="E74014" s="374"/>
      <c r="F74014" s="374"/>
      <c r="G74014" s="408"/>
      <c r="H74014" s="374"/>
      <c r="I74014" s="409"/>
      <c r="J74014" s="374"/>
      <c r="K74014" s="409"/>
      <c r="L74014" s="378"/>
      <c r="M74014" s="410"/>
      <c r="N74014" s="374"/>
      <c r="O74014" s="411"/>
      <c r="P74014" s="409"/>
      <c r="Q74014" s="409"/>
      <c r="R74014" s="378"/>
      <c r="S74014" s="378"/>
      <c r="T74014" s="378"/>
      <c r="U74014" s="378"/>
      <c r="V74014" s="378"/>
      <c r="W74014" s="378"/>
      <c r="X74014" s="378"/>
      <c r="Y74014" s="378"/>
    </row>
    <row r="74015" spans="1:25">
      <c r="A74015" s="374"/>
      <c r="B74015" s="374"/>
      <c r="C74015" s="406"/>
      <c r="D74015" s="407"/>
      <c r="E74015" s="374"/>
      <c r="F74015" s="374"/>
      <c r="G74015" s="408"/>
      <c r="H74015" s="374"/>
      <c r="I74015" s="409"/>
      <c r="J74015" s="374"/>
      <c r="K74015" s="409"/>
      <c r="L74015" s="378"/>
      <c r="M74015" s="410"/>
      <c r="N74015" s="374"/>
      <c r="O74015" s="411"/>
      <c r="P74015" s="409"/>
      <c r="Q74015" s="409"/>
      <c r="R74015" s="378"/>
      <c r="S74015" s="378"/>
      <c r="T74015" s="378"/>
      <c r="U74015" s="378"/>
      <c r="V74015" s="378"/>
      <c r="W74015" s="378"/>
      <c r="X74015" s="378"/>
      <c r="Y74015" s="378"/>
    </row>
    <row r="74016" spans="1:25">
      <c r="A74016" s="374"/>
      <c r="B74016" s="374"/>
      <c r="C74016" s="406"/>
      <c r="D74016" s="407"/>
      <c r="E74016" s="374"/>
      <c r="F74016" s="374"/>
      <c r="G74016" s="408"/>
      <c r="H74016" s="374"/>
      <c r="I74016" s="409"/>
      <c r="J74016" s="374"/>
      <c r="K74016" s="409"/>
      <c r="L74016" s="378"/>
      <c r="M74016" s="410"/>
      <c r="N74016" s="374"/>
      <c r="O74016" s="411"/>
      <c r="P74016" s="409"/>
      <c r="Q74016" s="409"/>
      <c r="R74016" s="378"/>
      <c r="S74016" s="378"/>
      <c r="T74016" s="378"/>
      <c r="U74016" s="378"/>
      <c r="V74016" s="378"/>
      <c r="W74016" s="378"/>
      <c r="X74016" s="378"/>
      <c r="Y74016" s="378"/>
    </row>
    <row r="74017" spans="1:25">
      <c r="A74017" s="374"/>
      <c r="B74017" s="374"/>
      <c r="C74017" s="406"/>
      <c r="D74017" s="407"/>
      <c r="E74017" s="374"/>
      <c r="F74017" s="374"/>
      <c r="G74017" s="408"/>
      <c r="H74017" s="374"/>
      <c r="I74017" s="409"/>
      <c r="J74017" s="374"/>
      <c r="K74017" s="409"/>
      <c r="L74017" s="378"/>
      <c r="M74017" s="410"/>
      <c r="N74017" s="374"/>
      <c r="O74017" s="411"/>
      <c r="P74017" s="409"/>
      <c r="Q74017" s="409"/>
      <c r="R74017" s="378"/>
      <c r="S74017" s="378"/>
      <c r="T74017" s="378"/>
      <c r="U74017" s="378"/>
      <c r="V74017" s="378"/>
      <c r="W74017" s="378"/>
      <c r="X74017" s="378"/>
      <c r="Y74017" s="378"/>
    </row>
    <row r="74018" spans="1:25">
      <c r="A74018" s="374"/>
      <c r="B74018" s="374"/>
      <c r="C74018" s="406"/>
      <c r="D74018" s="407"/>
      <c r="E74018" s="374"/>
      <c r="F74018" s="374"/>
      <c r="G74018" s="408"/>
      <c r="H74018" s="374"/>
      <c r="I74018" s="409"/>
      <c r="J74018" s="374"/>
      <c r="K74018" s="409"/>
      <c r="L74018" s="378"/>
      <c r="M74018" s="410"/>
      <c r="N74018" s="374"/>
      <c r="O74018" s="411"/>
      <c r="P74018" s="409"/>
      <c r="Q74018" s="409"/>
      <c r="R74018" s="378"/>
      <c r="S74018" s="378"/>
      <c r="T74018" s="378"/>
      <c r="U74018" s="378"/>
      <c r="V74018" s="378"/>
      <c r="W74018" s="378"/>
      <c r="X74018" s="378"/>
      <c r="Y74018" s="378"/>
    </row>
    <row r="74019" spans="1:25">
      <c r="A74019" s="374"/>
      <c r="B74019" s="374"/>
      <c r="C74019" s="406"/>
      <c r="D74019" s="407"/>
      <c r="E74019" s="374"/>
      <c r="F74019" s="374"/>
      <c r="G74019" s="408"/>
      <c r="H74019" s="374"/>
      <c r="I74019" s="409"/>
      <c r="J74019" s="374"/>
      <c r="K74019" s="409"/>
      <c r="L74019" s="378"/>
      <c r="M74019" s="410"/>
      <c r="N74019" s="374"/>
      <c r="O74019" s="411"/>
      <c r="P74019" s="409"/>
      <c r="Q74019" s="409"/>
      <c r="R74019" s="378"/>
      <c r="S74019" s="378"/>
      <c r="T74019" s="378"/>
      <c r="U74019" s="378"/>
      <c r="V74019" s="378"/>
      <c r="W74019" s="378"/>
      <c r="X74019" s="378"/>
      <c r="Y74019" s="378"/>
    </row>
    <row r="74020" spans="1:25">
      <c r="A74020" s="374"/>
      <c r="B74020" s="374"/>
      <c r="C74020" s="406"/>
      <c r="D74020" s="407"/>
      <c r="E74020" s="374"/>
      <c r="F74020" s="374"/>
      <c r="G74020" s="408"/>
      <c r="H74020" s="374"/>
      <c r="I74020" s="409"/>
      <c r="J74020" s="374"/>
      <c r="K74020" s="409"/>
      <c r="L74020" s="378"/>
      <c r="M74020" s="410"/>
      <c r="N74020" s="374"/>
      <c r="O74020" s="411"/>
      <c r="P74020" s="409"/>
      <c r="Q74020" s="409"/>
      <c r="R74020" s="378"/>
      <c r="S74020" s="378"/>
      <c r="T74020" s="378"/>
      <c r="U74020" s="378"/>
      <c r="V74020" s="378"/>
      <c r="W74020" s="378"/>
      <c r="X74020" s="378"/>
      <c r="Y74020" s="378"/>
    </row>
    <row r="74021" spans="1:25">
      <c r="A74021" s="374"/>
      <c r="B74021" s="374"/>
      <c r="C74021" s="406"/>
      <c r="D74021" s="407"/>
      <c r="E74021" s="374"/>
      <c r="F74021" s="374"/>
      <c r="G74021" s="408"/>
      <c r="H74021" s="374"/>
      <c r="I74021" s="409"/>
      <c r="J74021" s="374"/>
      <c r="K74021" s="409"/>
      <c r="L74021" s="378"/>
      <c r="M74021" s="410"/>
      <c r="N74021" s="374"/>
      <c r="O74021" s="411"/>
      <c r="P74021" s="409"/>
      <c r="Q74021" s="409"/>
      <c r="R74021" s="378"/>
      <c r="S74021" s="378"/>
      <c r="T74021" s="378"/>
      <c r="U74021" s="378"/>
      <c r="V74021" s="378"/>
      <c r="W74021" s="378"/>
      <c r="X74021" s="378"/>
      <c r="Y74021" s="378"/>
    </row>
    <row r="74022" spans="1:25">
      <c r="A74022" s="374"/>
      <c r="B74022" s="374"/>
      <c r="C74022" s="406"/>
      <c r="D74022" s="407"/>
      <c r="E74022" s="374"/>
      <c r="F74022" s="374"/>
      <c r="G74022" s="408"/>
      <c r="H74022" s="374"/>
      <c r="I74022" s="409"/>
      <c r="J74022" s="374"/>
      <c r="K74022" s="409"/>
      <c r="L74022" s="378"/>
      <c r="M74022" s="410"/>
      <c r="N74022" s="374"/>
      <c r="O74022" s="411"/>
      <c r="P74022" s="409"/>
      <c r="Q74022" s="409"/>
      <c r="R74022" s="378"/>
      <c r="S74022" s="378"/>
      <c r="T74022" s="378"/>
      <c r="U74022" s="378"/>
      <c r="V74022" s="378"/>
      <c r="W74022" s="378"/>
      <c r="X74022" s="378"/>
      <c r="Y74022" s="378"/>
    </row>
    <row r="74023" spans="1:25">
      <c r="A74023" s="374"/>
      <c r="B74023" s="374"/>
      <c r="C74023" s="406"/>
      <c r="D74023" s="407"/>
      <c r="E74023" s="374"/>
      <c r="F74023" s="374"/>
      <c r="G74023" s="408"/>
      <c r="H74023" s="374"/>
      <c r="I74023" s="409"/>
      <c r="J74023" s="374"/>
      <c r="K74023" s="409"/>
      <c r="L74023" s="378"/>
      <c r="M74023" s="410"/>
      <c r="N74023" s="374"/>
      <c r="O74023" s="411"/>
      <c r="P74023" s="409"/>
      <c r="Q74023" s="409"/>
      <c r="R74023" s="378"/>
      <c r="S74023" s="378"/>
      <c r="T74023" s="378"/>
      <c r="U74023" s="378"/>
      <c r="V74023" s="378"/>
      <c r="W74023" s="378"/>
      <c r="X74023" s="378"/>
      <c r="Y74023" s="378"/>
    </row>
    <row r="74024" spans="1:25">
      <c r="A74024" s="374"/>
      <c r="B74024" s="374"/>
      <c r="C74024" s="406"/>
      <c r="D74024" s="407"/>
      <c r="E74024" s="374"/>
      <c r="F74024" s="374"/>
      <c r="G74024" s="408"/>
      <c r="H74024" s="374"/>
      <c r="I74024" s="409"/>
      <c r="J74024" s="374"/>
      <c r="K74024" s="409"/>
      <c r="L74024" s="378"/>
      <c r="M74024" s="410"/>
      <c r="N74024" s="374"/>
      <c r="O74024" s="411"/>
      <c r="P74024" s="409"/>
      <c r="Q74024" s="409"/>
      <c r="R74024" s="378"/>
      <c r="S74024" s="378"/>
      <c r="T74024" s="378"/>
      <c r="U74024" s="378"/>
      <c r="V74024" s="378"/>
      <c r="W74024" s="378"/>
      <c r="X74024" s="378"/>
      <c r="Y74024" s="378"/>
    </row>
    <row r="74025" spans="1:25">
      <c r="A74025" s="374"/>
      <c r="B74025" s="374"/>
      <c r="C74025" s="406"/>
      <c r="D74025" s="407"/>
      <c r="E74025" s="374"/>
      <c r="F74025" s="374"/>
      <c r="G74025" s="408"/>
      <c r="H74025" s="374"/>
      <c r="I74025" s="409"/>
      <c r="J74025" s="374"/>
      <c r="K74025" s="409"/>
      <c r="L74025" s="378"/>
      <c r="M74025" s="410"/>
      <c r="N74025" s="374"/>
      <c r="O74025" s="411"/>
      <c r="P74025" s="409"/>
      <c r="Q74025" s="409"/>
      <c r="R74025" s="378"/>
      <c r="S74025" s="378"/>
      <c r="T74025" s="378"/>
      <c r="U74025" s="378"/>
      <c r="V74025" s="378"/>
      <c r="W74025" s="378"/>
      <c r="X74025" s="378"/>
      <c r="Y74025" s="378"/>
    </row>
    <row r="74026" spans="1:25">
      <c r="A74026" s="374"/>
      <c r="B74026" s="374"/>
      <c r="C74026" s="406"/>
      <c r="D74026" s="407"/>
      <c r="E74026" s="374"/>
      <c r="F74026" s="374"/>
      <c r="G74026" s="408"/>
      <c r="H74026" s="374"/>
      <c r="I74026" s="409"/>
      <c r="J74026" s="374"/>
      <c r="K74026" s="409"/>
      <c r="L74026" s="378"/>
      <c r="M74026" s="410"/>
      <c r="N74026" s="374"/>
      <c r="O74026" s="411"/>
      <c r="P74026" s="409"/>
      <c r="Q74026" s="409"/>
      <c r="R74026" s="378"/>
      <c r="S74026" s="378"/>
      <c r="T74026" s="378"/>
      <c r="U74026" s="378"/>
      <c r="V74026" s="378"/>
      <c r="W74026" s="378"/>
      <c r="X74026" s="378"/>
      <c r="Y74026" s="378"/>
    </row>
    <row r="74027" spans="1:25">
      <c r="A74027" s="374"/>
      <c r="B74027" s="374"/>
      <c r="C74027" s="406"/>
      <c r="D74027" s="407"/>
      <c r="E74027" s="374"/>
      <c r="F74027" s="374"/>
      <c r="G74027" s="408"/>
      <c r="H74027" s="374"/>
      <c r="I74027" s="409"/>
      <c r="J74027" s="374"/>
      <c r="K74027" s="409"/>
      <c r="L74027" s="378"/>
      <c r="M74027" s="410"/>
      <c r="N74027" s="374"/>
      <c r="O74027" s="411"/>
      <c r="P74027" s="409"/>
      <c r="Q74027" s="409"/>
      <c r="R74027" s="378"/>
      <c r="S74027" s="378"/>
      <c r="T74027" s="378"/>
      <c r="U74027" s="378"/>
      <c r="V74027" s="378"/>
      <c r="W74027" s="378"/>
      <c r="X74027" s="378"/>
      <c r="Y74027" s="378"/>
    </row>
    <row r="74028" spans="1:25">
      <c r="A74028" s="374"/>
      <c r="B74028" s="374"/>
      <c r="C74028" s="406"/>
      <c r="D74028" s="407"/>
      <c r="E74028" s="374"/>
      <c r="F74028" s="374"/>
      <c r="G74028" s="408"/>
      <c r="H74028" s="374"/>
      <c r="I74028" s="409"/>
      <c r="J74028" s="374"/>
      <c r="K74028" s="409"/>
      <c r="L74028" s="378"/>
      <c r="M74028" s="410"/>
      <c r="N74028" s="374"/>
      <c r="O74028" s="411"/>
      <c r="P74028" s="409"/>
      <c r="Q74028" s="409"/>
      <c r="R74028" s="378"/>
      <c r="S74028" s="378"/>
      <c r="T74028" s="378"/>
      <c r="U74028" s="378"/>
      <c r="V74028" s="378"/>
      <c r="W74028" s="378"/>
      <c r="X74028" s="378"/>
      <c r="Y74028" s="378"/>
    </row>
    <row r="74029" spans="1:25">
      <c r="A74029" s="374"/>
      <c r="B74029" s="374"/>
      <c r="C74029" s="406"/>
      <c r="D74029" s="407"/>
      <c r="E74029" s="374"/>
      <c r="F74029" s="374"/>
      <c r="G74029" s="408"/>
      <c r="H74029" s="374"/>
      <c r="I74029" s="409"/>
      <c r="J74029" s="374"/>
      <c r="K74029" s="409"/>
      <c r="L74029" s="378"/>
      <c r="M74029" s="410"/>
      <c r="N74029" s="374"/>
      <c r="O74029" s="411"/>
      <c r="P74029" s="409"/>
      <c r="Q74029" s="409"/>
      <c r="R74029" s="378"/>
      <c r="S74029" s="378"/>
      <c r="T74029" s="378"/>
      <c r="U74029" s="378"/>
      <c r="V74029" s="378"/>
      <c r="W74029" s="378"/>
      <c r="X74029" s="378"/>
      <c r="Y74029" s="378"/>
    </row>
    <row r="74030" spans="1:25">
      <c r="A74030" s="374"/>
      <c r="B74030" s="374"/>
      <c r="C74030" s="406"/>
      <c r="D74030" s="407"/>
      <c r="E74030" s="374"/>
      <c r="F74030" s="374"/>
      <c r="G74030" s="408"/>
      <c r="H74030" s="374"/>
      <c r="I74030" s="409"/>
      <c r="J74030" s="374"/>
      <c r="K74030" s="409"/>
      <c r="L74030" s="378"/>
      <c r="M74030" s="410"/>
      <c r="N74030" s="374"/>
      <c r="O74030" s="411"/>
      <c r="P74030" s="409"/>
      <c r="Q74030" s="409"/>
      <c r="R74030" s="378"/>
      <c r="S74030" s="378"/>
      <c r="T74030" s="378"/>
      <c r="U74030" s="378"/>
      <c r="V74030" s="378"/>
      <c r="W74030" s="378"/>
      <c r="X74030" s="378"/>
      <c r="Y74030" s="378"/>
    </row>
    <row r="74031" spans="1:25">
      <c r="A74031" s="374"/>
      <c r="B74031" s="374"/>
      <c r="C74031" s="406"/>
      <c r="D74031" s="407"/>
      <c r="E74031" s="374"/>
      <c r="F74031" s="374"/>
      <c r="G74031" s="408"/>
      <c r="H74031" s="374"/>
      <c r="I74031" s="409"/>
      <c r="J74031" s="374"/>
      <c r="K74031" s="409"/>
      <c r="L74031" s="378"/>
      <c r="M74031" s="410"/>
      <c r="N74031" s="374"/>
      <c r="O74031" s="411"/>
      <c r="P74031" s="409"/>
      <c r="Q74031" s="409"/>
      <c r="R74031" s="378"/>
      <c r="S74031" s="378"/>
      <c r="T74031" s="378"/>
      <c r="U74031" s="378"/>
      <c r="V74031" s="378"/>
      <c r="W74031" s="378"/>
      <c r="X74031" s="378"/>
      <c r="Y74031" s="378"/>
    </row>
    <row r="74032" spans="1:25">
      <c r="A74032" s="374"/>
      <c r="B74032" s="374"/>
      <c r="C74032" s="406"/>
      <c r="D74032" s="407"/>
      <c r="E74032" s="374"/>
      <c r="F74032" s="374"/>
      <c r="G74032" s="408"/>
      <c r="H74032" s="374"/>
      <c r="I74032" s="409"/>
      <c r="J74032" s="374"/>
      <c r="K74032" s="409"/>
      <c r="L74032" s="378"/>
      <c r="M74032" s="410"/>
      <c r="N74032" s="374"/>
      <c r="O74032" s="411"/>
      <c r="P74032" s="409"/>
      <c r="Q74032" s="409"/>
      <c r="R74032" s="378"/>
      <c r="S74032" s="378"/>
      <c r="T74032" s="378"/>
      <c r="U74032" s="378"/>
      <c r="V74032" s="378"/>
      <c r="W74032" s="378"/>
      <c r="X74032" s="378"/>
      <c r="Y74032" s="378"/>
    </row>
    <row r="74033" spans="1:25">
      <c r="A74033" s="374"/>
      <c r="B74033" s="374"/>
      <c r="C74033" s="406"/>
      <c r="D74033" s="407"/>
      <c r="E74033" s="374"/>
      <c r="F74033" s="374"/>
      <c r="G74033" s="408"/>
      <c r="H74033" s="374"/>
      <c r="I74033" s="409"/>
      <c r="J74033" s="374"/>
      <c r="K74033" s="409"/>
      <c r="L74033" s="378"/>
      <c r="M74033" s="410"/>
      <c r="N74033" s="374"/>
      <c r="O74033" s="411"/>
      <c r="P74033" s="409"/>
      <c r="Q74033" s="409"/>
      <c r="R74033" s="378"/>
      <c r="S74033" s="378"/>
      <c r="T74033" s="378"/>
      <c r="U74033" s="378"/>
      <c r="V74033" s="378"/>
      <c r="W74033" s="378"/>
      <c r="X74033" s="378"/>
      <c r="Y74033" s="378"/>
    </row>
    <row r="74034" spans="1:25">
      <c r="A74034" s="374"/>
      <c r="B74034" s="374"/>
      <c r="C74034" s="406"/>
      <c r="D74034" s="407"/>
      <c r="E74034" s="374"/>
      <c r="F74034" s="374"/>
      <c r="G74034" s="408"/>
      <c r="H74034" s="374"/>
      <c r="I74034" s="409"/>
      <c r="J74034" s="374"/>
      <c r="K74034" s="409"/>
      <c r="L74034" s="378"/>
      <c r="M74034" s="410"/>
      <c r="N74034" s="374"/>
      <c r="O74034" s="411"/>
      <c r="P74034" s="409"/>
      <c r="Q74034" s="409"/>
      <c r="R74034" s="378"/>
      <c r="S74034" s="378"/>
      <c r="T74034" s="378"/>
      <c r="U74034" s="378"/>
      <c r="V74034" s="378"/>
      <c r="W74034" s="378"/>
      <c r="X74034" s="378"/>
      <c r="Y74034" s="378"/>
    </row>
    <row r="74035" spans="1:25">
      <c r="A74035" s="374"/>
      <c r="B74035" s="374"/>
      <c r="C74035" s="406"/>
      <c r="D74035" s="407"/>
      <c r="E74035" s="374"/>
      <c r="F74035" s="374"/>
      <c r="G74035" s="408"/>
      <c r="H74035" s="374"/>
      <c r="I74035" s="409"/>
      <c r="J74035" s="374"/>
      <c r="K74035" s="409"/>
      <c r="L74035" s="378"/>
      <c r="M74035" s="410"/>
      <c r="N74035" s="374"/>
      <c r="O74035" s="411"/>
      <c r="P74035" s="409"/>
      <c r="Q74035" s="409"/>
      <c r="R74035" s="378"/>
      <c r="S74035" s="378"/>
      <c r="T74035" s="378"/>
      <c r="U74035" s="378"/>
      <c r="V74035" s="378"/>
      <c r="W74035" s="378"/>
      <c r="X74035" s="378"/>
      <c r="Y74035" s="378"/>
    </row>
    <row r="74036" spans="1:25">
      <c r="A74036" s="374"/>
      <c r="B74036" s="374"/>
      <c r="C74036" s="406"/>
      <c r="D74036" s="407"/>
      <c r="E74036" s="374"/>
      <c r="F74036" s="374"/>
      <c r="G74036" s="408"/>
      <c r="H74036" s="374"/>
      <c r="I74036" s="409"/>
      <c r="J74036" s="374"/>
      <c r="K74036" s="409"/>
      <c r="L74036" s="378"/>
      <c r="M74036" s="410"/>
      <c r="N74036" s="374"/>
      <c r="O74036" s="411"/>
      <c r="P74036" s="409"/>
      <c r="Q74036" s="409"/>
      <c r="R74036" s="378"/>
      <c r="S74036" s="378"/>
      <c r="T74036" s="378"/>
      <c r="U74036" s="378"/>
      <c r="V74036" s="378"/>
      <c r="W74036" s="378"/>
      <c r="X74036" s="378"/>
      <c r="Y74036" s="378"/>
    </row>
    <row r="74037" spans="1:25">
      <c r="A74037" s="374"/>
      <c r="B74037" s="374"/>
      <c r="C74037" s="406"/>
      <c r="D74037" s="407"/>
      <c r="E74037" s="374"/>
      <c r="F74037" s="374"/>
      <c r="G74037" s="408"/>
      <c r="H74037" s="374"/>
      <c r="I74037" s="409"/>
      <c r="J74037" s="374"/>
      <c r="K74037" s="409"/>
      <c r="L74037" s="378"/>
      <c r="M74037" s="410"/>
      <c r="N74037" s="374"/>
      <c r="O74037" s="411"/>
      <c r="P74037" s="409"/>
      <c r="Q74037" s="409"/>
      <c r="R74037" s="378"/>
      <c r="S74037" s="378"/>
      <c r="T74037" s="378"/>
      <c r="U74037" s="378"/>
      <c r="V74037" s="378"/>
      <c r="W74037" s="378"/>
      <c r="X74037" s="378"/>
      <c r="Y74037" s="378"/>
    </row>
    <row r="74038" spans="1:25">
      <c r="A74038" s="374"/>
      <c r="B74038" s="374"/>
      <c r="C74038" s="406"/>
      <c r="D74038" s="407"/>
      <c r="E74038" s="374"/>
      <c r="F74038" s="374"/>
      <c r="G74038" s="408"/>
      <c r="H74038" s="374"/>
      <c r="I74038" s="409"/>
      <c r="J74038" s="374"/>
      <c r="K74038" s="409"/>
      <c r="L74038" s="378"/>
      <c r="M74038" s="410"/>
      <c r="N74038" s="374"/>
      <c r="O74038" s="411"/>
      <c r="P74038" s="409"/>
      <c r="Q74038" s="409"/>
      <c r="R74038" s="378"/>
      <c r="S74038" s="378"/>
      <c r="T74038" s="378"/>
      <c r="U74038" s="378"/>
      <c r="V74038" s="378"/>
      <c r="W74038" s="378"/>
      <c r="X74038" s="378"/>
      <c r="Y74038" s="378"/>
    </row>
    <row r="74039" spans="1:25">
      <c r="A74039" s="374"/>
      <c r="B74039" s="374"/>
      <c r="C74039" s="406"/>
      <c r="D74039" s="407"/>
      <c r="E74039" s="374"/>
      <c r="F74039" s="374"/>
      <c r="G74039" s="408"/>
      <c r="H74039" s="374"/>
      <c r="I74039" s="409"/>
      <c r="J74039" s="374"/>
      <c r="K74039" s="409"/>
      <c r="L74039" s="378"/>
      <c r="M74039" s="410"/>
      <c r="N74039" s="374"/>
      <c r="O74039" s="411"/>
      <c r="P74039" s="409"/>
      <c r="Q74039" s="409"/>
      <c r="R74039" s="378"/>
      <c r="S74039" s="378"/>
      <c r="T74039" s="378"/>
      <c r="U74039" s="378"/>
      <c r="V74039" s="378"/>
      <c r="W74039" s="378"/>
      <c r="X74039" s="378"/>
      <c r="Y74039" s="378"/>
    </row>
    <row r="74040" spans="1:25">
      <c r="A74040" s="374"/>
      <c r="B74040" s="374"/>
      <c r="C74040" s="406"/>
      <c r="D74040" s="407"/>
      <c r="E74040" s="374"/>
      <c r="F74040" s="374"/>
      <c r="G74040" s="408"/>
      <c r="H74040" s="374"/>
      <c r="I74040" s="409"/>
      <c r="J74040" s="374"/>
      <c r="K74040" s="409"/>
      <c r="L74040" s="378"/>
      <c r="M74040" s="410"/>
      <c r="N74040" s="374"/>
      <c r="O74040" s="411"/>
      <c r="P74040" s="409"/>
      <c r="Q74040" s="409"/>
      <c r="R74040" s="378"/>
      <c r="S74040" s="378"/>
      <c r="T74040" s="378"/>
      <c r="U74040" s="378"/>
      <c r="V74040" s="378"/>
      <c r="W74040" s="378"/>
      <c r="X74040" s="378"/>
      <c r="Y74040" s="378"/>
    </row>
    <row r="74041" spans="1:25">
      <c r="A74041" s="374"/>
      <c r="B74041" s="374"/>
      <c r="C74041" s="406"/>
      <c r="D74041" s="407"/>
      <c r="E74041" s="374"/>
      <c r="F74041" s="374"/>
      <c r="G74041" s="408"/>
      <c r="H74041" s="374"/>
      <c r="I74041" s="409"/>
      <c r="J74041" s="374"/>
      <c r="K74041" s="409"/>
      <c r="L74041" s="378"/>
      <c r="M74041" s="410"/>
      <c r="N74041" s="374"/>
      <c r="O74041" s="411"/>
      <c r="P74041" s="409"/>
      <c r="Q74041" s="409"/>
      <c r="R74041" s="378"/>
      <c r="S74041" s="378"/>
      <c r="T74041" s="378"/>
      <c r="U74041" s="378"/>
      <c r="V74041" s="378"/>
      <c r="W74041" s="378"/>
      <c r="X74041" s="378"/>
      <c r="Y74041" s="378"/>
    </row>
    <row r="74042" spans="1:25">
      <c r="A74042" s="374"/>
      <c r="B74042" s="374"/>
      <c r="C74042" s="406"/>
      <c r="D74042" s="407"/>
      <c r="E74042" s="374"/>
      <c r="F74042" s="374"/>
      <c r="G74042" s="408"/>
      <c r="H74042" s="374"/>
      <c r="I74042" s="409"/>
      <c r="J74042" s="374"/>
      <c r="K74042" s="409"/>
      <c r="L74042" s="378"/>
      <c r="M74042" s="410"/>
      <c r="N74042" s="374"/>
      <c r="O74042" s="411"/>
      <c r="P74042" s="409"/>
      <c r="Q74042" s="409"/>
      <c r="R74042" s="378"/>
      <c r="S74042" s="378"/>
      <c r="T74042" s="378"/>
      <c r="U74042" s="378"/>
      <c r="V74042" s="378"/>
      <c r="W74042" s="378"/>
      <c r="X74042" s="378"/>
      <c r="Y74042" s="378"/>
    </row>
    <row r="74043" spans="1:25">
      <c r="A74043" s="374"/>
      <c r="B74043" s="374"/>
      <c r="C74043" s="406"/>
      <c r="D74043" s="407"/>
      <c r="E74043" s="374"/>
      <c r="F74043" s="374"/>
      <c r="G74043" s="408"/>
      <c r="H74043" s="374"/>
      <c r="I74043" s="409"/>
      <c r="J74043" s="374"/>
      <c r="K74043" s="409"/>
      <c r="L74043" s="378"/>
      <c r="M74043" s="410"/>
      <c r="N74043" s="374"/>
      <c r="O74043" s="411"/>
      <c r="P74043" s="409"/>
      <c r="Q74043" s="409"/>
      <c r="R74043" s="378"/>
      <c r="S74043" s="378"/>
      <c r="T74043" s="378"/>
      <c r="U74043" s="378"/>
      <c r="V74043" s="378"/>
      <c r="W74043" s="378"/>
      <c r="X74043" s="378"/>
      <c r="Y74043" s="378"/>
    </row>
    <row r="74044" spans="1:25">
      <c r="A74044" s="374"/>
      <c r="B74044" s="374"/>
      <c r="C74044" s="406"/>
      <c r="D74044" s="407"/>
      <c r="E74044" s="374"/>
      <c r="F74044" s="374"/>
      <c r="G74044" s="408"/>
      <c r="H74044" s="374"/>
      <c r="I74044" s="409"/>
      <c r="J74044" s="374"/>
      <c r="K74044" s="409"/>
      <c r="L74044" s="378"/>
      <c r="M74044" s="410"/>
      <c r="N74044" s="374"/>
      <c r="O74044" s="411"/>
      <c r="P74044" s="409"/>
      <c r="Q74044" s="409"/>
      <c r="R74044" s="378"/>
      <c r="S74044" s="378"/>
      <c r="T74044" s="378"/>
      <c r="U74044" s="378"/>
      <c r="V74044" s="378"/>
      <c r="W74044" s="378"/>
      <c r="X74044" s="378"/>
      <c r="Y74044" s="378"/>
    </row>
    <row r="74045" spans="1:25">
      <c r="A74045" s="374"/>
      <c r="B74045" s="374"/>
      <c r="C74045" s="406"/>
      <c r="D74045" s="407"/>
      <c r="E74045" s="374"/>
      <c r="F74045" s="374"/>
      <c r="G74045" s="408"/>
      <c r="H74045" s="374"/>
      <c r="I74045" s="409"/>
      <c r="J74045" s="374"/>
      <c r="K74045" s="409"/>
      <c r="L74045" s="378"/>
      <c r="M74045" s="410"/>
      <c r="N74045" s="374"/>
      <c r="O74045" s="411"/>
      <c r="P74045" s="409"/>
      <c r="Q74045" s="409"/>
      <c r="R74045" s="378"/>
      <c r="S74045" s="378"/>
      <c r="T74045" s="378"/>
      <c r="U74045" s="378"/>
      <c r="V74045" s="378"/>
      <c r="W74045" s="378"/>
      <c r="X74045" s="378"/>
      <c r="Y74045" s="378"/>
    </row>
    <row r="74046" spans="1:25">
      <c r="A74046" s="374"/>
      <c r="B74046" s="374"/>
      <c r="C74046" s="406"/>
      <c r="D74046" s="407"/>
      <c r="E74046" s="374"/>
      <c r="F74046" s="374"/>
      <c r="G74046" s="408"/>
      <c r="H74046" s="374"/>
      <c r="I74046" s="409"/>
      <c r="J74046" s="374"/>
      <c r="K74046" s="409"/>
      <c r="L74046" s="378"/>
      <c r="M74046" s="410"/>
      <c r="N74046" s="374"/>
      <c r="O74046" s="411"/>
      <c r="P74046" s="409"/>
      <c r="Q74046" s="409"/>
      <c r="R74046" s="378"/>
      <c r="S74046" s="378"/>
      <c r="T74046" s="378"/>
      <c r="U74046" s="378"/>
      <c r="V74046" s="378"/>
      <c r="W74046" s="378"/>
      <c r="X74046" s="378"/>
      <c r="Y74046" s="378"/>
    </row>
    <row r="74047" spans="1:25">
      <c r="A74047" s="374"/>
      <c r="B74047" s="374"/>
      <c r="C74047" s="406"/>
      <c r="D74047" s="407"/>
      <c r="E74047" s="374"/>
      <c r="F74047" s="374"/>
      <c r="G74047" s="408"/>
      <c r="H74047" s="374"/>
      <c r="I74047" s="409"/>
      <c r="J74047" s="374"/>
      <c r="K74047" s="409"/>
      <c r="L74047" s="378"/>
      <c r="M74047" s="410"/>
      <c r="N74047" s="374"/>
      <c r="O74047" s="411"/>
      <c r="P74047" s="409"/>
      <c r="Q74047" s="409"/>
      <c r="R74047" s="378"/>
      <c r="S74047" s="378"/>
      <c r="T74047" s="378"/>
      <c r="U74047" s="378"/>
      <c r="V74047" s="378"/>
      <c r="W74047" s="378"/>
      <c r="X74047" s="378"/>
      <c r="Y74047" s="378"/>
    </row>
    <row r="74048" spans="1:25">
      <c r="A74048" s="374"/>
      <c r="B74048" s="374"/>
      <c r="C74048" s="406"/>
      <c r="D74048" s="407"/>
      <c r="E74048" s="374"/>
      <c r="F74048" s="374"/>
      <c r="G74048" s="408"/>
      <c r="H74048" s="374"/>
      <c r="I74048" s="409"/>
      <c r="J74048" s="374"/>
      <c r="K74048" s="409"/>
      <c r="L74048" s="378"/>
      <c r="M74048" s="410"/>
      <c r="N74048" s="374"/>
      <c r="O74048" s="411"/>
      <c r="P74048" s="409"/>
      <c r="Q74048" s="409"/>
      <c r="R74048" s="378"/>
      <c r="S74048" s="378"/>
      <c r="T74048" s="378"/>
      <c r="U74048" s="378"/>
      <c r="V74048" s="378"/>
      <c r="W74048" s="378"/>
      <c r="X74048" s="378"/>
      <c r="Y74048" s="378"/>
    </row>
    <row r="74049" spans="1:25">
      <c r="A74049" s="374"/>
      <c r="B74049" s="374"/>
      <c r="C74049" s="406"/>
      <c r="D74049" s="407"/>
      <c r="E74049" s="374"/>
      <c r="F74049" s="374"/>
      <c r="G74049" s="408"/>
      <c r="H74049" s="374"/>
      <c r="I74049" s="409"/>
      <c r="J74049" s="374"/>
      <c r="K74049" s="409"/>
      <c r="L74049" s="378"/>
      <c r="M74049" s="410"/>
      <c r="N74049" s="374"/>
      <c r="O74049" s="411"/>
      <c r="P74049" s="409"/>
      <c r="Q74049" s="409"/>
      <c r="R74049" s="378"/>
      <c r="S74049" s="378"/>
      <c r="T74049" s="378"/>
      <c r="U74049" s="378"/>
      <c r="V74049" s="378"/>
      <c r="W74049" s="378"/>
      <c r="X74049" s="378"/>
      <c r="Y74049" s="378"/>
    </row>
    <row r="74050" spans="1:25">
      <c r="A74050" s="374"/>
      <c r="B74050" s="374"/>
      <c r="C74050" s="406"/>
      <c r="D74050" s="407"/>
      <c r="E74050" s="374"/>
      <c r="F74050" s="374"/>
      <c r="G74050" s="408"/>
      <c r="H74050" s="374"/>
      <c r="I74050" s="409"/>
      <c r="J74050" s="374"/>
      <c r="K74050" s="409"/>
      <c r="L74050" s="378"/>
      <c r="M74050" s="410"/>
      <c r="N74050" s="374"/>
      <c r="O74050" s="411"/>
      <c r="P74050" s="409"/>
      <c r="Q74050" s="409"/>
      <c r="R74050" s="378"/>
      <c r="S74050" s="378"/>
      <c r="T74050" s="378"/>
      <c r="U74050" s="378"/>
      <c r="V74050" s="378"/>
      <c r="W74050" s="378"/>
      <c r="X74050" s="378"/>
      <c r="Y74050" s="378"/>
    </row>
    <row r="74051" spans="1:25">
      <c r="A74051" s="374"/>
      <c r="B74051" s="374"/>
      <c r="C74051" s="406"/>
      <c r="D74051" s="407"/>
      <c r="E74051" s="374"/>
      <c r="F74051" s="374"/>
      <c r="G74051" s="408"/>
      <c r="H74051" s="374"/>
      <c r="I74051" s="409"/>
      <c r="J74051" s="374"/>
      <c r="K74051" s="409"/>
      <c r="L74051" s="378"/>
      <c r="M74051" s="410"/>
      <c r="N74051" s="374"/>
      <c r="O74051" s="411"/>
      <c r="P74051" s="409"/>
      <c r="Q74051" s="409"/>
      <c r="R74051" s="378"/>
      <c r="S74051" s="378"/>
      <c r="T74051" s="378"/>
      <c r="U74051" s="378"/>
      <c r="V74051" s="378"/>
      <c r="W74051" s="378"/>
      <c r="X74051" s="378"/>
      <c r="Y74051" s="378"/>
    </row>
    <row r="74052" spans="1:25">
      <c r="A74052" s="374"/>
      <c r="B74052" s="374"/>
      <c r="C74052" s="406"/>
      <c r="D74052" s="407"/>
      <c r="E74052" s="374"/>
      <c r="F74052" s="374"/>
      <c r="G74052" s="408"/>
      <c r="H74052" s="374"/>
      <c r="I74052" s="409"/>
      <c r="J74052" s="374"/>
      <c r="K74052" s="409"/>
      <c r="L74052" s="378"/>
      <c r="M74052" s="410"/>
      <c r="N74052" s="374"/>
      <c r="O74052" s="411"/>
      <c r="P74052" s="409"/>
      <c r="Q74052" s="409"/>
      <c r="R74052" s="378"/>
      <c r="S74052" s="378"/>
      <c r="T74052" s="378"/>
      <c r="U74052" s="378"/>
      <c r="V74052" s="378"/>
      <c r="W74052" s="378"/>
      <c r="X74052" s="378"/>
      <c r="Y74052" s="378"/>
    </row>
    <row r="74053" spans="1:25">
      <c r="A74053" s="374"/>
      <c r="B74053" s="374"/>
      <c r="C74053" s="406"/>
      <c r="D74053" s="407"/>
      <c r="E74053" s="374"/>
      <c r="F74053" s="374"/>
      <c r="G74053" s="408"/>
      <c r="H74053" s="374"/>
      <c r="I74053" s="409"/>
      <c r="J74053" s="374"/>
      <c r="K74053" s="409"/>
      <c r="L74053" s="378"/>
      <c r="M74053" s="410"/>
      <c r="N74053" s="374"/>
      <c r="O74053" s="411"/>
      <c r="P74053" s="409"/>
      <c r="Q74053" s="409"/>
      <c r="R74053" s="378"/>
      <c r="S74053" s="378"/>
      <c r="T74053" s="378"/>
      <c r="U74053" s="378"/>
      <c r="V74053" s="378"/>
      <c r="W74053" s="378"/>
      <c r="X74053" s="378"/>
      <c r="Y74053" s="378"/>
    </row>
    <row r="74054" spans="1:25">
      <c r="A74054" s="374"/>
      <c r="B74054" s="374"/>
      <c r="C74054" s="406"/>
      <c r="D74054" s="407"/>
      <c r="E74054" s="374"/>
      <c r="F74054" s="374"/>
      <c r="G74054" s="408"/>
      <c r="H74054" s="374"/>
      <c r="I74054" s="409"/>
      <c r="J74054" s="374"/>
      <c r="K74054" s="409"/>
      <c r="L74054" s="378"/>
      <c r="M74054" s="410"/>
      <c r="N74054" s="374"/>
      <c r="O74054" s="411"/>
      <c r="P74054" s="409"/>
      <c r="Q74054" s="409"/>
      <c r="R74054" s="378"/>
      <c r="S74054" s="378"/>
      <c r="T74054" s="378"/>
      <c r="U74054" s="378"/>
      <c r="V74054" s="378"/>
      <c r="W74054" s="378"/>
      <c r="X74054" s="378"/>
      <c r="Y74054" s="378"/>
    </row>
    <row r="74055" spans="1:25">
      <c r="A74055" s="374"/>
      <c r="B74055" s="374"/>
      <c r="C74055" s="406"/>
      <c r="D74055" s="407"/>
      <c r="E74055" s="374"/>
      <c r="F74055" s="374"/>
      <c r="G74055" s="408"/>
      <c r="H74055" s="374"/>
      <c r="I74055" s="409"/>
      <c r="J74055" s="374"/>
      <c r="K74055" s="409"/>
      <c r="L74055" s="378"/>
      <c r="M74055" s="410"/>
      <c r="N74055" s="374"/>
      <c r="O74055" s="411"/>
      <c r="P74055" s="409"/>
      <c r="Q74055" s="409"/>
      <c r="R74055" s="378"/>
      <c r="S74055" s="378"/>
      <c r="T74055" s="378"/>
      <c r="U74055" s="378"/>
      <c r="V74055" s="378"/>
      <c r="W74055" s="378"/>
      <c r="X74055" s="378"/>
      <c r="Y74055" s="378"/>
    </row>
    <row r="74056" spans="1:25">
      <c r="A74056" s="374"/>
      <c r="B74056" s="374"/>
      <c r="C74056" s="406"/>
      <c r="D74056" s="407"/>
      <c r="E74056" s="374"/>
      <c r="F74056" s="374"/>
      <c r="G74056" s="408"/>
      <c r="H74056" s="374"/>
      <c r="I74056" s="409"/>
      <c r="J74056" s="374"/>
      <c r="K74056" s="409"/>
      <c r="L74056" s="378"/>
      <c r="M74056" s="410"/>
      <c r="N74056" s="374"/>
      <c r="O74056" s="411"/>
      <c r="P74056" s="409"/>
      <c r="Q74056" s="409"/>
      <c r="R74056" s="378"/>
      <c r="S74056" s="378"/>
      <c r="T74056" s="378"/>
      <c r="U74056" s="378"/>
      <c r="V74056" s="378"/>
      <c r="W74056" s="378"/>
      <c r="X74056" s="378"/>
      <c r="Y74056" s="378"/>
    </row>
    <row r="74057" spans="1:25">
      <c r="A74057" s="374"/>
      <c r="B74057" s="374"/>
      <c r="C74057" s="406"/>
      <c r="D74057" s="407"/>
      <c r="E74057" s="374"/>
      <c r="F74057" s="374"/>
      <c r="G74057" s="408"/>
      <c r="H74057" s="374"/>
      <c r="I74057" s="409"/>
      <c r="J74057" s="374"/>
      <c r="K74057" s="409"/>
      <c r="L74057" s="378"/>
      <c r="M74057" s="410"/>
      <c r="N74057" s="374"/>
      <c r="O74057" s="411"/>
      <c r="P74057" s="409"/>
      <c r="Q74057" s="409"/>
      <c r="R74057" s="378"/>
      <c r="S74057" s="378"/>
      <c r="T74057" s="378"/>
      <c r="U74057" s="378"/>
      <c r="V74057" s="378"/>
      <c r="W74057" s="378"/>
      <c r="X74057" s="378"/>
      <c r="Y74057" s="378"/>
    </row>
    <row r="74058" spans="1:25">
      <c r="A74058" s="374"/>
      <c r="B74058" s="374"/>
      <c r="C74058" s="406"/>
      <c r="D74058" s="407"/>
      <c r="E74058" s="374"/>
      <c r="F74058" s="374"/>
      <c r="G74058" s="408"/>
      <c r="H74058" s="374"/>
      <c r="I74058" s="409"/>
      <c r="J74058" s="374"/>
      <c r="K74058" s="409"/>
      <c r="L74058" s="378"/>
      <c r="M74058" s="410"/>
      <c r="N74058" s="374"/>
      <c r="O74058" s="411"/>
      <c r="P74058" s="409"/>
      <c r="Q74058" s="409"/>
      <c r="R74058" s="378"/>
      <c r="S74058" s="378"/>
      <c r="T74058" s="378"/>
      <c r="U74058" s="378"/>
      <c r="V74058" s="378"/>
      <c r="W74058" s="378"/>
      <c r="X74058" s="378"/>
      <c r="Y74058" s="378"/>
    </row>
    <row r="74059" spans="1:25">
      <c r="A74059" s="374"/>
      <c r="B74059" s="374"/>
      <c r="C74059" s="406"/>
      <c r="D74059" s="407"/>
      <c r="E74059" s="374"/>
      <c r="F74059" s="374"/>
      <c r="G74059" s="408"/>
      <c r="H74059" s="374"/>
      <c r="I74059" s="409"/>
      <c r="J74059" s="374"/>
      <c r="K74059" s="409"/>
      <c r="L74059" s="378"/>
      <c r="M74059" s="410"/>
      <c r="N74059" s="374"/>
      <c r="O74059" s="411"/>
      <c r="P74059" s="409"/>
      <c r="Q74059" s="409"/>
      <c r="R74059" s="378"/>
      <c r="S74059" s="378"/>
      <c r="T74059" s="378"/>
      <c r="U74059" s="378"/>
      <c r="V74059" s="378"/>
      <c r="W74059" s="378"/>
      <c r="X74059" s="378"/>
      <c r="Y74059" s="378"/>
    </row>
    <row r="74060" spans="1:25">
      <c r="A74060" s="374"/>
      <c r="B74060" s="374"/>
      <c r="C74060" s="406"/>
      <c r="D74060" s="407"/>
      <c r="E74060" s="374"/>
      <c r="F74060" s="374"/>
      <c r="G74060" s="408"/>
      <c r="H74060" s="374"/>
      <c r="I74060" s="409"/>
      <c r="J74060" s="374"/>
      <c r="K74060" s="409"/>
      <c r="L74060" s="378"/>
      <c r="M74060" s="410"/>
      <c r="N74060" s="374"/>
      <c r="O74060" s="411"/>
      <c r="P74060" s="409"/>
      <c r="Q74060" s="409"/>
      <c r="R74060" s="378"/>
      <c r="S74060" s="378"/>
      <c r="T74060" s="378"/>
      <c r="U74060" s="378"/>
      <c r="V74060" s="378"/>
      <c r="W74060" s="378"/>
      <c r="X74060" s="378"/>
      <c r="Y74060" s="378"/>
    </row>
    <row r="74061" spans="1:25">
      <c r="A74061" s="374"/>
      <c r="B74061" s="374"/>
      <c r="C74061" s="406"/>
      <c r="D74061" s="407"/>
      <c r="E74061" s="374"/>
      <c r="F74061" s="374"/>
      <c r="G74061" s="408"/>
      <c r="H74061" s="374"/>
      <c r="I74061" s="409"/>
      <c r="J74061" s="374"/>
      <c r="K74061" s="409"/>
      <c r="L74061" s="378"/>
      <c r="M74061" s="410"/>
      <c r="N74061" s="374"/>
      <c r="O74061" s="411"/>
      <c r="P74061" s="409"/>
      <c r="Q74061" s="409"/>
      <c r="R74061" s="378"/>
      <c r="S74061" s="378"/>
      <c r="T74061" s="378"/>
      <c r="U74061" s="378"/>
      <c r="V74061" s="378"/>
      <c r="W74061" s="378"/>
      <c r="X74061" s="378"/>
      <c r="Y74061" s="378"/>
    </row>
    <row r="74062" spans="1:25">
      <c r="A74062" s="374"/>
      <c r="B74062" s="374"/>
      <c r="C74062" s="406"/>
      <c r="D74062" s="407"/>
      <c r="E74062" s="374"/>
      <c r="F74062" s="374"/>
      <c r="G74062" s="408"/>
      <c r="H74062" s="374"/>
      <c r="I74062" s="409"/>
      <c r="J74062" s="374"/>
      <c r="K74062" s="409"/>
      <c r="L74062" s="378"/>
      <c r="M74062" s="410"/>
      <c r="N74062" s="374"/>
      <c r="O74062" s="411"/>
      <c r="P74062" s="409"/>
      <c r="Q74062" s="409"/>
      <c r="R74062" s="378"/>
      <c r="S74062" s="378"/>
      <c r="T74062" s="378"/>
      <c r="U74062" s="378"/>
      <c r="V74062" s="378"/>
      <c r="W74062" s="378"/>
      <c r="X74062" s="378"/>
      <c r="Y74062" s="378"/>
    </row>
    <row r="74063" spans="1:25">
      <c r="A74063" s="374"/>
      <c r="B74063" s="374"/>
      <c r="C74063" s="406"/>
      <c r="D74063" s="407"/>
      <c r="E74063" s="374"/>
      <c r="F74063" s="374"/>
      <c r="G74063" s="408"/>
      <c r="H74063" s="374"/>
      <c r="I74063" s="409"/>
      <c r="J74063" s="374"/>
      <c r="K74063" s="409"/>
      <c r="L74063" s="378"/>
      <c r="M74063" s="410"/>
      <c r="N74063" s="374"/>
      <c r="O74063" s="411"/>
      <c r="P74063" s="409"/>
      <c r="Q74063" s="409"/>
      <c r="R74063" s="378"/>
      <c r="S74063" s="378"/>
      <c r="T74063" s="378"/>
      <c r="U74063" s="378"/>
      <c r="V74063" s="378"/>
      <c r="W74063" s="378"/>
      <c r="X74063" s="378"/>
      <c r="Y74063" s="378"/>
    </row>
    <row r="74064" spans="1:25">
      <c r="A74064" s="374"/>
      <c r="B74064" s="374"/>
      <c r="C74064" s="406"/>
      <c r="D74064" s="407"/>
      <c r="E74064" s="374"/>
      <c r="F74064" s="374"/>
      <c r="G74064" s="408"/>
      <c r="H74064" s="374"/>
      <c r="I74064" s="409"/>
      <c r="J74064" s="374"/>
      <c r="K74064" s="409"/>
      <c r="L74064" s="378"/>
      <c r="M74064" s="410"/>
      <c r="N74064" s="374"/>
      <c r="O74064" s="411"/>
      <c r="P74064" s="409"/>
      <c r="Q74064" s="409"/>
      <c r="R74064" s="378"/>
      <c r="S74064" s="378"/>
      <c r="T74064" s="378"/>
      <c r="U74064" s="378"/>
      <c r="V74064" s="378"/>
      <c r="W74064" s="378"/>
      <c r="X74064" s="378"/>
      <c r="Y74064" s="378"/>
    </row>
    <row r="74065" spans="1:25">
      <c r="A74065" s="374"/>
      <c r="B74065" s="374"/>
      <c r="C74065" s="406"/>
      <c r="D74065" s="407"/>
      <c r="E74065" s="374"/>
      <c r="F74065" s="374"/>
      <c r="G74065" s="408"/>
      <c r="H74065" s="374"/>
      <c r="I74065" s="409"/>
      <c r="J74065" s="374"/>
      <c r="K74065" s="409"/>
      <c r="L74065" s="378"/>
      <c r="M74065" s="410"/>
      <c r="N74065" s="374"/>
      <c r="O74065" s="411"/>
      <c r="P74065" s="409"/>
      <c r="Q74065" s="409"/>
      <c r="R74065" s="378"/>
      <c r="S74065" s="378"/>
      <c r="T74065" s="378"/>
      <c r="U74065" s="378"/>
      <c r="V74065" s="378"/>
      <c r="W74065" s="378"/>
      <c r="X74065" s="378"/>
      <c r="Y74065" s="378"/>
    </row>
    <row r="74066" spans="1:25">
      <c r="A74066" s="374"/>
      <c r="B74066" s="374"/>
      <c r="C74066" s="406"/>
      <c r="D74066" s="407"/>
      <c r="E74066" s="374"/>
      <c r="F74066" s="374"/>
      <c r="G74066" s="408"/>
      <c r="H74066" s="374"/>
      <c r="I74066" s="409"/>
      <c r="J74066" s="374"/>
      <c r="K74066" s="409"/>
      <c r="L74066" s="378"/>
      <c r="M74066" s="410"/>
      <c r="N74066" s="374"/>
      <c r="O74066" s="411"/>
      <c r="P74066" s="409"/>
      <c r="Q74066" s="409"/>
      <c r="R74066" s="378"/>
      <c r="S74066" s="378"/>
      <c r="T74066" s="378"/>
      <c r="U74066" s="378"/>
      <c r="V74066" s="378"/>
      <c r="W74066" s="378"/>
      <c r="X74066" s="378"/>
      <c r="Y74066" s="378"/>
    </row>
    <row r="74067" spans="1:25">
      <c r="A74067" s="374"/>
      <c r="B74067" s="374"/>
      <c r="C74067" s="406"/>
      <c r="D74067" s="407"/>
      <c r="E74067" s="374"/>
      <c r="F74067" s="374"/>
      <c r="G74067" s="408"/>
      <c r="H74067" s="374"/>
      <c r="I74067" s="409"/>
      <c r="J74067" s="374"/>
      <c r="K74067" s="409"/>
      <c r="L74067" s="378"/>
      <c r="M74067" s="410"/>
      <c r="N74067" s="374"/>
      <c r="O74067" s="411"/>
      <c r="P74067" s="409"/>
      <c r="Q74067" s="409"/>
      <c r="R74067" s="378"/>
      <c r="S74067" s="378"/>
      <c r="T74067" s="378"/>
      <c r="U74067" s="378"/>
      <c r="V74067" s="378"/>
      <c r="W74067" s="378"/>
      <c r="X74067" s="378"/>
      <c r="Y74067" s="378"/>
    </row>
    <row r="74068" spans="1:25">
      <c r="A74068" s="374"/>
      <c r="B74068" s="374"/>
      <c r="C74068" s="406"/>
      <c r="D74068" s="407"/>
      <c r="E74068" s="374"/>
      <c r="F74068" s="374"/>
      <c r="G74068" s="408"/>
      <c r="H74068" s="374"/>
      <c r="I74068" s="409"/>
      <c r="J74068" s="374"/>
      <c r="K74068" s="409"/>
      <c r="L74068" s="378"/>
      <c r="M74068" s="410"/>
      <c r="N74068" s="374"/>
      <c r="O74068" s="411"/>
      <c r="P74068" s="409"/>
      <c r="Q74068" s="409"/>
      <c r="R74068" s="378"/>
      <c r="S74068" s="378"/>
      <c r="T74068" s="378"/>
      <c r="U74068" s="378"/>
      <c r="V74068" s="378"/>
      <c r="W74068" s="378"/>
      <c r="X74068" s="378"/>
      <c r="Y74068" s="378"/>
    </row>
    <row r="74069" spans="1:25">
      <c r="A74069" s="374"/>
      <c r="B74069" s="374"/>
      <c r="C74069" s="406"/>
      <c r="D74069" s="407"/>
      <c r="E74069" s="374"/>
      <c r="F74069" s="374"/>
      <c r="G74069" s="408"/>
      <c r="H74069" s="374"/>
      <c r="I74069" s="409"/>
      <c r="J74069" s="374"/>
      <c r="K74069" s="409"/>
      <c r="L74069" s="378"/>
      <c r="M74069" s="410"/>
      <c r="N74069" s="374"/>
      <c r="O74069" s="411"/>
      <c r="P74069" s="409"/>
      <c r="Q74069" s="409"/>
      <c r="R74069" s="378"/>
      <c r="S74069" s="378"/>
      <c r="T74069" s="378"/>
      <c r="U74069" s="378"/>
      <c r="V74069" s="378"/>
      <c r="W74069" s="378"/>
      <c r="X74069" s="378"/>
      <c r="Y74069" s="378"/>
    </row>
    <row r="74070" spans="1:25">
      <c r="A74070" s="374"/>
      <c r="B74070" s="374"/>
      <c r="C74070" s="406"/>
      <c r="D74070" s="407"/>
      <c r="E74070" s="374"/>
      <c r="F74070" s="374"/>
      <c r="G74070" s="408"/>
      <c r="H74070" s="374"/>
      <c r="I74070" s="409"/>
      <c r="J74070" s="374"/>
      <c r="K74070" s="409"/>
      <c r="L74070" s="378"/>
      <c r="M74070" s="410"/>
      <c r="N74070" s="374"/>
      <c r="O74070" s="411"/>
      <c r="P74070" s="409"/>
      <c r="Q74070" s="409"/>
      <c r="R74070" s="378"/>
      <c r="S74070" s="378"/>
      <c r="T74070" s="378"/>
      <c r="U74070" s="378"/>
      <c r="V74070" s="378"/>
      <c r="W74070" s="378"/>
      <c r="X74070" s="378"/>
      <c r="Y74070" s="378"/>
    </row>
    <row r="74071" spans="1:25">
      <c r="A74071" s="374"/>
      <c r="B74071" s="374"/>
      <c r="C74071" s="406"/>
      <c r="D74071" s="407"/>
      <c r="E74071" s="374"/>
      <c r="F74071" s="374"/>
      <c r="G74071" s="408"/>
      <c r="H74071" s="374"/>
      <c r="I74071" s="409"/>
      <c r="J74071" s="374"/>
      <c r="K74071" s="409"/>
      <c r="L74071" s="378"/>
      <c r="M74071" s="410"/>
      <c r="N74071" s="374"/>
      <c r="O74071" s="411"/>
      <c r="P74071" s="409"/>
      <c r="Q74071" s="409"/>
      <c r="R74071" s="378"/>
      <c r="S74071" s="378"/>
      <c r="T74071" s="378"/>
      <c r="U74071" s="378"/>
      <c r="V74071" s="378"/>
      <c r="W74071" s="378"/>
      <c r="X74071" s="378"/>
      <c r="Y74071" s="378"/>
    </row>
    <row r="74072" spans="1:25">
      <c r="A74072" s="374"/>
      <c r="B74072" s="374"/>
      <c r="C74072" s="406"/>
      <c r="D74072" s="407"/>
      <c r="E74072" s="374"/>
      <c r="F74072" s="374"/>
      <c r="G74072" s="408"/>
      <c r="H74072" s="374"/>
      <c r="I74072" s="409"/>
      <c r="J74072" s="374"/>
      <c r="K74072" s="409"/>
      <c r="L74072" s="378"/>
      <c r="M74072" s="410"/>
      <c r="N74072" s="374"/>
      <c r="O74072" s="411"/>
      <c r="P74072" s="409"/>
      <c r="Q74072" s="409"/>
      <c r="R74072" s="378"/>
      <c r="S74072" s="378"/>
      <c r="T74072" s="378"/>
      <c r="U74072" s="378"/>
      <c r="V74072" s="378"/>
      <c r="W74072" s="378"/>
      <c r="X74072" s="378"/>
      <c r="Y74072" s="378"/>
    </row>
    <row r="74073" spans="1:25">
      <c r="A74073" s="374"/>
      <c r="B74073" s="374"/>
      <c r="C74073" s="406"/>
      <c r="D74073" s="407"/>
      <c r="E74073" s="374"/>
      <c r="F74073" s="374"/>
      <c r="G74073" s="408"/>
      <c r="H74073" s="374"/>
      <c r="I74073" s="409"/>
      <c r="J74073" s="374"/>
      <c r="K74073" s="409"/>
      <c r="L74073" s="378"/>
      <c r="M74073" s="410"/>
      <c r="N74073" s="374"/>
      <c r="O74073" s="411"/>
      <c r="P74073" s="409"/>
      <c r="Q74073" s="409"/>
      <c r="R74073" s="378"/>
      <c r="S74073" s="378"/>
      <c r="T74073" s="378"/>
      <c r="U74073" s="378"/>
      <c r="V74073" s="378"/>
      <c r="W74073" s="378"/>
      <c r="X74073" s="378"/>
      <c r="Y74073" s="378"/>
    </row>
    <row r="74074" spans="1:25">
      <c r="A74074" s="374"/>
      <c r="B74074" s="374"/>
      <c r="C74074" s="406"/>
      <c r="D74074" s="407"/>
      <c r="E74074" s="374"/>
      <c r="F74074" s="374"/>
      <c r="G74074" s="408"/>
      <c r="H74074" s="374"/>
      <c r="I74074" s="409"/>
      <c r="J74074" s="374"/>
      <c r="K74074" s="409"/>
      <c r="L74074" s="378"/>
      <c r="M74074" s="410"/>
      <c r="N74074" s="374"/>
      <c r="O74074" s="411"/>
      <c r="P74074" s="409"/>
      <c r="Q74074" s="409"/>
      <c r="R74074" s="378"/>
      <c r="S74074" s="378"/>
      <c r="T74074" s="378"/>
      <c r="U74074" s="378"/>
      <c r="V74074" s="378"/>
      <c r="W74074" s="378"/>
      <c r="X74074" s="378"/>
      <c r="Y74074" s="378"/>
    </row>
    <row r="74075" spans="1:25">
      <c r="A74075" s="374"/>
      <c r="B74075" s="374"/>
      <c r="C74075" s="406"/>
      <c r="D74075" s="407"/>
      <c r="E74075" s="374"/>
      <c r="F74075" s="374"/>
      <c r="G74075" s="408"/>
      <c r="H74075" s="374"/>
      <c r="I74075" s="409"/>
      <c r="J74075" s="374"/>
      <c r="K74075" s="409"/>
      <c r="L74075" s="378"/>
      <c r="M74075" s="410"/>
      <c r="N74075" s="374"/>
      <c r="O74075" s="411"/>
      <c r="P74075" s="409"/>
      <c r="Q74075" s="409"/>
      <c r="R74075" s="378"/>
      <c r="S74075" s="378"/>
      <c r="T74075" s="378"/>
      <c r="U74075" s="378"/>
      <c r="V74075" s="378"/>
      <c r="W74075" s="378"/>
      <c r="X74075" s="378"/>
      <c r="Y74075" s="378"/>
    </row>
    <row r="74076" spans="1:25">
      <c r="A74076" s="374"/>
      <c r="B74076" s="374"/>
      <c r="C74076" s="406"/>
      <c r="D74076" s="407"/>
      <c r="E74076" s="374"/>
      <c r="F74076" s="374"/>
      <c r="G74076" s="408"/>
      <c r="H74076" s="374"/>
      <c r="I74076" s="409"/>
      <c r="J74076" s="374"/>
      <c r="K74076" s="409"/>
      <c r="L74076" s="378"/>
      <c r="M74076" s="410"/>
      <c r="N74076" s="374"/>
      <c r="O74076" s="411"/>
      <c r="P74076" s="409"/>
      <c r="Q74076" s="409"/>
      <c r="R74076" s="378"/>
      <c r="S74076" s="378"/>
      <c r="T74076" s="378"/>
      <c r="U74076" s="378"/>
      <c r="V74076" s="378"/>
      <c r="W74076" s="378"/>
      <c r="X74076" s="378"/>
      <c r="Y74076" s="378"/>
    </row>
    <row r="74077" spans="1:25">
      <c r="A74077" s="374"/>
      <c r="B74077" s="374"/>
      <c r="C74077" s="406"/>
      <c r="D74077" s="407"/>
      <c r="E74077" s="374"/>
      <c r="F74077" s="374"/>
      <c r="G74077" s="408"/>
      <c r="H74077" s="374"/>
      <c r="I74077" s="409"/>
      <c r="J74077" s="374"/>
      <c r="K74077" s="409"/>
      <c r="L74077" s="378"/>
      <c r="M74077" s="410"/>
      <c r="N74077" s="374"/>
      <c r="O74077" s="411"/>
      <c r="P74077" s="409"/>
      <c r="Q74077" s="409"/>
      <c r="R74077" s="378"/>
      <c r="S74077" s="378"/>
      <c r="T74077" s="378"/>
      <c r="U74077" s="378"/>
      <c r="V74077" s="378"/>
      <c r="W74077" s="378"/>
      <c r="X74077" s="378"/>
      <c r="Y74077" s="378"/>
    </row>
    <row r="74078" spans="1:25">
      <c r="A74078" s="374"/>
      <c r="B74078" s="374"/>
      <c r="C74078" s="406"/>
      <c r="D74078" s="407"/>
      <c r="E74078" s="374"/>
      <c r="F74078" s="374"/>
      <c r="G74078" s="408"/>
      <c r="H74078" s="374"/>
      <c r="I74078" s="409"/>
      <c r="J74078" s="374"/>
      <c r="K74078" s="409"/>
      <c r="L74078" s="378"/>
      <c r="M74078" s="410"/>
      <c r="N74078" s="374"/>
      <c r="O74078" s="411"/>
      <c r="P74078" s="409"/>
      <c r="Q74078" s="409"/>
      <c r="R74078" s="378"/>
      <c r="S74078" s="378"/>
      <c r="T74078" s="378"/>
      <c r="U74078" s="378"/>
      <c r="V74078" s="378"/>
      <c r="W74078" s="378"/>
      <c r="X74078" s="378"/>
      <c r="Y74078" s="378"/>
    </row>
    <row r="74079" spans="1:25">
      <c r="A74079" s="374"/>
      <c r="B74079" s="374"/>
      <c r="C74079" s="406"/>
      <c r="D74079" s="407"/>
      <c r="E74079" s="374"/>
      <c r="F74079" s="374"/>
      <c r="G74079" s="408"/>
      <c r="H74079" s="374"/>
      <c r="I74079" s="409"/>
      <c r="J74079" s="374"/>
      <c r="K74079" s="409"/>
      <c r="L74079" s="378"/>
      <c r="M74079" s="410"/>
      <c r="N74079" s="374"/>
      <c r="O74079" s="411"/>
      <c r="P74079" s="409"/>
      <c r="Q74079" s="409"/>
      <c r="R74079" s="378"/>
      <c r="S74079" s="378"/>
      <c r="T74079" s="378"/>
      <c r="U74079" s="378"/>
      <c r="V74079" s="378"/>
      <c r="W74079" s="378"/>
      <c r="X74079" s="378"/>
      <c r="Y74079" s="378"/>
    </row>
    <row r="74080" spans="1:25">
      <c r="A74080" s="374"/>
      <c r="B74080" s="374"/>
      <c r="C74080" s="406"/>
      <c r="D74080" s="407"/>
      <c r="E74080" s="374"/>
      <c r="F74080" s="374"/>
      <c r="G74080" s="408"/>
      <c r="H74080" s="374"/>
      <c r="I74080" s="409"/>
      <c r="J74080" s="374"/>
      <c r="K74080" s="409"/>
      <c r="L74080" s="378"/>
      <c r="M74080" s="410"/>
      <c r="N74080" s="374"/>
      <c r="O74080" s="411"/>
      <c r="P74080" s="409"/>
      <c r="Q74080" s="409"/>
      <c r="R74080" s="378"/>
      <c r="S74080" s="378"/>
      <c r="T74080" s="378"/>
      <c r="U74080" s="378"/>
      <c r="V74080" s="378"/>
      <c r="W74080" s="378"/>
      <c r="X74080" s="378"/>
      <c r="Y74080" s="378"/>
    </row>
    <row r="74081" spans="1:25">
      <c r="A74081" s="374"/>
      <c r="B74081" s="374"/>
      <c r="C74081" s="406"/>
      <c r="D74081" s="407"/>
      <c r="E74081" s="374"/>
      <c r="F74081" s="374"/>
      <c r="G74081" s="408"/>
      <c r="H74081" s="374"/>
      <c r="I74081" s="409"/>
      <c r="J74081" s="374"/>
      <c r="K74081" s="409"/>
      <c r="L74081" s="378"/>
      <c r="M74081" s="410"/>
      <c r="N74081" s="374"/>
      <c r="O74081" s="411"/>
      <c r="P74081" s="409"/>
      <c r="Q74081" s="409"/>
      <c r="R74081" s="378"/>
      <c r="S74081" s="378"/>
      <c r="T74081" s="378"/>
      <c r="U74081" s="378"/>
      <c r="V74081" s="378"/>
      <c r="W74081" s="378"/>
      <c r="X74081" s="378"/>
      <c r="Y74081" s="378"/>
    </row>
    <row r="74082" spans="1:25">
      <c r="A74082" s="374"/>
      <c r="B74082" s="374"/>
      <c r="C74082" s="406"/>
      <c r="D74082" s="407"/>
      <c r="E74082" s="374"/>
      <c r="F74082" s="374"/>
      <c r="G74082" s="408"/>
      <c r="H74082" s="374"/>
      <c r="I74082" s="409"/>
      <c r="J74082" s="374"/>
      <c r="K74082" s="409"/>
      <c r="L74082" s="378"/>
      <c r="M74082" s="410"/>
      <c r="N74082" s="374"/>
      <c r="O74082" s="411"/>
      <c r="P74082" s="409"/>
      <c r="Q74082" s="409"/>
      <c r="R74082" s="378"/>
      <c r="S74082" s="378"/>
      <c r="T74082" s="378"/>
      <c r="U74082" s="378"/>
      <c r="V74082" s="378"/>
      <c r="W74082" s="378"/>
      <c r="X74082" s="378"/>
      <c r="Y74082" s="378"/>
    </row>
    <row r="74083" spans="1:25">
      <c r="A74083" s="374"/>
      <c r="B74083" s="374"/>
      <c r="C74083" s="406"/>
      <c r="D74083" s="407"/>
      <c r="E74083" s="374"/>
      <c r="F74083" s="374"/>
      <c r="G74083" s="408"/>
      <c r="H74083" s="374"/>
      <c r="I74083" s="409"/>
      <c r="J74083" s="374"/>
      <c r="K74083" s="409"/>
      <c r="L74083" s="378"/>
      <c r="M74083" s="410"/>
      <c r="N74083" s="374"/>
      <c r="O74083" s="411"/>
      <c r="P74083" s="409"/>
      <c r="Q74083" s="409"/>
      <c r="R74083" s="378"/>
      <c r="S74083" s="378"/>
      <c r="T74083" s="378"/>
      <c r="U74083" s="378"/>
      <c r="V74083" s="378"/>
      <c r="W74083" s="378"/>
      <c r="X74083" s="378"/>
      <c r="Y74083" s="378"/>
    </row>
    <row r="74084" spans="1:25">
      <c r="A74084" s="374"/>
      <c r="B74084" s="374"/>
      <c r="C74084" s="406"/>
      <c r="D74084" s="407"/>
      <c r="E74084" s="374"/>
      <c r="F74084" s="374"/>
      <c r="G74084" s="408"/>
      <c r="H74084" s="374"/>
      <c r="I74084" s="409"/>
      <c r="J74084" s="374"/>
      <c r="K74084" s="409"/>
      <c r="L74084" s="378"/>
      <c r="M74084" s="410"/>
      <c r="N74084" s="374"/>
      <c r="O74084" s="411"/>
      <c r="P74084" s="409"/>
      <c r="Q74084" s="409"/>
      <c r="R74084" s="378"/>
      <c r="S74084" s="378"/>
      <c r="T74084" s="378"/>
      <c r="U74084" s="378"/>
      <c r="V74084" s="378"/>
      <c r="W74084" s="378"/>
      <c r="X74084" s="378"/>
      <c r="Y74084" s="378"/>
    </row>
    <row r="74085" spans="1:25">
      <c r="A74085" s="374"/>
      <c r="B74085" s="374"/>
      <c r="C74085" s="406"/>
      <c r="D74085" s="407"/>
      <c r="E74085" s="374"/>
      <c r="F74085" s="374"/>
      <c r="G74085" s="408"/>
      <c r="H74085" s="374"/>
      <c r="I74085" s="409"/>
      <c r="J74085" s="374"/>
      <c r="K74085" s="409"/>
      <c r="L74085" s="378"/>
      <c r="M74085" s="410"/>
      <c r="N74085" s="374"/>
      <c r="O74085" s="411"/>
      <c r="P74085" s="409"/>
      <c r="Q74085" s="409"/>
      <c r="R74085" s="378"/>
      <c r="S74085" s="378"/>
      <c r="T74085" s="378"/>
      <c r="U74085" s="378"/>
      <c r="V74085" s="378"/>
      <c r="W74085" s="378"/>
      <c r="X74085" s="378"/>
      <c r="Y74085" s="378"/>
    </row>
    <row r="74086" spans="1:25">
      <c r="A74086" s="374"/>
      <c r="B74086" s="374"/>
      <c r="C74086" s="406"/>
      <c r="D74086" s="407"/>
      <c r="E74086" s="374"/>
      <c r="F74086" s="374"/>
      <c r="G74086" s="408"/>
      <c r="H74086" s="374"/>
      <c r="I74086" s="409"/>
      <c r="J74086" s="374"/>
      <c r="K74086" s="409"/>
      <c r="L74086" s="378"/>
      <c r="M74086" s="410"/>
      <c r="N74086" s="374"/>
      <c r="O74086" s="411"/>
      <c r="P74086" s="409"/>
      <c r="Q74086" s="409"/>
      <c r="R74086" s="378"/>
      <c r="S74086" s="378"/>
      <c r="T74086" s="378"/>
      <c r="U74086" s="378"/>
      <c r="V74086" s="378"/>
      <c r="W74086" s="378"/>
      <c r="X74086" s="378"/>
      <c r="Y74086" s="378"/>
    </row>
    <row r="74087" spans="1:25">
      <c r="A74087" s="374"/>
      <c r="B74087" s="374"/>
      <c r="C74087" s="406"/>
      <c r="D74087" s="407"/>
      <c r="E74087" s="374"/>
      <c r="F74087" s="374"/>
      <c r="G74087" s="408"/>
      <c r="H74087" s="374"/>
      <c r="I74087" s="409"/>
      <c r="J74087" s="374"/>
      <c r="K74087" s="409"/>
      <c r="L74087" s="378"/>
      <c r="M74087" s="410"/>
      <c r="N74087" s="374"/>
      <c r="O74087" s="411"/>
      <c r="P74087" s="409"/>
      <c r="Q74087" s="409"/>
      <c r="R74087" s="378"/>
      <c r="S74087" s="378"/>
      <c r="T74087" s="378"/>
      <c r="U74087" s="378"/>
      <c r="V74087" s="378"/>
      <c r="W74087" s="378"/>
      <c r="X74087" s="378"/>
      <c r="Y74087" s="378"/>
    </row>
    <row r="74088" spans="1:25">
      <c r="A74088" s="374"/>
      <c r="B74088" s="374"/>
      <c r="C74088" s="406"/>
      <c r="D74088" s="407"/>
      <c r="E74088" s="374"/>
      <c r="F74088" s="374"/>
      <c r="G74088" s="408"/>
      <c r="H74088" s="374"/>
      <c r="I74088" s="409"/>
      <c r="J74088" s="374"/>
      <c r="K74088" s="409"/>
      <c r="L74088" s="378"/>
      <c r="M74088" s="410"/>
      <c r="N74088" s="374"/>
      <c r="O74088" s="411"/>
      <c r="P74088" s="409"/>
      <c r="Q74088" s="409"/>
      <c r="R74088" s="378"/>
      <c r="S74088" s="378"/>
      <c r="T74088" s="378"/>
      <c r="U74088" s="378"/>
      <c r="V74088" s="378"/>
      <c r="W74088" s="378"/>
      <c r="X74088" s="378"/>
      <c r="Y74088" s="378"/>
    </row>
    <row r="74089" spans="1:25">
      <c r="A74089" s="374"/>
      <c r="B74089" s="374"/>
      <c r="C74089" s="406"/>
      <c r="D74089" s="407"/>
      <c r="E74089" s="374"/>
      <c r="F74089" s="374"/>
      <c r="G74089" s="408"/>
      <c r="H74089" s="374"/>
      <c r="I74089" s="409"/>
      <c r="J74089" s="374"/>
      <c r="K74089" s="409"/>
      <c r="L74089" s="378"/>
      <c r="M74089" s="410"/>
      <c r="N74089" s="374"/>
      <c r="O74089" s="411"/>
      <c r="P74089" s="409"/>
      <c r="Q74089" s="409"/>
      <c r="R74089" s="378"/>
      <c r="S74089" s="378"/>
      <c r="T74089" s="378"/>
      <c r="U74089" s="378"/>
      <c r="V74089" s="378"/>
      <c r="W74089" s="378"/>
      <c r="X74089" s="378"/>
      <c r="Y74089" s="378"/>
    </row>
    <row r="74090" spans="1:25">
      <c r="A74090" s="374"/>
      <c r="B74090" s="374"/>
      <c r="C74090" s="406"/>
      <c r="D74090" s="407"/>
      <c r="E74090" s="374"/>
      <c r="F74090" s="374"/>
      <c r="G74090" s="408"/>
      <c r="H74090" s="374"/>
      <c r="I74090" s="409"/>
      <c r="J74090" s="374"/>
      <c r="K74090" s="409"/>
      <c r="L74090" s="378"/>
      <c r="M74090" s="410"/>
      <c r="N74090" s="374"/>
      <c r="O74090" s="411"/>
      <c r="P74090" s="409"/>
      <c r="Q74090" s="409"/>
      <c r="R74090" s="378"/>
      <c r="S74090" s="378"/>
      <c r="T74090" s="378"/>
      <c r="U74090" s="378"/>
      <c r="V74090" s="378"/>
      <c r="W74090" s="378"/>
      <c r="X74090" s="378"/>
      <c r="Y74090" s="378"/>
    </row>
    <row r="74091" spans="1:25">
      <c r="A74091" s="374"/>
      <c r="B74091" s="374"/>
      <c r="C74091" s="406"/>
      <c r="D74091" s="407"/>
      <c r="E74091" s="374"/>
      <c r="F74091" s="374"/>
      <c r="G74091" s="408"/>
      <c r="H74091" s="374"/>
      <c r="I74091" s="409"/>
      <c r="J74091" s="374"/>
      <c r="K74091" s="409"/>
      <c r="L74091" s="378"/>
      <c r="M74091" s="410"/>
      <c r="N74091" s="374"/>
      <c r="O74091" s="411"/>
      <c r="P74091" s="409"/>
      <c r="Q74091" s="409"/>
      <c r="R74091" s="378"/>
      <c r="S74091" s="378"/>
      <c r="T74091" s="378"/>
      <c r="U74091" s="378"/>
      <c r="V74091" s="378"/>
      <c r="W74091" s="378"/>
      <c r="X74091" s="378"/>
      <c r="Y74091" s="378"/>
    </row>
    <row r="74092" spans="1:25">
      <c r="A74092" s="374"/>
      <c r="B74092" s="374"/>
      <c r="C74092" s="406"/>
      <c r="D74092" s="407"/>
      <c r="E74092" s="374"/>
      <c r="F74092" s="374"/>
      <c r="G74092" s="408"/>
      <c r="H74092" s="374"/>
      <c r="I74092" s="409"/>
      <c r="J74092" s="374"/>
      <c r="K74092" s="409"/>
      <c r="L74092" s="378"/>
      <c r="M74092" s="410"/>
      <c r="N74092" s="374"/>
      <c r="O74092" s="411"/>
      <c r="P74092" s="409"/>
      <c r="Q74092" s="409"/>
      <c r="R74092" s="378"/>
      <c r="S74092" s="378"/>
      <c r="T74092" s="378"/>
      <c r="U74092" s="378"/>
      <c r="V74092" s="378"/>
      <c r="W74092" s="378"/>
      <c r="X74092" s="378"/>
      <c r="Y74092" s="378"/>
    </row>
    <row r="74093" spans="1:25">
      <c r="A74093" s="374"/>
      <c r="B74093" s="374"/>
      <c r="C74093" s="406"/>
      <c r="D74093" s="407"/>
      <c r="E74093" s="374"/>
      <c r="F74093" s="374"/>
      <c r="G74093" s="408"/>
      <c r="H74093" s="374"/>
      <c r="I74093" s="409"/>
      <c r="J74093" s="374"/>
      <c r="K74093" s="409"/>
      <c r="L74093" s="378"/>
      <c r="M74093" s="410"/>
      <c r="N74093" s="374"/>
      <c r="O74093" s="411"/>
      <c r="P74093" s="409"/>
      <c r="Q74093" s="409"/>
      <c r="R74093" s="378"/>
      <c r="S74093" s="378"/>
      <c r="T74093" s="378"/>
      <c r="U74093" s="378"/>
      <c r="V74093" s="378"/>
      <c r="W74093" s="378"/>
      <c r="X74093" s="378"/>
      <c r="Y74093" s="378"/>
    </row>
    <row r="74094" spans="1:25">
      <c r="A74094" s="374"/>
      <c r="B74094" s="374"/>
      <c r="C74094" s="406"/>
      <c r="D74094" s="407"/>
      <c r="E74094" s="374"/>
      <c r="F74094" s="374"/>
      <c r="G74094" s="408"/>
      <c r="H74094" s="374"/>
      <c r="I74094" s="409"/>
      <c r="J74094" s="374"/>
      <c r="K74094" s="409"/>
      <c r="L74094" s="378"/>
      <c r="M74094" s="410"/>
      <c r="N74094" s="374"/>
      <c r="O74094" s="411"/>
      <c r="P74094" s="409"/>
      <c r="Q74094" s="409"/>
      <c r="R74094" s="378"/>
      <c r="S74094" s="378"/>
      <c r="T74094" s="378"/>
      <c r="U74094" s="378"/>
      <c r="V74094" s="378"/>
      <c r="W74094" s="378"/>
      <c r="X74094" s="378"/>
      <c r="Y74094" s="378"/>
    </row>
    <row r="74095" spans="1:25">
      <c r="A74095" s="374"/>
      <c r="B74095" s="374"/>
      <c r="C74095" s="406"/>
      <c r="D74095" s="407"/>
      <c r="E74095" s="374"/>
      <c r="F74095" s="374"/>
      <c r="G74095" s="408"/>
      <c r="H74095" s="374"/>
      <c r="I74095" s="409"/>
      <c r="J74095" s="374"/>
      <c r="K74095" s="409"/>
      <c r="L74095" s="378"/>
      <c r="M74095" s="410"/>
      <c r="N74095" s="374"/>
      <c r="O74095" s="411"/>
      <c r="P74095" s="409"/>
      <c r="Q74095" s="409"/>
      <c r="R74095" s="378"/>
      <c r="S74095" s="378"/>
      <c r="T74095" s="378"/>
      <c r="U74095" s="378"/>
      <c r="V74095" s="378"/>
      <c r="W74095" s="378"/>
      <c r="X74095" s="378"/>
      <c r="Y74095" s="378"/>
    </row>
    <row r="74096" spans="1:25">
      <c r="A74096" s="374"/>
      <c r="B74096" s="374"/>
      <c r="C74096" s="406"/>
      <c r="D74096" s="407"/>
      <c r="E74096" s="374"/>
      <c r="F74096" s="374"/>
      <c r="G74096" s="408"/>
      <c r="H74096" s="374"/>
      <c r="I74096" s="409"/>
      <c r="J74096" s="374"/>
      <c r="K74096" s="409"/>
      <c r="L74096" s="378"/>
      <c r="M74096" s="410"/>
      <c r="N74096" s="374"/>
      <c r="O74096" s="411"/>
      <c r="P74096" s="409"/>
      <c r="Q74096" s="409"/>
      <c r="R74096" s="378"/>
      <c r="S74096" s="378"/>
      <c r="T74096" s="378"/>
      <c r="U74096" s="378"/>
      <c r="V74096" s="378"/>
      <c r="W74096" s="378"/>
      <c r="X74096" s="378"/>
      <c r="Y74096" s="378"/>
    </row>
    <row r="74097" spans="1:25">
      <c r="A74097" s="374"/>
      <c r="B74097" s="374"/>
      <c r="C74097" s="406"/>
      <c r="D74097" s="407"/>
      <c r="E74097" s="374"/>
      <c r="F74097" s="374"/>
      <c r="G74097" s="408"/>
      <c r="H74097" s="374"/>
      <c r="I74097" s="409"/>
      <c r="J74097" s="374"/>
      <c r="K74097" s="409"/>
      <c r="L74097" s="378"/>
      <c r="M74097" s="410"/>
      <c r="N74097" s="374"/>
      <c r="O74097" s="411"/>
      <c r="P74097" s="409"/>
      <c r="Q74097" s="409"/>
      <c r="R74097" s="378"/>
      <c r="S74097" s="378"/>
      <c r="T74097" s="378"/>
      <c r="U74097" s="378"/>
      <c r="V74097" s="378"/>
      <c r="W74097" s="378"/>
      <c r="X74097" s="378"/>
      <c r="Y74097" s="378"/>
    </row>
    <row r="74098" spans="1:25">
      <c r="A74098" s="374"/>
      <c r="B74098" s="374"/>
      <c r="C74098" s="406"/>
      <c r="D74098" s="407"/>
      <c r="E74098" s="374"/>
      <c r="F74098" s="374"/>
      <c r="G74098" s="408"/>
      <c r="H74098" s="374"/>
      <c r="I74098" s="409"/>
      <c r="J74098" s="374"/>
      <c r="K74098" s="409"/>
      <c r="L74098" s="378"/>
      <c r="M74098" s="410"/>
      <c r="N74098" s="374"/>
      <c r="O74098" s="411"/>
      <c r="P74098" s="409"/>
      <c r="Q74098" s="409"/>
      <c r="R74098" s="378"/>
      <c r="S74098" s="378"/>
      <c r="T74098" s="378"/>
      <c r="U74098" s="378"/>
      <c r="V74098" s="378"/>
      <c r="W74098" s="378"/>
      <c r="X74098" s="378"/>
      <c r="Y74098" s="378"/>
    </row>
    <row r="74099" spans="1:25">
      <c r="A74099" s="374"/>
      <c r="B74099" s="374"/>
      <c r="C74099" s="406"/>
      <c r="D74099" s="407"/>
      <c r="E74099" s="374"/>
      <c r="F74099" s="374"/>
      <c r="G74099" s="408"/>
      <c r="H74099" s="374"/>
      <c r="I74099" s="409"/>
      <c r="J74099" s="374"/>
      <c r="K74099" s="409"/>
      <c r="L74099" s="378"/>
      <c r="M74099" s="410"/>
      <c r="N74099" s="374"/>
      <c r="O74099" s="411"/>
      <c r="P74099" s="409"/>
      <c r="Q74099" s="409"/>
      <c r="R74099" s="378"/>
      <c r="S74099" s="378"/>
      <c r="T74099" s="378"/>
      <c r="U74099" s="378"/>
      <c r="V74099" s="378"/>
      <c r="W74099" s="378"/>
      <c r="X74099" s="378"/>
      <c r="Y74099" s="378"/>
    </row>
    <row r="74100" spans="1:25">
      <c r="A74100" s="374"/>
      <c r="B74100" s="374"/>
      <c r="C74100" s="406"/>
      <c r="D74100" s="407"/>
      <c r="E74100" s="374"/>
      <c r="F74100" s="374"/>
      <c r="G74100" s="408"/>
      <c r="H74100" s="374"/>
      <c r="I74100" s="409"/>
      <c r="J74100" s="374"/>
      <c r="K74100" s="409"/>
      <c r="L74100" s="378"/>
      <c r="M74100" s="410"/>
      <c r="N74100" s="374"/>
      <c r="O74100" s="411"/>
      <c r="P74100" s="409"/>
      <c r="Q74100" s="409"/>
      <c r="R74100" s="378"/>
      <c r="S74100" s="378"/>
      <c r="T74100" s="378"/>
      <c r="U74100" s="378"/>
      <c r="V74100" s="378"/>
      <c r="W74100" s="378"/>
      <c r="X74100" s="378"/>
      <c r="Y74100" s="378"/>
    </row>
    <row r="74101" spans="1:25">
      <c r="A74101" s="374"/>
      <c r="B74101" s="374"/>
      <c r="C74101" s="406"/>
      <c r="D74101" s="407"/>
      <c r="E74101" s="374"/>
      <c r="F74101" s="374"/>
      <c r="G74101" s="408"/>
      <c r="H74101" s="374"/>
      <c r="I74101" s="409"/>
      <c r="J74101" s="374"/>
      <c r="K74101" s="409"/>
      <c r="L74101" s="378"/>
      <c r="M74101" s="410"/>
      <c r="N74101" s="374"/>
      <c r="O74101" s="411"/>
      <c r="P74101" s="409"/>
      <c r="Q74101" s="409"/>
      <c r="R74101" s="378"/>
      <c r="S74101" s="378"/>
      <c r="T74101" s="378"/>
      <c r="U74101" s="378"/>
      <c r="V74101" s="378"/>
      <c r="W74101" s="378"/>
      <c r="X74101" s="378"/>
      <c r="Y74101" s="378"/>
    </row>
    <row r="74102" spans="1:25">
      <c r="A74102" s="374"/>
      <c r="B74102" s="374"/>
      <c r="C74102" s="406"/>
      <c r="D74102" s="407"/>
      <c r="E74102" s="374"/>
      <c r="F74102" s="374"/>
      <c r="G74102" s="408"/>
      <c r="H74102" s="374"/>
      <c r="I74102" s="409"/>
      <c r="J74102" s="374"/>
      <c r="K74102" s="409"/>
      <c r="L74102" s="378"/>
      <c r="M74102" s="410"/>
      <c r="N74102" s="374"/>
      <c r="O74102" s="411"/>
      <c r="P74102" s="409"/>
      <c r="Q74102" s="409"/>
      <c r="R74102" s="378"/>
      <c r="S74102" s="378"/>
      <c r="T74102" s="378"/>
      <c r="U74102" s="378"/>
      <c r="V74102" s="378"/>
      <c r="W74102" s="378"/>
      <c r="X74102" s="378"/>
      <c r="Y74102" s="378"/>
    </row>
    <row r="74103" spans="1:25">
      <c r="A74103" s="374"/>
      <c r="B74103" s="374"/>
      <c r="C74103" s="406"/>
      <c r="D74103" s="407"/>
      <c r="E74103" s="374"/>
      <c r="F74103" s="374"/>
      <c r="G74103" s="408"/>
      <c r="H74103" s="374"/>
      <c r="I74103" s="409"/>
      <c r="J74103" s="374"/>
      <c r="K74103" s="409"/>
      <c r="L74103" s="378"/>
      <c r="M74103" s="410"/>
      <c r="N74103" s="374"/>
      <c r="O74103" s="411"/>
      <c r="P74103" s="409"/>
      <c r="Q74103" s="409"/>
      <c r="R74103" s="378"/>
      <c r="S74103" s="378"/>
      <c r="T74103" s="378"/>
      <c r="U74103" s="378"/>
      <c r="V74103" s="378"/>
      <c r="W74103" s="378"/>
      <c r="X74103" s="378"/>
      <c r="Y74103" s="378"/>
    </row>
    <row r="74104" spans="1:25">
      <c r="A74104" s="374"/>
      <c r="B74104" s="374"/>
      <c r="C74104" s="406"/>
      <c r="D74104" s="407"/>
      <c r="E74104" s="374"/>
      <c r="F74104" s="374"/>
      <c r="G74104" s="408"/>
      <c r="H74104" s="374"/>
      <c r="I74104" s="409"/>
      <c r="J74104" s="374"/>
      <c r="K74104" s="409"/>
      <c r="L74104" s="378"/>
      <c r="M74104" s="410"/>
      <c r="N74104" s="374"/>
      <c r="O74104" s="411"/>
      <c r="P74104" s="409"/>
      <c r="Q74104" s="409"/>
      <c r="R74104" s="378"/>
      <c r="S74104" s="378"/>
      <c r="T74104" s="378"/>
      <c r="U74104" s="378"/>
      <c r="V74104" s="378"/>
      <c r="W74104" s="378"/>
      <c r="X74104" s="378"/>
      <c r="Y74104" s="378"/>
    </row>
    <row r="74105" spans="1:25">
      <c r="A74105" s="374"/>
      <c r="B74105" s="374"/>
      <c r="C74105" s="406"/>
      <c r="D74105" s="407"/>
      <c r="E74105" s="374"/>
      <c r="F74105" s="374"/>
      <c r="G74105" s="408"/>
      <c r="H74105" s="374"/>
      <c r="I74105" s="409"/>
      <c r="J74105" s="374"/>
      <c r="K74105" s="409"/>
      <c r="L74105" s="378"/>
      <c r="M74105" s="410"/>
      <c r="N74105" s="374"/>
      <c r="O74105" s="411"/>
      <c r="P74105" s="409"/>
      <c r="Q74105" s="409"/>
      <c r="R74105" s="378"/>
      <c r="S74105" s="378"/>
      <c r="T74105" s="378"/>
      <c r="U74105" s="378"/>
      <c r="V74105" s="378"/>
      <c r="W74105" s="378"/>
      <c r="X74105" s="378"/>
      <c r="Y74105" s="378"/>
    </row>
    <row r="74106" spans="1:25">
      <c r="A74106" s="374"/>
      <c r="B74106" s="374"/>
      <c r="C74106" s="406"/>
      <c r="D74106" s="407"/>
      <c r="E74106" s="374"/>
      <c r="F74106" s="374"/>
      <c r="G74106" s="408"/>
      <c r="H74106" s="374"/>
      <c r="I74106" s="409"/>
      <c r="J74106" s="374"/>
      <c r="K74106" s="409"/>
      <c r="L74106" s="378"/>
      <c r="M74106" s="410"/>
      <c r="N74106" s="374"/>
      <c r="O74106" s="411"/>
      <c r="P74106" s="409"/>
      <c r="Q74106" s="409"/>
      <c r="R74106" s="378"/>
      <c r="S74106" s="378"/>
      <c r="T74106" s="378"/>
      <c r="U74106" s="378"/>
      <c r="V74106" s="378"/>
      <c r="W74106" s="378"/>
      <c r="X74106" s="378"/>
      <c r="Y74106" s="378"/>
    </row>
    <row r="74107" spans="1:25">
      <c r="A74107" s="374"/>
      <c r="B74107" s="374"/>
      <c r="C74107" s="406"/>
      <c r="D74107" s="407"/>
      <c r="E74107" s="374"/>
      <c r="F74107" s="374"/>
      <c r="G74107" s="408"/>
      <c r="H74107" s="374"/>
      <c r="I74107" s="409"/>
      <c r="J74107" s="374"/>
      <c r="K74107" s="409"/>
      <c r="L74107" s="378"/>
      <c r="M74107" s="410"/>
      <c r="N74107" s="374"/>
      <c r="O74107" s="411"/>
      <c r="P74107" s="409"/>
      <c r="Q74107" s="409"/>
      <c r="R74107" s="378"/>
      <c r="S74107" s="378"/>
      <c r="T74107" s="378"/>
      <c r="U74107" s="378"/>
      <c r="V74107" s="378"/>
      <c r="W74107" s="378"/>
      <c r="X74107" s="378"/>
      <c r="Y74107" s="378"/>
    </row>
    <row r="74108" spans="1:25">
      <c r="A74108" s="374"/>
      <c r="B74108" s="374"/>
      <c r="C74108" s="406"/>
      <c r="D74108" s="407"/>
      <c r="E74108" s="374"/>
      <c r="F74108" s="374"/>
      <c r="G74108" s="408"/>
      <c r="H74108" s="374"/>
      <c r="I74108" s="409"/>
      <c r="J74108" s="374"/>
      <c r="K74108" s="409"/>
      <c r="L74108" s="378"/>
      <c r="M74108" s="410"/>
      <c r="N74108" s="374"/>
      <c r="O74108" s="411"/>
      <c r="P74108" s="409"/>
      <c r="Q74108" s="409"/>
      <c r="R74108" s="378"/>
      <c r="S74108" s="378"/>
      <c r="T74108" s="378"/>
      <c r="U74108" s="378"/>
      <c r="V74108" s="378"/>
      <c r="W74108" s="378"/>
      <c r="X74108" s="378"/>
      <c r="Y74108" s="378"/>
    </row>
    <row r="74109" spans="1:25">
      <c r="A74109" s="374"/>
      <c r="B74109" s="374"/>
      <c r="C74109" s="406"/>
      <c r="D74109" s="407"/>
      <c r="E74109" s="374"/>
      <c r="F74109" s="374"/>
      <c r="G74109" s="408"/>
      <c r="H74109" s="374"/>
      <c r="I74109" s="409"/>
      <c r="J74109" s="374"/>
      <c r="K74109" s="409"/>
      <c r="L74109" s="378"/>
      <c r="M74109" s="410"/>
      <c r="N74109" s="374"/>
      <c r="O74109" s="411"/>
      <c r="P74109" s="409"/>
      <c r="Q74109" s="409"/>
      <c r="R74109" s="378"/>
      <c r="S74109" s="378"/>
      <c r="T74109" s="378"/>
      <c r="U74109" s="378"/>
      <c r="V74109" s="378"/>
      <c r="W74109" s="378"/>
      <c r="X74109" s="378"/>
      <c r="Y74109" s="378"/>
    </row>
    <row r="74110" spans="1:25">
      <c r="A74110" s="374"/>
      <c r="B74110" s="374"/>
      <c r="C74110" s="406"/>
      <c r="D74110" s="407"/>
      <c r="E74110" s="374"/>
      <c r="F74110" s="374"/>
      <c r="G74110" s="408"/>
      <c r="H74110" s="374"/>
      <c r="I74110" s="409"/>
      <c r="J74110" s="374"/>
      <c r="K74110" s="409"/>
      <c r="L74110" s="378"/>
      <c r="M74110" s="410"/>
      <c r="N74110" s="374"/>
      <c r="O74110" s="411"/>
      <c r="P74110" s="409"/>
      <c r="Q74110" s="409"/>
      <c r="R74110" s="378"/>
      <c r="S74110" s="378"/>
      <c r="T74110" s="378"/>
      <c r="U74110" s="378"/>
      <c r="V74110" s="378"/>
      <c r="W74110" s="378"/>
      <c r="X74110" s="378"/>
      <c r="Y74110" s="378"/>
    </row>
    <row r="74111" spans="1:25">
      <c r="A74111" s="374"/>
      <c r="B74111" s="374"/>
      <c r="C74111" s="406"/>
      <c r="D74111" s="407"/>
      <c r="E74111" s="374"/>
      <c r="F74111" s="374"/>
      <c r="G74111" s="408"/>
      <c r="H74111" s="374"/>
      <c r="I74111" s="409"/>
      <c r="J74111" s="374"/>
      <c r="K74111" s="409"/>
      <c r="L74111" s="378"/>
      <c r="M74111" s="410"/>
      <c r="N74111" s="374"/>
      <c r="O74111" s="411"/>
      <c r="P74111" s="409"/>
      <c r="Q74111" s="409"/>
      <c r="R74111" s="378"/>
      <c r="S74111" s="378"/>
      <c r="T74111" s="378"/>
      <c r="U74111" s="378"/>
      <c r="V74111" s="378"/>
      <c r="W74111" s="378"/>
      <c r="X74111" s="378"/>
      <c r="Y74111" s="378"/>
    </row>
    <row r="74112" spans="1:25">
      <c r="A74112" s="374"/>
      <c r="B74112" s="374"/>
      <c r="C74112" s="406"/>
      <c r="D74112" s="407"/>
      <c r="E74112" s="374"/>
      <c r="F74112" s="374"/>
      <c r="G74112" s="408"/>
      <c r="H74112" s="374"/>
      <c r="I74112" s="409"/>
      <c r="J74112" s="374"/>
      <c r="K74112" s="409"/>
      <c r="L74112" s="378"/>
      <c r="M74112" s="410"/>
      <c r="N74112" s="374"/>
      <c r="O74112" s="411"/>
      <c r="P74112" s="409"/>
      <c r="Q74112" s="409"/>
      <c r="R74112" s="378"/>
      <c r="S74112" s="378"/>
      <c r="T74112" s="378"/>
      <c r="U74112" s="378"/>
      <c r="V74112" s="378"/>
      <c r="W74112" s="378"/>
      <c r="X74112" s="378"/>
      <c r="Y74112" s="378"/>
    </row>
    <row r="74113" spans="1:25">
      <c r="A74113" s="374"/>
      <c r="B74113" s="374"/>
      <c r="C74113" s="406"/>
      <c r="D74113" s="407"/>
      <c r="E74113" s="374"/>
      <c r="F74113" s="374"/>
      <c r="G74113" s="408"/>
      <c r="H74113" s="374"/>
      <c r="I74113" s="409"/>
      <c r="J74113" s="374"/>
      <c r="K74113" s="409"/>
      <c r="L74113" s="378"/>
      <c r="M74113" s="410"/>
      <c r="N74113" s="374"/>
      <c r="O74113" s="411"/>
      <c r="P74113" s="409"/>
      <c r="Q74113" s="409"/>
      <c r="R74113" s="378"/>
      <c r="S74113" s="378"/>
      <c r="T74113" s="378"/>
      <c r="U74113" s="378"/>
      <c r="V74113" s="378"/>
      <c r="W74113" s="378"/>
      <c r="X74113" s="378"/>
      <c r="Y74113" s="378"/>
    </row>
    <row r="74114" spans="1:25">
      <c r="A74114" s="374"/>
      <c r="B74114" s="374"/>
      <c r="C74114" s="406"/>
      <c r="D74114" s="407"/>
      <c r="E74114" s="374"/>
      <c r="F74114" s="374"/>
      <c r="G74114" s="408"/>
      <c r="H74114" s="374"/>
      <c r="I74114" s="409"/>
      <c r="J74114" s="374"/>
      <c r="K74114" s="409"/>
      <c r="L74114" s="378"/>
      <c r="M74114" s="410"/>
      <c r="N74114" s="374"/>
      <c r="O74114" s="411"/>
      <c r="P74114" s="409"/>
      <c r="Q74114" s="409"/>
      <c r="R74114" s="378"/>
      <c r="S74114" s="378"/>
      <c r="T74114" s="378"/>
      <c r="U74114" s="378"/>
      <c r="V74114" s="378"/>
      <c r="W74114" s="378"/>
      <c r="X74114" s="378"/>
      <c r="Y74114" s="378"/>
    </row>
    <row r="74115" spans="1:25">
      <c r="A74115" s="374"/>
      <c r="B74115" s="374"/>
      <c r="C74115" s="406"/>
      <c r="D74115" s="407"/>
      <c r="E74115" s="374"/>
      <c r="F74115" s="374"/>
      <c r="G74115" s="408"/>
      <c r="H74115" s="374"/>
      <c r="I74115" s="409"/>
      <c r="J74115" s="374"/>
      <c r="K74115" s="409"/>
      <c r="L74115" s="378"/>
      <c r="M74115" s="410"/>
      <c r="N74115" s="374"/>
      <c r="O74115" s="411"/>
      <c r="P74115" s="409"/>
      <c r="Q74115" s="409"/>
      <c r="R74115" s="378"/>
      <c r="S74115" s="378"/>
      <c r="T74115" s="378"/>
      <c r="U74115" s="378"/>
      <c r="V74115" s="378"/>
      <c r="W74115" s="378"/>
      <c r="X74115" s="378"/>
      <c r="Y74115" s="378"/>
    </row>
    <row r="74116" spans="1:25">
      <c r="A74116" s="374"/>
      <c r="B74116" s="374"/>
      <c r="C74116" s="406"/>
      <c r="D74116" s="407"/>
      <c r="E74116" s="374"/>
      <c r="F74116" s="374"/>
      <c r="G74116" s="408"/>
      <c r="H74116" s="374"/>
      <c r="I74116" s="409"/>
      <c r="J74116" s="374"/>
      <c r="K74116" s="409"/>
      <c r="L74116" s="378"/>
      <c r="M74116" s="410"/>
      <c r="N74116" s="374"/>
      <c r="O74116" s="411"/>
      <c r="P74116" s="409"/>
      <c r="Q74116" s="409"/>
      <c r="R74116" s="378"/>
      <c r="S74116" s="378"/>
      <c r="T74116" s="378"/>
      <c r="U74116" s="378"/>
      <c r="V74116" s="378"/>
      <c r="W74116" s="378"/>
      <c r="X74116" s="378"/>
      <c r="Y74116" s="378"/>
    </row>
    <row r="74117" spans="1:25">
      <c r="A74117" s="374"/>
      <c r="B74117" s="374"/>
      <c r="C74117" s="406"/>
      <c r="D74117" s="407"/>
      <c r="E74117" s="374"/>
      <c r="F74117" s="374"/>
      <c r="G74117" s="408"/>
      <c r="H74117" s="374"/>
      <c r="I74117" s="409"/>
      <c r="J74117" s="374"/>
      <c r="K74117" s="409"/>
      <c r="L74117" s="378"/>
      <c r="M74117" s="410"/>
      <c r="N74117" s="374"/>
      <c r="O74117" s="411"/>
      <c r="P74117" s="409"/>
      <c r="Q74117" s="409"/>
      <c r="R74117" s="378"/>
      <c r="S74117" s="378"/>
      <c r="T74117" s="378"/>
      <c r="U74117" s="378"/>
      <c r="V74117" s="378"/>
      <c r="W74117" s="378"/>
      <c r="X74117" s="378"/>
      <c r="Y74117" s="378"/>
    </row>
    <row r="74118" spans="1:25">
      <c r="A74118" s="374"/>
      <c r="B74118" s="374"/>
      <c r="C74118" s="406"/>
      <c r="D74118" s="407"/>
      <c r="E74118" s="374"/>
      <c r="F74118" s="374"/>
      <c r="G74118" s="408"/>
      <c r="H74118" s="374"/>
      <c r="I74118" s="409"/>
      <c r="J74118" s="374"/>
      <c r="K74118" s="409"/>
      <c r="L74118" s="378"/>
      <c r="M74118" s="410"/>
      <c r="N74118" s="374"/>
      <c r="O74118" s="411"/>
      <c r="P74118" s="409"/>
      <c r="Q74118" s="409"/>
      <c r="R74118" s="378"/>
      <c r="S74118" s="378"/>
      <c r="T74118" s="378"/>
      <c r="U74118" s="378"/>
      <c r="V74118" s="378"/>
      <c r="W74118" s="378"/>
      <c r="X74118" s="378"/>
      <c r="Y74118" s="378"/>
    </row>
    <row r="74119" spans="1:25">
      <c r="A74119" s="374"/>
      <c r="B74119" s="374"/>
      <c r="C74119" s="406"/>
      <c r="D74119" s="407"/>
      <c r="E74119" s="374"/>
      <c r="F74119" s="374"/>
      <c r="G74119" s="408"/>
      <c r="H74119" s="374"/>
      <c r="I74119" s="409"/>
      <c r="J74119" s="374"/>
      <c r="K74119" s="409"/>
      <c r="L74119" s="378"/>
      <c r="M74119" s="410"/>
      <c r="N74119" s="374"/>
      <c r="O74119" s="411"/>
      <c r="P74119" s="409"/>
      <c r="Q74119" s="409"/>
      <c r="R74119" s="378"/>
      <c r="S74119" s="378"/>
      <c r="T74119" s="378"/>
      <c r="U74119" s="378"/>
      <c r="V74119" s="378"/>
      <c r="W74119" s="378"/>
      <c r="X74119" s="378"/>
      <c r="Y74119" s="378"/>
    </row>
    <row r="74120" spans="1:25">
      <c r="A74120" s="374"/>
      <c r="B74120" s="374"/>
      <c r="C74120" s="406"/>
      <c r="D74120" s="407"/>
      <c r="E74120" s="374"/>
      <c r="F74120" s="374"/>
      <c r="G74120" s="408"/>
      <c r="H74120" s="374"/>
      <c r="I74120" s="409"/>
      <c r="J74120" s="374"/>
      <c r="K74120" s="409"/>
      <c r="L74120" s="378"/>
      <c r="M74120" s="410"/>
      <c r="N74120" s="374"/>
      <c r="O74120" s="411"/>
      <c r="P74120" s="409"/>
      <c r="Q74120" s="409"/>
      <c r="R74120" s="378"/>
      <c r="S74120" s="378"/>
      <c r="T74120" s="378"/>
      <c r="U74120" s="378"/>
      <c r="V74120" s="378"/>
      <c r="W74120" s="378"/>
      <c r="X74120" s="378"/>
      <c r="Y74120" s="378"/>
    </row>
    <row r="74121" spans="1:25">
      <c r="A74121" s="374"/>
      <c r="B74121" s="374"/>
      <c r="C74121" s="406"/>
      <c r="D74121" s="407"/>
      <c r="E74121" s="374"/>
      <c r="F74121" s="374"/>
      <c r="G74121" s="408"/>
      <c r="H74121" s="374"/>
      <c r="I74121" s="409"/>
      <c r="J74121" s="374"/>
      <c r="K74121" s="409"/>
      <c r="L74121" s="378"/>
      <c r="M74121" s="410"/>
      <c r="N74121" s="374"/>
      <c r="O74121" s="411"/>
      <c r="P74121" s="409"/>
      <c r="Q74121" s="409"/>
      <c r="R74121" s="378"/>
      <c r="S74121" s="378"/>
      <c r="T74121" s="378"/>
      <c r="U74121" s="378"/>
      <c r="V74121" s="378"/>
      <c r="W74121" s="378"/>
      <c r="X74121" s="378"/>
      <c r="Y74121" s="378"/>
    </row>
    <row r="74122" spans="1:25">
      <c r="A74122" s="374"/>
      <c r="B74122" s="374"/>
      <c r="C74122" s="406"/>
      <c r="D74122" s="407"/>
      <c r="E74122" s="374"/>
      <c r="F74122" s="374"/>
      <c r="G74122" s="408"/>
      <c r="H74122" s="374"/>
      <c r="I74122" s="409"/>
      <c r="J74122" s="374"/>
      <c r="K74122" s="409"/>
      <c r="L74122" s="378"/>
      <c r="M74122" s="410"/>
      <c r="N74122" s="374"/>
      <c r="O74122" s="411"/>
      <c r="P74122" s="409"/>
      <c r="Q74122" s="409"/>
      <c r="R74122" s="378"/>
      <c r="S74122" s="378"/>
      <c r="T74122" s="378"/>
      <c r="U74122" s="378"/>
      <c r="V74122" s="378"/>
      <c r="W74122" s="378"/>
      <c r="X74122" s="378"/>
      <c r="Y74122" s="378"/>
    </row>
    <row r="74123" spans="1:25">
      <c r="A74123" s="374"/>
      <c r="B74123" s="374"/>
      <c r="C74123" s="406"/>
      <c r="D74123" s="407"/>
      <c r="E74123" s="374"/>
      <c r="F74123" s="374"/>
      <c r="G74123" s="408"/>
      <c r="H74123" s="374"/>
      <c r="I74123" s="409"/>
      <c r="J74123" s="374"/>
      <c r="K74123" s="409"/>
      <c r="L74123" s="378"/>
      <c r="M74123" s="410"/>
      <c r="N74123" s="374"/>
      <c r="O74123" s="411"/>
      <c r="P74123" s="409"/>
      <c r="Q74123" s="409"/>
      <c r="R74123" s="378"/>
      <c r="S74123" s="378"/>
      <c r="T74123" s="378"/>
      <c r="U74123" s="378"/>
      <c r="V74123" s="378"/>
      <c r="W74123" s="378"/>
      <c r="X74123" s="378"/>
      <c r="Y74123" s="378"/>
    </row>
    <row r="74124" spans="1:25">
      <c r="A74124" s="374"/>
      <c r="B74124" s="374"/>
      <c r="C74124" s="406"/>
      <c r="D74124" s="407"/>
      <c r="E74124" s="374"/>
      <c r="F74124" s="374"/>
      <c r="G74124" s="408"/>
      <c r="H74124" s="374"/>
      <c r="I74124" s="409"/>
      <c r="J74124" s="374"/>
      <c r="K74124" s="409"/>
      <c r="L74124" s="378"/>
      <c r="M74124" s="410"/>
      <c r="N74124" s="374"/>
      <c r="O74124" s="411"/>
      <c r="P74124" s="409"/>
      <c r="Q74124" s="409"/>
      <c r="R74124" s="378"/>
      <c r="S74124" s="378"/>
      <c r="T74124" s="378"/>
      <c r="U74124" s="378"/>
      <c r="V74124" s="378"/>
      <c r="W74124" s="378"/>
      <c r="X74124" s="378"/>
      <c r="Y74124" s="378"/>
    </row>
    <row r="74125" spans="1:25">
      <c r="A74125" s="374"/>
      <c r="B74125" s="374"/>
      <c r="C74125" s="406"/>
      <c r="D74125" s="407"/>
      <c r="E74125" s="374"/>
      <c r="F74125" s="374"/>
      <c r="G74125" s="408"/>
      <c r="H74125" s="374"/>
      <c r="I74125" s="409"/>
      <c r="J74125" s="374"/>
      <c r="K74125" s="409"/>
      <c r="L74125" s="378"/>
      <c r="M74125" s="410"/>
      <c r="N74125" s="374"/>
      <c r="O74125" s="411"/>
      <c r="P74125" s="409"/>
      <c r="Q74125" s="409"/>
      <c r="R74125" s="378"/>
      <c r="S74125" s="378"/>
      <c r="T74125" s="378"/>
      <c r="U74125" s="378"/>
      <c r="V74125" s="378"/>
      <c r="W74125" s="378"/>
      <c r="X74125" s="378"/>
      <c r="Y74125" s="378"/>
    </row>
    <row r="74126" spans="1:25">
      <c r="A74126" s="374"/>
      <c r="B74126" s="374"/>
      <c r="C74126" s="406"/>
      <c r="D74126" s="407"/>
      <c r="E74126" s="374"/>
      <c r="F74126" s="374"/>
      <c r="G74126" s="408"/>
      <c r="H74126" s="374"/>
      <c r="I74126" s="409"/>
      <c r="J74126" s="374"/>
      <c r="K74126" s="409"/>
      <c r="L74126" s="378"/>
      <c r="M74126" s="410"/>
      <c r="N74126" s="374"/>
      <c r="O74126" s="411"/>
      <c r="P74126" s="409"/>
      <c r="Q74126" s="409"/>
      <c r="R74126" s="378"/>
      <c r="S74126" s="378"/>
      <c r="T74126" s="378"/>
      <c r="U74126" s="378"/>
      <c r="V74126" s="378"/>
      <c r="W74126" s="378"/>
      <c r="X74126" s="378"/>
      <c r="Y74126" s="378"/>
    </row>
    <row r="74127" spans="1:25">
      <c r="A74127" s="374"/>
      <c r="B74127" s="374"/>
      <c r="C74127" s="406"/>
      <c r="D74127" s="407"/>
      <c r="E74127" s="374"/>
      <c r="F74127" s="374"/>
      <c r="G74127" s="408"/>
      <c r="H74127" s="374"/>
      <c r="I74127" s="409"/>
      <c r="J74127" s="374"/>
      <c r="K74127" s="409"/>
      <c r="L74127" s="378"/>
      <c r="M74127" s="410"/>
      <c r="N74127" s="374"/>
      <c r="O74127" s="411"/>
      <c r="P74127" s="409"/>
      <c r="Q74127" s="409"/>
      <c r="R74127" s="378"/>
      <c r="S74127" s="378"/>
      <c r="T74127" s="378"/>
      <c r="U74127" s="378"/>
      <c r="V74127" s="378"/>
      <c r="W74127" s="378"/>
      <c r="X74127" s="378"/>
      <c r="Y74127" s="378"/>
    </row>
    <row r="74128" spans="1:25">
      <c r="A74128" s="374"/>
      <c r="B74128" s="374"/>
      <c r="C74128" s="406"/>
      <c r="D74128" s="407"/>
      <c r="E74128" s="374"/>
      <c r="F74128" s="374"/>
      <c r="G74128" s="408"/>
      <c r="H74128" s="374"/>
      <c r="I74128" s="409"/>
      <c r="J74128" s="374"/>
      <c r="K74128" s="409"/>
      <c r="L74128" s="378"/>
      <c r="M74128" s="410"/>
      <c r="N74128" s="374"/>
      <c r="O74128" s="411"/>
      <c r="P74128" s="409"/>
      <c r="Q74128" s="409"/>
      <c r="R74128" s="378"/>
      <c r="S74128" s="378"/>
      <c r="T74128" s="378"/>
      <c r="U74128" s="378"/>
      <c r="V74128" s="378"/>
      <c r="W74128" s="378"/>
      <c r="X74128" s="378"/>
      <c r="Y74128" s="378"/>
    </row>
    <row r="74129" spans="1:25">
      <c r="A74129" s="374"/>
      <c r="B74129" s="374"/>
      <c r="C74129" s="406"/>
      <c r="D74129" s="407"/>
      <c r="E74129" s="374"/>
      <c r="F74129" s="374"/>
      <c r="G74129" s="408"/>
      <c r="H74129" s="374"/>
      <c r="I74129" s="409"/>
      <c r="J74129" s="374"/>
      <c r="K74129" s="409"/>
      <c r="L74129" s="378"/>
      <c r="M74129" s="410"/>
      <c r="N74129" s="374"/>
      <c r="O74129" s="411"/>
      <c r="P74129" s="409"/>
      <c r="Q74129" s="409"/>
      <c r="R74129" s="378"/>
      <c r="S74129" s="378"/>
      <c r="T74129" s="378"/>
      <c r="U74129" s="378"/>
      <c r="V74129" s="378"/>
      <c r="W74129" s="378"/>
      <c r="X74129" s="378"/>
      <c r="Y74129" s="378"/>
    </row>
    <row r="74130" spans="1:25">
      <c r="A74130" s="374"/>
      <c r="B74130" s="374"/>
      <c r="C74130" s="406"/>
      <c r="D74130" s="407"/>
      <c r="E74130" s="374"/>
      <c r="F74130" s="374"/>
      <c r="G74130" s="408"/>
      <c r="H74130" s="374"/>
      <c r="I74130" s="409"/>
      <c r="J74130" s="374"/>
      <c r="K74130" s="409"/>
      <c r="L74130" s="378"/>
      <c r="M74130" s="410"/>
      <c r="N74130" s="374"/>
      <c r="O74130" s="411"/>
      <c r="P74130" s="409"/>
      <c r="Q74130" s="409"/>
      <c r="R74130" s="378"/>
      <c r="S74130" s="378"/>
      <c r="T74130" s="378"/>
      <c r="U74130" s="378"/>
      <c r="V74130" s="378"/>
      <c r="W74130" s="378"/>
      <c r="X74130" s="378"/>
      <c r="Y74130" s="378"/>
    </row>
    <row r="74131" spans="1:25">
      <c r="A74131" s="374"/>
      <c r="B74131" s="374"/>
      <c r="C74131" s="406"/>
      <c r="D74131" s="407"/>
      <c r="E74131" s="374"/>
      <c r="F74131" s="374"/>
      <c r="G74131" s="408"/>
      <c r="H74131" s="374"/>
      <c r="I74131" s="409"/>
      <c r="J74131" s="374"/>
      <c r="K74131" s="409"/>
      <c r="L74131" s="378"/>
      <c r="M74131" s="410"/>
      <c r="N74131" s="374"/>
      <c r="O74131" s="411"/>
      <c r="P74131" s="409"/>
      <c r="Q74131" s="409"/>
      <c r="R74131" s="378"/>
      <c r="S74131" s="378"/>
      <c r="T74131" s="378"/>
      <c r="U74131" s="378"/>
      <c r="V74131" s="378"/>
      <c r="W74131" s="378"/>
      <c r="X74131" s="378"/>
      <c r="Y74131" s="378"/>
    </row>
    <row r="74132" spans="1:25">
      <c r="A74132" s="374"/>
      <c r="B74132" s="374"/>
      <c r="C74132" s="406"/>
      <c r="D74132" s="407"/>
      <c r="E74132" s="374"/>
      <c r="F74132" s="374"/>
      <c r="G74132" s="408"/>
      <c r="H74132" s="374"/>
      <c r="I74132" s="409"/>
      <c r="J74132" s="374"/>
      <c r="K74132" s="409"/>
      <c r="L74132" s="378"/>
      <c r="M74132" s="410"/>
      <c r="N74132" s="374"/>
      <c r="O74132" s="411"/>
      <c r="P74132" s="409"/>
      <c r="Q74132" s="409"/>
      <c r="R74132" s="378"/>
      <c r="S74132" s="378"/>
      <c r="T74132" s="378"/>
      <c r="U74132" s="378"/>
      <c r="V74132" s="378"/>
      <c r="W74132" s="378"/>
      <c r="X74132" s="378"/>
      <c r="Y74132" s="378"/>
    </row>
    <row r="74133" spans="1:25">
      <c r="A74133" s="374"/>
      <c r="B74133" s="374"/>
      <c r="C74133" s="406"/>
      <c r="D74133" s="407"/>
      <c r="E74133" s="374"/>
      <c r="F74133" s="374"/>
      <c r="G74133" s="408"/>
      <c r="H74133" s="374"/>
      <c r="I74133" s="409"/>
      <c r="J74133" s="374"/>
      <c r="K74133" s="409"/>
      <c r="L74133" s="378"/>
      <c r="M74133" s="410"/>
      <c r="N74133" s="374"/>
      <c r="O74133" s="411"/>
      <c r="P74133" s="409"/>
      <c r="Q74133" s="409"/>
      <c r="R74133" s="378"/>
      <c r="S74133" s="378"/>
      <c r="T74133" s="378"/>
      <c r="U74133" s="378"/>
      <c r="V74133" s="378"/>
      <c r="W74133" s="378"/>
      <c r="X74133" s="378"/>
      <c r="Y74133" s="378"/>
    </row>
    <row r="74134" spans="1:25">
      <c r="A74134" s="374"/>
      <c r="B74134" s="374"/>
      <c r="C74134" s="406"/>
      <c r="D74134" s="407"/>
      <c r="E74134" s="374"/>
      <c r="F74134" s="374"/>
      <c r="G74134" s="408"/>
      <c r="H74134" s="374"/>
      <c r="I74134" s="409"/>
      <c r="J74134" s="374"/>
      <c r="K74134" s="409"/>
      <c r="L74134" s="378"/>
      <c r="M74134" s="410"/>
      <c r="N74134" s="374"/>
      <c r="O74134" s="411"/>
      <c r="P74134" s="409"/>
      <c r="Q74134" s="409"/>
      <c r="R74134" s="378"/>
      <c r="S74134" s="378"/>
      <c r="T74134" s="378"/>
      <c r="U74134" s="378"/>
      <c r="V74134" s="378"/>
      <c r="W74134" s="378"/>
      <c r="X74134" s="378"/>
      <c r="Y74134" s="378"/>
    </row>
    <row r="74135" spans="1:25">
      <c r="A74135" s="374"/>
      <c r="B74135" s="374"/>
      <c r="C74135" s="406"/>
      <c r="D74135" s="407"/>
      <c r="E74135" s="374"/>
      <c r="F74135" s="374"/>
      <c r="G74135" s="408"/>
      <c r="H74135" s="374"/>
      <c r="I74135" s="409"/>
      <c r="J74135" s="374"/>
      <c r="K74135" s="409"/>
      <c r="L74135" s="378"/>
      <c r="M74135" s="410"/>
      <c r="N74135" s="374"/>
      <c r="O74135" s="411"/>
      <c r="P74135" s="409"/>
      <c r="Q74135" s="409"/>
      <c r="R74135" s="378"/>
      <c r="S74135" s="378"/>
      <c r="T74135" s="378"/>
      <c r="U74135" s="378"/>
      <c r="V74135" s="378"/>
      <c r="W74135" s="378"/>
      <c r="X74135" s="378"/>
      <c r="Y74135" s="378"/>
    </row>
    <row r="74136" spans="1:25">
      <c r="A74136" s="374"/>
      <c r="B74136" s="374"/>
      <c r="C74136" s="406"/>
      <c r="D74136" s="407"/>
      <c r="E74136" s="374"/>
      <c r="F74136" s="374"/>
      <c r="G74136" s="408"/>
      <c r="H74136" s="374"/>
      <c r="I74136" s="409"/>
      <c r="J74136" s="374"/>
      <c r="K74136" s="409"/>
      <c r="L74136" s="378"/>
      <c r="M74136" s="410"/>
      <c r="N74136" s="374"/>
      <c r="O74136" s="411"/>
      <c r="P74136" s="409"/>
      <c r="Q74136" s="409"/>
      <c r="R74136" s="378"/>
      <c r="S74136" s="378"/>
      <c r="T74136" s="378"/>
      <c r="U74136" s="378"/>
      <c r="V74136" s="378"/>
      <c r="W74136" s="378"/>
      <c r="X74136" s="378"/>
      <c r="Y74136" s="378"/>
    </row>
    <row r="74137" spans="1:25">
      <c r="A74137" s="374"/>
      <c r="B74137" s="374"/>
      <c r="C74137" s="406"/>
      <c r="D74137" s="407"/>
      <c r="E74137" s="374"/>
      <c r="F74137" s="374"/>
      <c r="G74137" s="408"/>
      <c r="H74137" s="374"/>
      <c r="I74137" s="409"/>
      <c r="J74137" s="374"/>
      <c r="K74137" s="409"/>
      <c r="L74137" s="378"/>
      <c r="M74137" s="410"/>
      <c r="N74137" s="374"/>
      <c r="O74137" s="411"/>
      <c r="P74137" s="409"/>
      <c r="Q74137" s="409"/>
      <c r="R74137" s="378"/>
      <c r="S74137" s="378"/>
      <c r="T74137" s="378"/>
      <c r="U74137" s="378"/>
      <c r="V74137" s="378"/>
      <c r="W74137" s="378"/>
      <c r="X74137" s="378"/>
      <c r="Y74137" s="378"/>
    </row>
    <row r="74138" spans="1:25">
      <c r="A74138" s="374"/>
      <c r="B74138" s="374"/>
      <c r="C74138" s="406"/>
      <c r="D74138" s="407"/>
      <c r="E74138" s="374"/>
      <c r="F74138" s="374"/>
      <c r="G74138" s="408"/>
      <c r="H74138" s="374"/>
      <c r="I74138" s="409"/>
      <c r="J74138" s="374"/>
      <c r="K74138" s="409"/>
      <c r="L74138" s="378"/>
      <c r="M74138" s="410"/>
      <c r="N74138" s="374"/>
      <c r="O74138" s="411"/>
      <c r="P74138" s="409"/>
      <c r="Q74138" s="409"/>
      <c r="R74138" s="378"/>
      <c r="S74138" s="378"/>
      <c r="T74138" s="378"/>
      <c r="U74138" s="378"/>
      <c r="V74138" s="378"/>
      <c r="W74138" s="378"/>
      <c r="X74138" s="378"/>
      <c r="Y74138" s="378"/>
    </row>
    <row r="74139" spans="1:25">
      <c r="A74139" s="374"/>
      <c r="B74139" s="374"/>
      <c r="C74139" s="406"/>
      <c r="D74139" s="407"/>
      <c r="E74139" s="374"/>
      <c r="F74139" s="374"/>
      <c r="G74139" s="408"/>
      <c r="H74139" s="374"/>
      <c r="I74139" s="409"/>
      <c r="J74139" s="374"/>
      <c r="K74139" s="409"/>
      <c r="L74139" s="378"/>
      <c r="M74139" s="410"/>
      <c r="N74139" s="374"/>
      <c r="O74139" s="411"/>
      <c r="P74139" s="409"/>
      <c r="Q74139" s="409"/>
      <c r="R74139" s="378"/>
      <c r="S74139" s="378"/>
      <c r="T74139" s="378"/>
      <c r="U74139" s="378"/>
      <c r="V74139" s="378"/>
      <c r="W74139" s="378"/>
      <c r="X74139" s="378"/>
      <c r="Y74139" s="378"/>
    </row>
    <row r="74140" spans="1:25">
      <c r="A74140" s="374"/>
      <c r="B74140" s="374"/>
      <c r="C74140" s="406"/>
      <c r="D74140" s="407"/>
      <c r="E74140" s="374"/>
      <c r="F74140" s="374"/>
      <c r="G74140" s="408"/>
      <c r="H74140" s="374"/>
      <c r="I74140" s="409"/>
      <c r="J74140" s="374"/>
      <c r="K74140" s="409"/>
      <c r="L74140" s="378"/>
      <c r="M74140" s="410"/>
      <c r="N74140" s="374"/>
      <c r="O74140" s="411"/>
      <c r="P74140" s="409"/>
      <c r="Q74140" s="409"/>
      <c r="R74140" s="378"/>
      <c r="S74140" s="378"/>
      <c r="T74140" s="378"/>
      <c r="U74140" s="378"/>
      <c r="V74140" s="378"/>
      <c r="W74140" s="378"/>
      <c r="X74140" s="378"/>
      <c r="Y74140" s="378"/>
    </row>
    <row r="74141" spans="1:25">
      <c r="A74141" s="374"/>
      <c r="B74141" s="374"/>
      <c r="C74141" s="406"/>
      <c r="D74141" s="407"/>
      <c r="E74141" s="374"/>
      <c r="F74141" s="374"/>
      <c r="G74141" s="408"/>
      <c r="H74141" s="374"/>
      <c r="I74141" s="409"/>
      <c r="J74141" s="374"/>
      <c r="K74141" s="409"/>
      <c r="L74141" s="378"/>
      <c r="M74141" s="410"/>
      <c r="N74141" s="374"/>
      <c r="O74141" s="411"/>
      <c r="P74141" s="409"/>
      <c r="Q74141" s="409"/>
      <c r="R74141" s="378"/>
      <c r="S74141" s="378"/>
      <c r="T74141" s="378"/>
      <c r="U74141" s="378"/>
      <c r="V74141" s="378"/>
      <c r="W74141" s="378"/>
      <c r="X74141" s="378"/>
      <c r="Y74141" s="378"/>
    </row>
    <row r="74142" spans="1:25">
      <c r="A74142" s="374"/>
      <c r="B74142" s="374"/>
      <c r="C74142" s="406"/>
      <c r="D74142" s="407"/>
      <c r="E74142" s="374"/>
      <c r="F74142" s="374"/>
      <c r="G74142" s="408"/>
      <c r="H74142" s="374"/>
      <c r="I74142" s="409"/>
      <c r="J74142" s="374"/>
      <c r="K74142" s="409"/>
      <c r="L74142" s="378"/>
      <c r="M74142" s="410"/>
      <c r="N74142" s="374"/>
      <c r="O74142" s="411"/>
      <c r="P74142" s="409"/>
      <c r="Q74142" s="409"/>
      <c r="R74142" s="378"/>
      <c r="S74142" s="378"/>
      <c r="T74142" s="378"/>
      <c r="U74142" s="378"/>
      <c r="V74142" s="378"/>
      <c r="W74142" s="378"/>
      <c r="X74142" s="378"/>
      <c r="Y74142" s="378"/>
    </row>
    <row r="74143" spans="1:25">
      <c r="A74143" s="374"/>
      <c r="B74143" s="374"/>
      <c r="C74143" s="406"/>
      <c r="D74143" s="407"/>
      <c r="E74143" s="374"/>
      <c r="F74143" s="374"/>
      <c r="G74143" s="408"/>
      <c r="H74143" s="374"/>
      <c r="I74143" s="409"/>
      <c r="J74143" s="374"/>
      <c r="K74143" s="409"/>
      <c r="L74143" s="378"/>
      <c r="M74143" s="410"/>
      <c r="N74143" s="374"/>
      <c r="O74143" s="411"/>
      <c r="P74143" s="409"/>
      <c r="Q74143" s="409"/>
      <c r="R74143" s="378"/>
      <c r="S74143" s="378"/>
      <c r="T74143" s="378"/>
      <c r="U74143" s="378"/>
      <c r="V74143" s="378"/>
      <c r="W74143" s="378"/>
      <c r="X74143" s="378"/>
      <c r="Y74143" s="378"/>
    </row>
    <row r="74144" spans="1:25">
      <c r="A74144" s="374"/>
      <c r="B74144" s="374"/>
      <c r="C74144" s="406"/>
      <c r="D74144" s="407"/>
      <c r="E74144" s="374"/>
      <c r="F74144" s="374"/>
      <c r="G74144" s="408"/>
      <c r="H74144" s="374"/>
      <c r="I74144" s="409"/>
      <c r="J74144" s="374"/>
      <c r="K74144" s="409"/>
      <c r="L74144" s="378"/>
      <c r="M74144" s="410"/>
      <c r="N74144" s="374"/>
      <c r="O74144" s="411"/>
      <c r="P74144" s="409"/>
      <c r="Q74144" s="409"/>
      <c r="R74144" s="378"/>
      <c r="S74144" s="378"/>
      <c r="T74144" s="378"/>
      <c r="U74144" s="378"/>
      <c r="V74144" s="378"/>
      <c r="W74144" s="378"/>
      <c r="X74144" s="378"/>
      <c r="Y74144" s="378"/>
    </row>
    <row r="74145" spans="1:25">
      <c r="A74145" s="374"/>
      <c r="B74145" s="374"/>
      <c r="C74145" s="406"/>
      <c r="D74145" s="407"/>
      <c r="E74145" s="374"/>
      <c r="F74145" s="374"/>
      <c r="G74145" s="408"/>
      <c r="H74145" s="374"/>
      <c r="I74145" s="409"/>
      <c r="J74145" s="374"/>
      <c r="K74145" s="409"/>
      <c r="L74145" s="378"/>
      <c r="M74145" s="410"/>
      <c r="N74145" s="374"/>
      <c r="O74145" s="411"/>
      <c r="P74145" s="409"/>
      <c r="Q74145" s="409"/>
      <c r="R74145" s="378"/>
      <c r="S74145" s="378"/>
      <c r="T74145" s="378"/>
      <c r="U74145" s="378"/>
      <c r="V74145" s="378"/>
      <c r="W74145" s="378"/>
      <c r="X74145" s="378"/>
      <c r="Y74145" s="378"/>
    </row>
    <row r="74146" spans="1:25">
      <c r="A74146" s="374"/>
      <c r="B74146" s="374"/>
      <c r="C74146" s="406"/>
      <c r="D74146" s="407"/>
      <c r="E74146" s="374"/>
      <c r="F74146" s="374"/>
      <c r="G74146" s="408"/>
      <c r="H74146" s="374"/>
      <c r="I74146" s="409"/>
      <c r="J74146" s="374"/>
      <c r="K74146" s="409"/>
      <c r="L74146" s="378"/>
      <c r="M74146" s="410"/>
      <c r="N74146" s="374"/>
      <c r="O74146" s="411"/>
      <c r="P74146" s="409"/>
      <c r="Q74146" s="409"/>
      <c r="R74146" s="378"/>
      <c r="S74146" s="378"/>
      <c r="T74146" s="378"/>
      <c r="U74146" s="378"/>
      <c r="V74146" s="378"/>
      <c r="W74146" s="378"/>
      <c r="X74146" s="378"/>
      <c r="Y74146" s="378"/>
    </row>
    <row r="74147" spans="1:25">
      <c r="A74147" s="374"/>
      <c r="B74147" s="374"/>
      <c r="C74147" s="406"/>
      <c r="D74147" s="407"/>
      <c r="E74147" s="374"/>
      <c r="F74147" s="374"/>
      <c r="G74147" s="408"/>
      <c r="H74147" s="374"/>
      <c r="I74147" s="409"/>
      <c r="J74147" s="374"/>
      <c r="K74147" s="409"/>
      <c r="L74147" s="378"/>
      <c r="M74147" s="410"/>
      <c r="N74147" s="374"/>
      <c r="O74147" s="411"/>
      <c r="P74147" s="409"/>
      <c r="Q74147" s="409"/>
      <c r="R74147" s="378"/>
      <c r="S74147" s="378"/>
      <c r="T74147" s="378"/>
      <c r="U74147" s="378"/>
      <c r="V74147" s="378"/>
      <c r="W74147" s="378"/>
      <c r="X74147" s="378"/>
      <c r="Y74147" s="378"/>
    </row>
    <row r="74148" spans="1:25">
      <c r="A74148" s="374"/>
      <c r="B74148" s="374"/>
      <c r="C74148" s="406"/>
      <c r="D74148" s="407"/>
      <c r="E74148" s="374"/>
      <c r="F74148" s="374"/>
      <c r="G74148" s="408"/>
      <c r="H74148" s="374"/>
      <c r="I74148" s="409"/>
      <c r="J74148" s="374"/>
      <c r="K74148" s="409"/>
      <c r="L74148" s="378"/>
      <c r="M74148" s="410"/>
      <c r="N74148" s="374"/>
      <c r="O74148" s="411"/>
      <c r="P74148" s="409"/>
      <c r="Q74148" s="409"/>
      <c r="R74148" s="378"/>
      <c r="S74148" s="378"/>
      <c r="T74148" s="378"/>
      <c r="U74148" s="378"/>
      <c r="V74148" s="378"/>
      <c r="W74148" s="378"/>
      <c r="X74148" s="378"/>
      <c r="Y74148" s="378"/>
    </row>
    <row r="74149" spans="1:25">
      <c r="A74149" s="374"/>
      <c r="B74149" s="374"/>
      <c r="C74149" s="406"/>
      <c r="D74149" s="407"/>
      <c r="E74149" s="374"/>
      <c r="F74149" s="374"/>
      <c r="G74149" s="408"/>
      <c r="H74149" s="374"/>
      <c r="I74149" s="409"/>
      <c r="J74149" s="374"/>
      <c r="K74149" s="409"/>
      <c r="L74149" s="378"/>
      <c r="M74149" s="410"/>
      <c r="N74149" s="374"/>
      <c r="O74149" s="411"/>
      <c r="P74149" s="409"/>
      <c r="Q74149" s="409"/>
      <c r="R74149" s="378"/>
      <c r="S74149" s="378"/>
      <c r="T74149" s="378"/>
      <c r="U74149" s="378"/>
      <c r="V74149" s="378"/>
      <c r="W74149" s="378"/>
      <c r="X74149" s="378"/>
      <c r="Y74149" s="378"/>
    </row>
    <row r="74150" spans="1:25">
      <c r="A74150" s="374"/>
      <c r="B74150" s="374"/>
      <c r="C74150" s="406"/>
      <c r="D74150" s="407"/>
      <c r="E74150" s="374"/>
      <c r="F74150" s="374"/>
      <c r="G74150" s="408"/>
      <c r="H74150" s="374"/>
      <c r="I74150" s="409"/>
      <c r="J74150" s="374"/>
      <c r="K74150" s="409"/>
      <c r="L74150" s="378"/>
      <c r="M74150" s="410"/>
      <c r="N74150" s="374"/>
      <c r="O74150" s="411"/>
      <c r="P74150" s="409"/>
      <c r="Q74150" s="409"/>
      <c r="R74150" s="378"/>
      <c r="S74150" s="378"/>
      <c r="T74150" s="378"/>
      <c r="U74150" s="378"/>
      <c r="V74150" s="378"/>
      <c r="W74150" s="378"/>
      <c r="X74150" s="378"/>
      <c r="Y74150" s="378"/>
    </row>
    <row r="74151" spans="1:25">
      <c r="A74151" s="374"/>
      <c r="B74151" s="374"/>
      <c r="C74151" s="406"/>
      <c r="D74151" s="407"/>
      <c r="E74151" s="374"/>
      <c r="F74151" s="374"/>
      <c r="G74151" s="408"/>
      <c r="H74151" s="374"/>
      <c r="I74151" s="409"/>
      <c r="J74151" s="374"/>
      <c r="K74151" s="409"/>
      <c r="L74151" s="378"/>
      <c r="M74151" s="410"/>
      <c r="N74151" s="374"/>
      <c r="O74151" s="411"/>
      <c r="P74151" s="409"/>
      <c r="Q74151" s="409"/>
      <c r="R74151" s="378"/>
      <c r="S74151" s="378"/>
      <c r="T74151" s="378"/>
      <c r="U74151" s="378"/>
      <c r="V74151" s="378"/>
      <c r="W74151" s="378"/>
      <c r="X74151" s="378"/>
      <c r="Y74151" s="378"/>
    </row>
    <row r="74152" spans="1:25">
      <c r="A74152" s="374"/>
      <c r="B74152" s="374"/>
      <c r="C74152" s="406"/>
      <c r="D74152" s="407"/>
      <c r="E74152" s="374"/>
      <c r="F74152" s="374"/>
      <c r="G74152" s="408"/>
      <c r="H74152" s="374"/>
      <c r="I74152" s="409"/>
      <c r="J74152" s="374"/>
      <c r="K74152" s="409"/>
      <c r="L74152" s="378"/>
      <c r="M74152" s="410"/>
      <c r="N74152" s="374"/>
      <c r="O74152" s="411"/>
      <c r="P74152" s="409"/>
      <c r="Q74152" s="409"/>
      <c r="R74152" s="378"/>
      <c r="S74152" s="378"/>
      <c r="T74152" s="378"/>
      <c r="U74152" s="378"/>
      <c r="V74152" s="378"/>
      <c r="W74152" s="378"/>
      <c r="X74152" s="378"/>
      <c r="Y74152" s="378"/>
    </row>
    <row r="74153" spans="1:25">
      <c r="A74153" s="374"/>
      <c r="B74153" s="374"/>
      <c r="C74153" s="406"/>
      <c r="D74153" s="407"/>
      <c r="E74153" s="374"/>
      <c r="F74153" s="374"/>
      <c r="G74153" s="408"/>
      <c r="H74153" s="374"/>
      <c r="I74153" s="409"/>
      <c r="J74153" s="374"/>
      <c r="K74153" s="409"/>
      <c r="L74153" s="378"/>
      <c r="M74153" s="410"/>
      <c r="N74153" s="374"/>
      <c r="O74153" s="411"/>
      <c r="P74153" s="409"/>
      <c r="Q74153" s="409"/>
      <c r="R74153" s="378"/>
      <c r="S74153" s="378"/>
      <c r="T74153" s="378"/>
      <c r="U74153" s="378"/>
      <c r="V74153" s="378"/>
      <c r="W74153" s="378"/>
      <c r="X74153" s="378"/>
      <c r="Y74153" s="378"/>
    </row>
    <row r="74154" spans="1:25">
      <c r="A74154" s="374"/>
      <c r="B74154" s="374"/>
      <c r="C74154" s="406"/>
      <c r="D74154" s="407"/>
      <c r="E74154" s="374"/>
      <c r="F74154" s="374"/>
      <c r="G74154" s="408"/>
      <c r="H74154" s="374"/>
      <c r="I74154" s="409"/>
      <c r="J74154" s="374"/>
      <c r="K74154" s="409"/>
      <c r="L74154" s="378"/>
      <c r="M74154" s="410"/>
      <c r="N74154" s="374"/>
      <c r="O74154" s="411"/>
      <c r="P74154" s="409"/>
      <c r="Q74154" s="409"/>
      <c r="R74154" s="378"/>
      <c r="S74154" s="378"/>
      <c r="T74154" s="378"/>
      <c r="U74154" s="378"/>
      <c r="V74154" s="378"/>
      <c r="W74154" s="378"/>
      <c r="X74154" s="378"/>
      <c r="Y74154" s="378"/>
    </row>
    <row r="74155" spans="1:25">
      <c r="A74155" s="374"/>
      <c r="B74155" s="374"/>
      <c r="C74155" s="406"/>
      <c r="D74155" s="407"/>
      <c r="E74155" s="374"/>
      <c r="F74155" s="374"/>
      <c r="G74155" s="408"/>
      <c r="H74155" s="374"/>
      <c r="I74155" s="409"/>
      <c r="J74155" s="374"/>
      <c r="K74155" s="409"/>
      <c r="L74155" s="378"/>
      <c r="M74155" s="410"/>
      <c r="N74155" s="374"/>
      <c r="O74155" s="411"/>
      <c r="P74155" s="409"/>
      <c r="Q74155" s="409"/>
      <c r="R74155" s="378"/>
      <c r="S74155" s="378"/>
      <c r="T74155" s="378"/>
      <c r="U74155" s="378"/>
      <c r="V74155" s="378"/>
      <c r="W74155" s="378"/>
      <c r="X74155" s="378"/>
      <c r="Y74155" s="378"/>
    </row>
    <row r="74156" spans="1:25">
      <c r="A74156" s="374"/>
      <c r="B74156" s="374"/>
      <c r="C74156" s="406"/>
      <c r="D74156" s="407"/>
      <c r="E74156" s="374"/>
      <c r="F74156" s="374"/>
      <c r="G74156" s="408"/>
      <c r="H74156" s="374"/>
      <c r="I74156" s="409"/>
      <c r="J74156" s="374"/>
      <c r="K74156" s="409"/>
      <c r="L74156" s="378"/>
      <c r="M74156" s="410"/>
      <c r="N74156" s="374"/>
      <c r="O74156" s="411"/>
      <c r="P74156" s="409"/>
      <c r="Q74156" s="409"/>
      <c r="R74156" s="378"/>
      <c r="S74156" s="378"/>
      <c r="T74156" s="378"/>
      <c r="U74156" s="378"/>
      <c r="V74156" s="378"/>
      <c r="W74156" s="378"/>
      <c r="X74156" s="378"/>
      <c r="Y74156" s="378"/>
    </row>
    <row r="74157" spans="1:25">
      <c r="A74157" s="374"/>
      <c r="B74157" s="374"/>
      <c r="C74157" s="406"/>
      <c r="D74157" s="407"/>
      <c r="E74157" s="374"/>
      <c r="F74157" s="374"/>
      <c r="G74157" s="408"/>
      <c r="H74157" s="374"/>
      <c r="I74157" s="409"/>
      <c r="J74157" s="374"/>
      <c r="K74157" s="409"/>
      <c r="L74157" s="378"/>
      <c r="M74157" s="410"/>
      <c r="N74157" s="374"/>
      <c r="O74157" s="411"/>
      <c r="P74157" s="409"/>
      <c r="Q74157" s="409"/>
      <c r="R74157" s="378"/>
      <c r="S74157" s="378"/>
      <c r="T74157" s="378"/>
      <c r="U74157" s="378"/>
      <c r="V74157" s="378"/>
      <c r="W74157" s="378"/>
      <c r="X74157" s="378"/>
      <c r="Y74157" s="378"/>
    </row>
    <row r="74158" spans="1:25">
      <c r="A74158" s="374"/>
      <c r="B74158" s="374"/>
      <c r="C74158" s="406"/>
      <c r="D74158" s="407"/>
      <c r="E74158" s="374"/>
      <c r="F74158" s="374"/>
      <c r="G74158" s="408"/>
      <c r="H74158" s="374"/>
      <c r="I74158" s="409"/>
      <c r="J74158" s="374"/>
      <c r="K74158" s="409"/>
      <c r="L74158" s="378"/>
      <c r="M74158" s="410"/>
      <c r="N74158" s="374"/>
      <c r="O74158" s="411"/>
      <c r="P74158" s="409"/>
      <c r="Q74158" s="409"/>
      <c r="R74158" s="378"/>
      <c r="S74158" s="378"/>
      <c r="T74158" s="378"/>
      <c r="U74158" s="378"/>
      <c r="V74158" s="378"/>
      <c r="W74158" s="378"/>
      <c r="X74158" s="378"/>
      <c r="Y74158" s="378"/>
    </row>
    <row r="74159" spans="1:25">
      <c r="A74159" s="374"/>
      <c r="B74159" s="374"/>
      <c r="C74159" s="406"/>
      <c r="D74159" s="407"/>
      <c r="E74159" s="374"/>
      <c r="F74159" s="374"/>
      <c r="G74159" s="408"/>
      <c r="H74159" s="374"/>
      <c r="I74159" s="409"/>
      <c r="J74159" s="374"/>
      <c r="K74159" s="409"/>
      <c r="L74159" s="378"/>
      <c r="M74159" s="410"/>
      <c r="N74159" s="374"/>
      <c r="O74159" s="411"/>
      <c r="P74159" s="409"/>
      <c r="Q74159" s="409"/>
      <c r="R74159" s="378"/>
      <c r="S74159" s="378"/>
      <c r="T74159" s="378"/>
      <c r="U74159" s="378"/>
      <c r="V74159" s="378"/>
      <c r="W74159" s="378"/>
      <c r="X74159" s="378"/>
      <c r="Y74159" s="378"/>
    </row>
    <row r="74160" spans="1:25">
      <c r="A74160" s="374"/>
      <c r="B74160" s="374"/>
      <c r="C74160" s="406"/>
      <c r="D74160" s="407"/>
      <c r="E74160" s="374"/>
      <c r="F74160" s="374"/>
      <c r="G74160" s="408"/>
      <c r="H74160" s="374"/>
      <c r="I74160" s="409"/>
      <c r="J74160" s="374"/>
      <c r="K74160" s="409"/>
      <c r="L74160" s="378"/>
      <c r="M74160" s="410"/>
      <c r="N74160" s="374"/>
      <c r="O74160" s="411"/>
      <c r="P74160" s="409"/>
      <c r="Q74160" s="409"/>
      <c r="R74160" s="378"/>
      <c r="S74160" s="378"/>
      <c r="T74160" s="378"/>
      <c r="U74160" s="378"/>
      <c r="V74160" s="378"/>
      <c r="W74160" s="378"/>
      <c r="X74160" s="378"/>
      <c r="Y74160" s="378"/>
    </row>
    <row r="74161" spans="1:25">
      <c r="A74161" s="374"/>
      <c r="B74161" s="374"/>
      <c r="C74161" s="406"/>
      <c r="D74161" s="407"/>
      <c r="E74161" s="374"/>
      <c r="F74161" s="374"/>
      <c r="G74161" s="408"/>
      <c r="H74161" s="374"/>
      <c r="I74161" s="409"/>
      <c r="J74161" s="374"/>
      <c r="K74161" s="409"/>
      <c r="L74161" s="378"/>
      <c r="M74161" s="410"/>
      <c r="N74161" s="374"/>
      <c r="O74161" s="411"/>
      <c r="P74161" s="409"/>
      <c r="Q74161" s="409"/>
      <c r="R74161" s="378"/>
      <c r="S74161" s="378"/>
      <c r="T74161" s="378"/>
      <c r="U74161" s="378"/>
      <c r="V74161" s="378"/>
      <c r="W74161" s="378"/>
      <c r="X74161" s="378"/>
      <c r="Y74161" s="378"/>
    </row>
    <row r="74162" spans="1:25">
      <c r="A74162" s="374"/>
      <c r="B74162" s="374"/>
      <c r="C74162" s="406"/>
      <c r="D74162" s="407"/>
      <c r="E74162" s="374"/>
      <c r="F74162" s="374"/>
      <c r="G74162" s="408"/>
      <c r="H74162" s="374"/>
      <c r="I74162" s="409"/>
      <c r="J74162" s="374"/>
      <c r="K74162" s="409"/>
      <c r="L74162" s="378"/>
      <c r="M74162" s="410"/>
      <c r="N74162" s="374"/>
      <c r="O74162" s="411"/>
      <c r="P74162" s="409"/>
      <c r="Q74162" s="409"/>
      <c r="R74162" s="378"/>
      <c r="S74162" s="378"/>
      <c r="T74162" s="378"/>
      <c r="U74162" s="378"/>
      <c r="V74162" s="378"/>
      <c r="W74162" s="378"/>
      <c r="X74162" s="378"/>
      <c r="Y74162" s="378"/>
    </row>
    <row r="74163" spans="1:25">
      <c r="A74163" s="374"/>
      <c r="B74163" s="374"/>
      <c r="C74163" s="406"/>
      <c r="D74163" s="407"/>
      <c r="E74163" s="374"/>
      <c r="F74163" s="374"/>
      <c r="G74163" s="408"/>
      <c r="H74163" s="374"/>
      <c r="I74163" s="409"/>
      <c r="J74163" s="374"/>
      <c r="K74163" s="409"/>
      <c r="L74163" s="378"/>
      <c r="M74163" s="410"/>
      <c r="N74163" s="374"/>
      <c r="O74163" s="411"/>
      <c r="P74163" s="409"/>
      <c r="Q74163" s="409"/>
      <c r="R74163" s="378"/>
      <c r="S74163" s="378"/>
      <c r="T74163" s="378"/>
      <c r="U74163" s="378"/>
      <c r="V74163" s="378"/>
      <c r="W74163" s="378"/>
      <c r="X74163" s="378"/>
      <c r="Y74163" s="378"/>
    </row>
    <row r="74164" spans="1:25">
      <c r="A74164" s="374"/>
      <c r="B74164" s="374"/>
      <c r="C74164" s="406"/>
      <c r="D74164" s="407"/>
      <c r="E74164" s="374"/>
      <c r="F74164" s="374"/>
      <c r="G74164" s="408"/>
      <c r="H74164" s="374"/>
      <c r="I74164" s="409"/>
      <c r="J74164" s="374"/>
      <c r="K74164" s="409"/>
      <c r="L74164" s="378"/>
      <c r="M74164" s="410"/>
      <c r="N74164" s="374"/>
      <c r="O74164" s="411"/>
      <c r="P74164" s="409"/>
      <c r="Q74164" s="409"/>
      <c r="R74164" s="378"/>
      <c r="S74164" s="378"/>
      <c r="T74164" s="378"/>
      <c r="U74164" s="378"/>
      <c r="V74164" s="378"/>
      <c r="W74164" s="378"/>
      <c r="X74164" s="378"/>
      <c r="Y74164" s="378"/>
    </row>
    <row r="74165" spans="1:25">
      <c r="A74165" s="374"/>
      <c r="B74165" s="374"/>
      <c r="C74165" s="406"/>
      <c r="D74165" s="407"/>
      <c r="E74165" s="374"/>
      <c r="F74165" s="374"/>
      <c r="G74165" s="408"/>
      <c r="H74165" s="374"/>
      <c r="I74165" s="409"/>
      <c r="J74165" s="374"/>
      <c r="K74165" s="409"/>
      <c r="L74165" s="378"/>
      <c r="M74165" s="410"/>
      <c r="N74165" s="374"/>
      <c r="O74165" s="411"/>
      <c r="P74165" s="409"/>
      <c r="Q74165" s="409"/>
      <c r="R74165" s="378"/>
      <c r="S74165" s="378"/>
      <c r="T74165" s="378"/>
      <c r="U74165" s="378"/>
      <c r="V74165" s="378"/>
      <c r="W74165" s="378"/>
      <c r="X74165" s="378"/>
      <c r="Y74165" s="378"/>
    </row>
    <row r="74166" spans="1:25">
      <c r="A74166" s="374"/>
      <c r="B74166" s="374"/>
      <c r="C74166" s="406"/>
      <c r="D74166" s="407"/>
      <c r="E74166" s="374"/>
      <c r="F74166" s="374"/>
      <c r="G74166" s="408"/>
      <c r="H74166" s="374"/>
      <c r="I74166" s="409"/>
      <c r="J74166" s="374"/>
      <c r="K74166" s="409"/>
      <c r="L74166" s="378"/>
      <c r="M74166" s="410"/>
      <c r="N74166" s="374"/>
      <c r="O74166" s="411"/>
      <c r="P74166" s="409"/>
      <c r="Q74166" s="409"/>
      <c r="R74166" s="378"/>
      <c r="S74166" s="378"/>
      <c r="T74166" s="378"/>
      <c r="U74166" s="378"/>
      <c r="V74166" s="378"/>
      <c r="W74166" s="378"/>
      <c r="X74166" s="378"/>
      <c r="Y74166" s="378"/>
    </row>
    <row r="74167" spans="1:25">
      <c r="A74167" s="374"/>
      <c r="B74167" s="374"/>
      <c r="C74167" s="406"/>
      <c r="D74167" s="407"/>
      <c r="E74167" s="374"/>
      <c r="F74167" s="374"/>
      <c r="G74167" s="408"/>
      <c r="H74167" s="374"/>
      <c r="I74167" s="409"/>
      <c r="J74167" s="374"/>
      <c r="K74167" s="409"/>
      <c r="L74167" s="378"/>
      <c r="M74167" s="410"/>
      <c r="N74167" s="374"/>
      <c r="O74167" s="411"/>
      <c r="P74167" s="409"/>
      <c r="Q74167" s="409"/>
      <c r="R74167" s="378"/>
      <c r="S74167" s="378"/>
      <c r="T74167" s="378"/>
      <c r="U74167" s="378"/>
      <c r="V74167" s="378"/>
      <c r="W74167" s="378"/>
      <c r="X74167" s="378"/>
      <c r="Y74167" s="378"/>
    </row>
    <row r="74168" spans="1:25">
      <c r="A74168" s="374"/>
      <c r="B74168" s="374"/>
      <c r="C74168" s="406"/>
      <c r="D74168" s="407"/>
      <c r="E74168" s="374"/>
      <c r="F74168" s="374"/>
      <c r="G74168" s="408"/>
      <c r="H74168" s="374"/>
      <c r="I74168" s="409"/>
      <c r="J74168" s="374"/>
      <c r="K74168" s="409"/>
      <c r="L74168" s="378"/>
      <c r="M74168" s="410"/>
      <c r="N74168" s="374"/>
      <c r="O74168" s="411"/>
      <c r="P74168" s="409"/>
      <c r="Q74168" s="409"/>
      <c r="R74168" s="378"/>
      <c r="S74168" s="378"/>
      <c r="T74168" s="378"/>
      <c r="U74168" s="378"/>
      <c r="V74168" s="378"/>
      <c r="W74168" s="378"/>
      <c r="X74168" s="378"/>
      <c r="Y74168" s="378"/>
    </row>
    <row r="74169" spans="1:25">
      <c r="A74169" s="374"/>
      <c r="B74169" s="374"/>
      <c r="C74169" s="406"/>
      <c r="D74169" s="407"/>
      <c r="E74169" s="374"/>
      <c r="F74169" s="374"/>
      <c r="G74169" s="408"/>
      <c r="H74169" s="374"/>
      <c r="I74169" s="409"/>
      <c r="J74169" s="374"/>
      <c r="K74169" s="409"/>
      <c r="L74169" s="378"/>
      <c r="M74169" s="410"/>
      <c r="N74169" s="374"/>
      <c r="O74169" s="411"/>
      <c r="P74169" s="409"/>
      <c r="Q74169" s="409"/>
      <c r="R74169" s="378"/>
      <c r="S74169" s="378"/>
      <c r="T74169" s="378"/>
      <c r="U74169" s="378"/>
      <c r="V74169" s="378"/>
      <c r="W74169" s="378"/>
      <c r="X74169" s="378"/>
      <c r="Y74169" s="378"/>
    </row>
    <row r="74170" spans="1:25">
      <c r="A74170" s="374"/>
      <c r="B74170" s="374"/>
      <c r="C74170" s="406"/>
      <c r="D74170" s="407"/>
      <c r="E74170" s="374"/>
      <c r="F74170" s="374"/>
      <c r="G74170" s="408"/>
      <c r="H74170" s="374"/>
      <c r="I74170" s="409"/>
      <c r="J74170" s="374"/>
      <c r="K74170" s="409"/>
      <c r="L74170" s="378"/>
      <c r="M74170" s="410"/>
      <c r="N74170" s="374"/>
      <c r="O74170" s="411"/>
      <c r="P74170" s="409"/>
      <c r="Q74170" s="409"/>
      <c r="R74170" s="378"/>
      <c r="S74170" s="378"/>
      <c r="T74170" s="378"/>
      <c r="U74170" s="378"/>
      <c r="V74170" s="378"/>
      <c r="W74170" s="378"/>
      <c r="X74170" s="378"/>
      <c r="Y74170" s="378"/>
    </row>
    <row r="74171" spans="1:25">
      <c r="A74171" s="374"/>
      <c r="B74171" s="374"/>
      <c r="C74171" s="406"/>
      <c r="D74171" s="407"/>
      <c r="E74171" s="374"/>
      <c r="F74171" s="374"/>
      <c r="G74171" s="408"/>
      <c r="H74171" s="374"/>
      <c r="I74171" s="409"/>
      <c r="J74171" s="374"/>
      <c r="K74171" s="409"/>
      <c r="L74171" s="378"/>
      <c r="M74171" s="410"/>
      <c r="N74171" s="374"/>
      <c r="O74171" s="411"/>
      <c r="P74171" s="409"/>
      <c r="Q74171" s="409"/>
      <c r="R74171" s="378"/>
      <c r="S74171" s="378"/>
      <c r="T74171" s="378"/>
      <c r="U74171" s="378"/>
      <c r="V74171" s="378"/>
      <c r="W74171" s="378"/>
      <c r="X74171" s="378"/>
      <c r="Y74171" s="378"/>
    </row>
    <row r="74172" spans="1:25">
      <c r="A74172" s="374"/>
      <c r="B74172" s="374"/>
      <c r="C74172" s="406"/>
      <c r="D74172" s="407"/>
      <c r="E74172" s="374"/>
      <c r="F74172" s="374"/>
      <c r="G74172" s="408"/>
      <c r="H74172" s="374"/>
      <c r="I74172" s="409"/>
      <c r="J74172" s="374"/>
      <c r="K74172" s="409"/>
      <c r="L74172" s="378"/>
      <c r="M74172" s="410"/>
      <c r="N74172" s="374"/>
      <c r="O74172" s="411"/>
      <c r="P74172" s="409"/>
      <c r="Q74172" s="409"/>
      <c r="R74172" s="378"/>
      <c r="S74172" s="378"/>
      <c r="T74172" s="378"/>
      <c r="U74172" s="378"/>
      <c r="V74172" s="378"/>
      <c r="W74172" s="378"/>
      <c r="X74172" s="378"/>
      <c r="Y74172" s="378"/>
    </row>
    <row r="74173" spans="1:25">
      <c r="A74173" s="374"/>
      <c r="B74173" s="374"/>
      <c r="C74173" s="406"/>
      <c r="D74173" s="407"/>
      <c r="E74173" s="374"/>
      <c r="F74173" s="374"/>
      <c r="G74173" s="408"/>
      <c r="H74173" s="374"/>
      <c r="I74173" s="409"/>
      <c r="J74173" s="374"/>
      <c r="K74173" s="409"/>
      <c r="L74173" s="378"/>
      <c r="M74173" s="410"/>
      <c r="N74173" s="374"/>
      <c r="O74173" s="411"/>
      <c r="P74173" s="409"/>
      <c r="Q74173" s="409"/>
      <c r="R74173" s="378"/>
      <c r="S74173" s="378"/>
      <c r="T74173" s="378"/>
      <c r="U74173" s="378"/>
      <c r="V74173" s="378"/>
      <c r="W74173" s="378"/>
      <c r="X74173" s="378"/>
      <c r="Y74173" s="378"/>
    </row>
    <row r="74174" spans="1:25">
      <c r="A74174" s="374"/>
      <c r="B74174" s="374"/>
      <c r="C74174" s="406"/>
      <c r="D74174" s="407"/>
      <c r="E74174" s="374"/>
      <c r="F74174" s="374"/>
      <c r="G74174" s="408"/>
      <c r="H74174" s="374"/>
      <c r="I74174" s="409"/>
      <c r="J74174" s="374"/>
      <c r="K74174" s="409"/>
      <c r="L74174" s="378"/>
      <c r="M74174" s="410"/>
      <c r="N74174" s="374"/>
      <c r="O74174" s="411"/>
      <c r="P74174" s="409"/>
      <c r="Q74174" s="409"/>
      <c r="R74174" s="378"/>
      <c r="S74174" s="378"/>
      <c r="T74174" s="378"/>
      <c r="U74174" s="378"/>
      <c r="V74174" s="378"/>
      <c r="W74174" s="378"/>
      <c r="X74174" s="378"/>
      <c r="Y74174" s="378"/>
    </row>
    <row r="74175" spans="1:25">
      <c r="A74175" s="374"/>
      <c r="B74175" s="374"/>
      <c r="C74175" s="406"/>
      <c r="D74175" s="407"/>
      <c r="E74175" s="374"/>
      <c r="F74175" s="374"/>
      <c r="G74175" s="408"/>
      <c r="H74175" s="374"/>
      <c r="I74175" s="409"/>
      <c r="J74175" s="374"/>
      <c r="K74175" s="409"/>
      <c r="L74175" s="378"/>
      <c r="M74175" s="410"/>
      <c r="N74175" s="374"/>
      <c r="O74175" s="411"/>
      <c r="P74175" s="409"/>
      <c r="Q74175" s="409"/>
      <c r="R74175" s="378"/>
      <c r="S74175" s="378"/>
      <c r="T74175" s="378"/>
      <c r="U74175" s="378"/>
      <c r="V74175" s="378"/>
      <c r="W74175" s="378"/>
      <c r="X74175" s="378"/>
      <c r="Y74175" s="378"/>
    </row>
    <row r="74176" spans="1:25">
      <c r="A74176" s="374"/>
      <c r="B74176" s="374"/>
      <c r="C74176" s="406"/>
      <c r="D74176" s="407"/>
      <c r="E74176" s="374"/>
      <c r="F74176" s="374"/>
      <c r="G74176" s="408"/>
      <c r="H74176" s="374"/>
      <c r="I74176" s="409"/>
      <c r="J74176" s="374"/>
      <c r="K74176" s="409"/>
      <c r="L74176" s="378"/>
      <c r="M74176" s="410"/>
      <c r="N74176" s="374"/>
      <c r="O74176" s="411"/>
      <c r="P74176" s="409"/>
      <c r="Q74176" s="409"/>
      <c r="R74176" s="378"/>
      <c r="S74176" s="378"/>
      <c r="T74176" s="378"/>
      <c r="U74176" s="378"/>
      <c r="V74176" s="378"/>
      <c r="W74176" s="378"/>
      <c r="X74176" s="378"/>
      <c r="Y74176" s="378"/>
    </row>
    <row r="74177" spans="1:25">
      <c r="A74177" s="374"/>
      <c r="B74177" s="374"/>
      <c r="C74177" s="406"/>
      <c r="D74177" s="407"/>
      <c r="E74177" s="374"/>
      <c r="F74177" s="374"/>
      <c r="G74177" s="408"/>
      <c r="H74177" s="374"/>
      <c r="I74177" s="409"/>
      <c r="J74177" s="374"/>
      <c r="K74177" s="409"/>
      <c r="L74177" s="378"/>
      <c r="M74177" s="410"/>
      <c r="N74177" s="374"/>
      <c r="O74177" s="411"/>
      <c r="P74177" s="409"/>
      <c r="Q74177" s="409"/>
      <c r="R74177" s="378"/>
      <c r="S74177" s="378"/>
      <c r="T74177" s="378"/>
      <c r="U74177" s="378"/>
      <c r="V74177" s="378"/>
      <c r="W74177" s="378"/>
      <c r="X74177" s="378"/>
      <c r="Y74177" s="378"/>
    </row>
    <row r="74178" spans="1:25">
      <c r="A74178" s="374"/>
      <c r="B74178" s="374"/>
      <c r="C74178" s="406"/>
      <c r="D74178" s="407"/>
      <c r="E74178" s="374"/>
      <c r="F74178" s="374"/>
      <c r="G74178" s="408"/>
      <c r="H74178" s="374"/>
      <c r="I74178" s="409"/>
      <c r="J74178" s="374"/>
      <c r="K74178" s="409"/>
      <c r="L74178" s="378"/>
      <c r="M74178" s="410"/>
      <c r="N74178" s="374"/>
      <c r="O74178" s="411"/>
      <c r="P74178" s="409"/>
      <c r="Q74178" s="409"/>
      <c r="R74178" s="378"/>
      <c r="S74178" s="378"/>
      <c r="T74178" s="378"/>
      <c r="U74178" s="378"/>
      <c r="V74178" s="378"/>
      <c r="W74178" s="378"/>
      <c r="X74178" s="378"/>
      <c r="Y74178" s="378"/>
    </row>
    <row r="74179" spans="1:25">
      <c r="A74179" s="374"/>
      <c r="B74179" s="374"/>
      <c r="C74179" s="406"/>
      <c r="D74179" s="407"/>
      <c r="E74179" s="374"/>
      <c r="F74179" s="374"/>
      <c r="G74179" s="408"/>
      <c r="H74179" s="374"/>
      <c r="I74179" s="409"/>
      <c r="J74179" s="374"/>
      <c r="K74179" s="409"/>
      <c r="L74179" s="378"/>
      <c r="M74179" s="410"/>
      <c r="N74179" s="374"/>
      <c r="O74179" s="411"/>
      <c r="P74179" s="409"/>
      <c r="Q74179" s="409"/>
      <c r="R74179" s="378"/>
      <c r="S74179" s="378"/>
      <c r="T74179" s="378"/>
      <c r="U74179" s="378"/>
      <c r="V74179" s="378"/>
      <c r="W74179" s="378"/>
      <c r="X74179" s="378"/>
      <c r="Y74179" s="378"/>
    </row>
    <row r="74180" spans="1:25">
      <c r="A74180" s="374"/>
      <c r="B74180" s="374"/>
      <c r="C74180" s="406"/>
      <c r="D74180" s="407"/>
      <c r="E74180" s="374"/>
      <c r="F74180" s="374"/>
      <c r="G74180" s="408"/>
      <c r="H74180" s="374"/>
      <c r="I74180" s="409"/>
      <c r="J74180" s="374"/>
      <c r="K74180" s="409"/>
      <c r="L74180" s="378"/>
      <c r="M74180" s="410"/>
      <c r="N74180" s="374"/>
      <c r="O74180" s="411"/>
      <c r="P74180" s="409"/>
      <c r="Q74180" s="409"/>
      <c r="R74180" s="378"/>
      <c r="S74180" s="378"/>
      <c r="T74180" s="378"/>
      <c r="U74180" s="378"/>
      <c r="V74180" s="378"/>
      <c r="W74180" s="378"/>
      <c r="X74180" s="378"/>
      <c r="Y74180" s="378"/>
    </row>
    <row r="74181" spans="1:25">
      <c r="A74181" s="374"/>
      <c r="B74181" s="374"/>
      <c r="C74181" s="406"/>
      <c r="D74181" s="407"/>
      <c r="E74181" s="374"/>
      <c r="F74181" s="374"/>
      <c r="G74181" s="408"/>
      <c r="H74181" s="374"/>
      <c r="I74181" s="409"/>
      <c r="J74181" s="374"/>
      <c r="K74181" s="409"/>
      <c r="L74181" s="378"/>
      <c r="M74181" s="410"/>
      <c r="N74181" s="374"/>
      <c r="O74181" s="411"/>
      <c r="P74181" s="409"/>
      <c r="Q74181" s="409"/>
      <c r="R74181" s="378"/>
      <c r="S74181" s="378"/>
      <c r="T74181" s="378"/>
      <c r="U74181" s="378"/>
      <c r="V74181" s="378"/>
      <c r="W74181" s="378"/>
      <c r="X74181" s="378"/>
      <c r="Y74181" s="378"/>
    </row>
    <row r="74182" spans="1:25">
      <c r="A74182" s="374"/>
      <c r="B74182" s="374"/>
      <c r="C74182" s="406"/>
      <c r="D74182" s="407"/>
      <c r="E74182" s="374"/>
      <c r="F74182" s="374"/>
      <c r="G74182" s="408"/>
      <c r="H74182" s="374"/>
      <c r="I74182" s="409"/>
      <c r="J74182" s="374"/>
      <c r="K74182" s="409"/>
      <c r="L74182" s="378"/>
      <c r="M74182" s="410"/>
      <c r="N74182" s="374"/>
      <c r="O74182" s="411"/>
      <c r="P74182" s="409"/>
      <c r="Q74182" s="409"/>
      <c r="R74182" s="378"/>
      <c r="S74182" s="378"/>
      <c r="T74182" s="378"/>
      <c r="U74182" s="378"/>
      <c r="V74182" s="378"/>
      <c r="W74182" s="378"/>
      <c r="X74182" s="378"/>
      <c r="Y74182" s="378"/>
    </row>
    <row r="74183" spans="1:25">
      <c r="A74183" s="374"/>
      <c r="B74183" s="374"/>
      <c r="C74183" s="406"/>
      <c r="D74183" s="407"/>
      <c r="E74183" s="374"/>
      <c r="F74183" s="374"/>
      <c r="G74183" s="408"/>
      <c r="H74183" s="374"/>
      <c r="I74183" s="409"/>
      <c r="J74183" s="374"/>
      <c r="K74183" s="409"/>
      <c r="L74183" s="378"/>
      <c r="M74183" s="410"/>
      <c r="N74183" s="374"/>
      <c r="O74183" s="411"/>
      <c r="P74183" s="409"/>
      <c r="Q74183" s="409"/>
      <c r="R74183" s="378"/>
      <c r="S74183" s="378"/>
      <c r="T74183" s="378"/>
      <c r="U74183" s="378"/>
      <c r="V74183" s="378"/>
      <c r="W74183" s="378"/>
      <c r="X74183" s="378"/>
      <c r="Y74183" s="378"/>
    </row>
    <row r="74184" spans="1:25">
      <c r="A74184" s="374"/>
      <c r="B74184" s="374"/>
      <c r="C74184" s="406"/>
      <c r="D74184" s="407"/>
      <c r="E74184" s="374"/>
      <c r="F74184" s="374"/>
      <c r="G74184" s="408"/>
      <c r="H74184" s="374"/>
      <c r="I74184" s="409"/>
      <c r="J74184" s="374"/>
      <c r="K74184" s="409"/>
      <c r="L74184" s="378"/>
      <c r="M74184" s="410"/>
      <c r="N74184" s="374"/>
      <c r="O74184" s="411"/>
      <c r="P74184" s="409"/>
      <c r="Q74184" s="409"/>
      <c r="R74184" s="378"/>
      <c r="S74184" s="378"/>
      <c r="T74184" s="378"/>
      <c r="U74184" s="378"/>
      <c r="V74184" s="378"/>
      <c r="W74184" s="378"/>
      <c r="X74184" s="378"/>
      <c r="Y74184" s="378"/>
    </row>
    <row r="74185" spans="1:25">
      <c r="A74185" s="374"/>
      <c r="B74185" s="374"/>
      <c r="C74185" s="406"/>
      <c r="D74185" s="407"/>
      <c r="E74185" s="374"/>
      <c r="F74185" s="374"/>
      <c r="G74185" s="408"/>
      <c r="H74185" s="374"/>
      <c r="I74185" s="409"/>
      <c r="J74185" s="374"/>
      <c r="K74185" s="409"/>
      <c r="L74185" s="378"/>
      <c r="M74185" s="410"/>
      <c r="N74185" s="374"/>
      <c r="O74185" s="411"/>
      <c r="P74185" s="409"/>
      <c r="Q74185" s="409"/>
      <c r="R74185" s="378"/>
      <c r="S74185" s="378"/>
      <c r="T74185" s="378"/>
      <c r="U74185" s="378"/>
      <c r="V74185" s="378"/>
      <c r="W74185" s="378"/>
      <c r="X74185" s="378"/>
      <c r="Y74185" s="378"/>
    </row>
    <row r="74186" spans="1:25">
      <c r="A74186" s="374"/>
      <c r="B74186" s="374"/>
      <c r="C74186" s="406"/>
      <c r="D74186" s="407"/>
      <c r="E74186" s="374"/>
      <c r="F74186" s="374"/>
      <c r="G74186" s="408"/>
      <c r="H74186" s="374"/>
      <c r="I74186" s="409"/>
      <c r="J74186" s="374"/>
      <c r="K74186" s="409"/>
      <c r="L74186" s="378"/>
      <c r="M74186" s="410"/>
      <c r="N74186" s="374"/>
      <c r="O74186" s="411"/>
      <c r="P74186" s="409"/>
      <c r="Q74186" s="409"/>
      <c r="R74186" s="378"/>
      <c r="S74186" s="378"/>
      <c r="T74186" s="378"/>
      <c r="U74186" s="378"/>
      <c r="V74186" s="378"/>
      <c r="W74186" s="378"/>
      <c r="X74186" s="378"/>
      <c r="Y74186" s="378"/>
    </row>
    <row r="74187" spans="1:25">
      <c r="A74187" s="374"/>
      <c r="B74187" s="374"/>
      <c r="C74187" s="406"/>
      <c r="D74187" s="407"/>
      <c r="E74187" s="374"/>
      <c r="F74187" s="374"/>
      <c r="G74187" s="408"/>
      <c r="H74187" s="374"/>
      <c r="I74187" s="409"/>
      <c r="J74187" s="374"/>
      <c r="K74187" s="409"/>
      <c r="L74187" s="378"/>
      <c r="M74187" s="410"/>
      <c r="N74187" s="374"/>
      <c r="O74187" s="411"/>
      <c r="P74187" s="409"/>
      <c r="Q74187" s="409"/>
      <c r="R74187" s="378"/>
      <c r="S74187" s="378"/>
      <c r="T74187" s="378"/>
      <c r="U74187" s="378"/>
      <c r="V74187" s="378"/>
      <c r="W74187" s="378"/>
      <c r="X74187" s="378"/>
      <c r="Y74187" s="378"/>
    </row>
    <row r="74188" spans="1:25">
      <c r="A74188" s="374"/>
      <c r="B74188" s="374"/>
      <c r="C74188" s="406"/>
      <c r="D74188" s="407"/>
      <c r="E74188" s="374"/>
      <c r="F74188" s="374"/>
      <c r="G74188" s="408"/>
      <c r="H74188" s="374"/>
      <c r="I74188" s="409"/>
      <c r="J74188" s="374"/>
      <c r="K74188" s="409"/>
      <c r="L74188" s="378"/>
      <c r="M74188" s="410"/>
      <c r="N74188" s="374"/>
      <c r="O74188" s="411"/>
      <c r="P74188" s="409"/>
      <c r="Q74188" s="409"/>
      <c r="R74188" s="378"/>
      <c r="S74188" s="378"/>
      <c r="T74188" s="378"/>
      <c r="U74188" s="378"/>
      <c r="V74188" s="378"/>
      <c r="W74188" s="378"/>
      <c r="X74188" s="378"/>
      <c r="Y74188" s="378"/>
    </row>
    <row r="74189" spans="1:25">
      <c r="A74189" s="374"/>
      <c r="B74189" s="374"/>
      <c r="C74189" s="406"/>
      <c r="D74189" s="407"/>
      <c r="E74189" s="374"/>
      <c r="F74189" s="374"/>
      <c r="G74189" s="408"/>
      <c r="H74189" s="374"/>
      <c r="I74189" s="409"/>
      <c r="J74189" s="374"/>
      <c r="K74189" s="409"/>
      <c r="L74189" s="378"/>
      <c r="M74189" s="410"/>
      <c r="N74189" s="374"/>
      <c r="O74189" s="411"/>
      <c r="P74189" s="409"/>
      <c r="Q74189" s="409"/>
      <c r="R74189" s="378"/>
      <c r="S74189" s="378"/>
      <c r="T74189" s="378"/>
      <c r="U74189" s="378"/>
      <c r="V74189" s="378"/>
      <c r="W74189" s="378"/>
      <c r="X74189" s="378"/>
      <c r="Y74189" s="378"/>
    </row>
    <row r="74190" spans="1:25">
      <c r="A74190" s="374"/>
      <c r="B74190" s="374"/>
      <c r="C74190" s="406"/>
      <c r="D74190" s="407"/>
      <c r="E74190" s="374"/>
      <c r="F74190" s="374"/>
      <c r="G74190" s="408"/>
      <c r="H74190" s="374"/>
      <c r="I74190" s="409"/>
      <c r="J74190" s="374"/>
      <c r="K74190" s="409"/>
      <c r="L74190" s="378"/>
      <c r="M74190" s="410"/>
      <c r="N74190" s="374"/>
      <c r="O74190" s="411"/>
      <c r="P74190" s="409"/>
      <c r="Q74190" s="409"/>
      <c r="R74190" s="378"/>
      <c r="S74190" s="378"/>
      <c r="T74190" s="378"/>
      <c r="U74190" s="378"/>
      <c r="V74190" s="378"/>
      <c r="W74190" s="378"/>
      <c r="X74190" s="378"/>
      <c r="Y74190" s="378"/>
    </row>
    <row r="74191" spans="1:25">
      <c r="A74191" s="374"/>
      <c r="B74191" s="374"/>
      <c r="C74191" s="406"/>
      <c r="D74191" s="407"/>
      <c r="E74191" s="374"/>
      <c r="F74191" s="374"/>
      <c r="G74191" s="408"/>
      <c r="H74191" s="374"/>
      <c r="I74191" s="409"/>
      <c r="J74191" s="374"/>
      <c r="K74191" s="409"/>
      <c r="L74191" s="378"/>
      <c r="M74191" s="410"/>
      <c r="N74191" s="374"/>
      <c r="O74191" s="411"/>
      <c r="P74191" s="409"/>
      <c r="Q74191" s="409"/>
      <c r="R74191" s="378"/>
      <c r="S74191" s="378"/>
      <c r="T74191" s="378"/>
      <c r="U74191" s="378"/>
      <c r="V74191" s="378"/>
      <c r="W74191" s="378"/>
      <c r="X74191" s="378"/>
      <c r="Y74191" s="378"/>
    </row>
    <row r="74192" spans="1:25">
      <c r="A74192" s="374"/>
      <c r="B74192" s="374"/>
      <c r="C74192" s="406"/>
      <c r="D74192" s="407"/>
      <c r="E74192" s="374"/>
      <c r="F74192" s="374"/>
      <c r="G74192" s="408"/>
      <c r="H74192" s="374"/>
      <c r="I74192" s="409"/>
      <c r="J74192" s="374"/>
      <c r="K74192" s="409"/>
      <c r="L74192" s="378"/>
      <c r="M74192" s="410"/>
      <c r="N74192" s="374"/>
      <c r="O74192" s="411"/>
      <c r="P74192" s="409"/>
      <c r="Q74192" s="409"/>
      <c r="R74192" s="378"/>
      <c r="S74192" s="378"/>
      <c r="T74192" s="378"/>
      <c r="U74192" s="378"/>
      <c r="V74192" s="378"/>
      <c r="W74192" s="378"/>
      <c r="X74192" s="378"/>
      <c r="Y74192" s="378"/>
    </row>
    <row r="74193" spans="1:25">
      <c r="A74193" s="374"/>
      <c r="B74193" s="374"/>
      <c r="C74193" s="406"/>
      <c r="D74193" s="407"/>
      <c r="E74193" s="374"/>
      <c r="F74193" s="374"/>
      <c r="G74193" s="408"/>
      <c r="H74193" s="374"/>
      <c r="I74193" s="409"/>
      <c r="J74193" s="374"/>
      <c r="K74193" s="409"/>
      <c r="L74193" s="378"/>
      <c r="M74193" s="410"/>
      <c r="N74193" s="374"/>
      <c r="O74193" s="411"/>
      <c r="P74193" s="409"/>
      <c r="Q74193" s="409"/>
      <c r="R74193" s="378"/>
      <c r="S74193" s="378"/>
      <c r="T74193" s="378"/>
      <c r="U74193" s="378"/>
      <c r="V74193" s="378"/>
      <c r="W74193" s="378"/>
      <c r="X74193" s="378"/>
      <c r="Y74193" s="378"/>
    </row>
    <row r="74194" spans="1:25">
      <c r="A74194" s="374"/>
      <c r="B74194" s="374"/>
      <c r="C74194" s="406"/>
      <c r="D74194" s="407"/>
      <c r="E74194" s="374"/>
      <c r="F74194" s="374"/>
      <c r="G74194" s="408"/>
      <c r="H74194" s="374"/>
      <c r="I74194" s="409"/>
      <c r="J74194" s="374"/>
      <c r="K74194" s="409"/>
      <c r="L74194" s="378"/>
      <c r="M74194" s="410"/>
      <c r="N74194" s="374"/>
      <c r="O74194" s="411"/>
      <c r="P74194" s="409"/>
      <c r="Q74194" s="409"/>
      <c r="R74194" s="378"/>
      <c r="S74194" s="378"/>
      <c r="T74194" s="378"/>
      <c r="U74194" s="378"/>
      <c r="V74194" s="378"/>
      <c r="W74194" s="378"/>
      <c r="X74194" s="378"/>
      <c r="Y74194" s="378"/>
    </row>
    <row r="74195" spans="1:25">
      <c r="A74195" s="374"/>
      <c r="B74195" s="374"/>
      <c r="C74195" s="406"/>
      <c r="D74195" s="407"/>
      <c r="E74195" s="374"/>
      <c r="F74195" s="374"/>
      <c r="G74195" s="408"/>
      <c r="H74195" s="374"/>
      <c r="I74195" s="409"/>
      <c r="J74195" s="374"/>
      <c r="K74195" s="409"/>
      <c r="L74195" s="378"/>
      <c r="M74195" s="410"/>
      <c r="N74195" s="374"/>
      <c r="O74195" s="411"/>
      <c r="P74195" s="409"/>
      <c r="Q74195" s="409"/>
      <c r="R74195" s="378"/>
      <c r="S74195" s="378"/>
      <c r="T74195" s="378"/>
      <c r="U74195" s="378"/>
      <c r="V74195" s="378"/>
      <c r="W74195" s="378"/>
      <c r="X74195" s="378"/>
      <c r="Y74195" s="378"/>
    </row>
    <row r="74196" spans="1:25">
      <c r="A74196" s="374"/>
      <c r="B74196" s="374"/>
      <c r="C74196" s="406"/>
      <c r="D74196" s="407"/>
      <c r="E74196" s="374"/>
      <c r="F74196" s="374"/>
      <c r="G74196" s="408"/>
      <c r="H74196" s="374"/>
      <c r="I74196" s="409"/>
      <c r="J74196" s="374"/>
      <c r="K74196" s="409"/>
      <c r="L74196" s="378"/>
      <c r="M74196" s="410"/>
      <c r="N74196" s="374"/>
      <c r="O74196" s="411"/>
      <c r="P74196" s="409"/>
      <c r="Q74196" s="409"/>
      <c r="R74196" s="378"/>
      <c r="S74196" s="378"/>
      <c r="T74196" s="378"/>
      <c r="U74196" s="378"/>
      <c r="V74196" s="378"/>
      <c r="W74196" s="378"/>
      <c r="X74196" s="378"/>
      <c r="Y74196" s="378"/>
    </row>
    <row r="74197" spans="1:25">
      <c r="A74197" s="374"/>
      <c r="B74197" s="374"/>
      <c r="C74197" s="406"/>
      <c r="D74197" s="407"/>
      <c r="E74197" s="374"/>
      <c r="F74197" s="374"/>
      <c r="G74197" s="408"/>
      <c r="H74197" s="374"/>
      <c r="I74197" s="409"/>
      <c r="J74197" s="374"/>
      <c r="K74197" s="409"/>
      <c r="L74197" s="378"/>
      <c r="M74197" s="410"/>
      <c r="N74197" s="374"/>
      <c r="O74197" s="411"/>
      <c r="P74197" s="409"/>
      <c r="Q74197" s="409"/>
      <c r="R74197" s="378"/>
      <c r="S74197" s="378"/>
      <c r="T74197" s="378"/>
      <c r="U74197" s="378"/>
      <c r="V74197" s="378"/>
      <c r="W74197" s="378"/>
      <c r="X74197" s="378"/>
      <c r="Y74197" s="378"/>
    </row>
    <row r="74198" spans="1:25">
      <c r="A74198" s="374"/>
      <c r="B74198" s="374"/>
      <c r="C74198" s="406"/>
      <c r="D74198" s="407"/>
      <c r="E74198" s="374"/>
      <c r="F74198" s="374"/>
      <c r="G74198" s="408"/>
      <c r="H74198" s="374"/>
      <c r="I74198" s="409"/>
      <c r="J74198" s="374"/>
      <c r="K74198" s="409"/>
      <c r="L74198" s="378"/>
      <c r="M74198" s="410"/>
      <c r="N74198" s="374"/>
      <c r="O74198" s="411"/>
      <c r="P74198" s="409"/>
      <c r="Q74198" s="409"/>
      <c r="R74198" s="378"/>
      <c r="S74198" s="378"/>
      <c r="T74198" s="378"/>
      <c r="U74198" s="378"/>
      <c r="V74198" s="378"/>
      <c r="W74198" s="378"/>
      <c r="X74198" s="378"/>
      <c r="Y74198" s="378"/>
    </row>
    <row r="74199" spans="1:25">
      <c r="A74199" s="374"/>
      <c r="B74199" s="374"/>
      <c r="C74199" s="406"/>
      <c r="D74199" s="407"/>
      <c r="E74199" s="374"/>
      <c r="F74199" s="374"/>
      <c r="G74199" s="408"/>
      <c r="H74199" s="374"/>
      <c r="I74199" s="409"/>
      <c r="J74199" s="374"/>
      <c r="K74199" s="409"/>
      <c r="L74199" s="378"/>
      <c r="M74199" s="410"/>
      <c r="N74199" s="374"/>
      <c r="O74199" s="411"/>
      <c r="P74199" s="409"/>
      <c r="Q74199" s="409"/>
      <c r="R74199" s="378"/>
      <c r="S74199" s="378"/>
      <c r="T74199" s="378"/>
      <c r="U74199" s="378"/>
      <c r="V74199" s="378"/>
      <c r="W74199" s="378"/>
      <c r="X74199" s="378"/>
      <c r="Y74199" s="378"/>
    </row>
    <row r="74200" spans="1:25">
      <c r="A74200" s="374"/>
      <c r="B74200" s="374"/>
      <c r="C74200" s="406"/>
      <c r="D74200" s="407"/>
      <c r="E74200" s="374"/>
      <c r="F74200" s="374"/>
      <c r="G74200" s="408"/>
      <c r="H74200" s="374"/>
      <c r="I74200" s="409"/>
      <c r="J74200" s="374"/>
      <c r="K74200" s="409"/>
      <c r="L74200" s="378"/>
      <c r="M74200" s="410"/>
      <c r="N74200" s="374"/>
      <c r="O74200" s="411"/>
      <c r="P74200" s="409"/>
      <c r="Q74200" s="409"/>
      <c r="R74200" s="378"/>
      <c r="S74200" s="378"/>
      <c r="T74200" s="378"/>
      <c r="U74200" s="378"/>
      <c r="V74200" s="378"/>
      <c r="W74200" s="378"/>
      <c r="X74200" s="378"/>
      <c r="Y74200" s="378"/>
    </row>
    <row r="74201" spans="1:25">
      <c r="A74201" s="374"/>
      <c r="B74201" s="374"/>
      <c r="C74201" s="406"/>
      <c r="D74201" s="407"/>
      <c r="E74201" s="374"/>
      <c r="F74201" s="374"/>
      <c r="G74201" s="408"/>
      <c r="H74201" s="374"/>
      <c r="I74201" s="409"/>
      <c r="J74201" s="374"/>
      <c r="K74201" s="409"/>
      <c r="L74201" s="378"/>
      <c r="M74201" s="410"/>
      <c r="N74201" s="374"/>
      <c r="O74201" s="411"/>
      <c r="P74201" s="409"/>
      <c r="Q74201" s="409"/>
      <c r="R74201" s="378"/>
      <c r="S74201" s="378"/>
      <c r="T74201" s="378"/>
      <c r="U74201" s="378"/>
      <c r="V74201" s="378"/>
      <c r="W74201" s="378"/>
      <c r="X74201" s="378"/>
      <c r="Y74201" s="378"/>
    </row>
    <row r="74202" spans="1:25">
      <c r="A74202" s="374"/>
      <c r="B74202" s="374"/>
      <c r="C74202" s="406"/>
      <c r="D74202" s="407"/>
      <c r="E74202" s="374"/>
      <c r="F74202" s="374"/>
      <c r="G74202" s="408"/>
      <c r="H74202" s="374"/>
      <c r="I74202" s="409"/>
      <c r="J74202" s="374"/>
      <c r="K74202" s="409"/>
      <c r="L74202" s="378"/>
      <c r="M74202" s="410"/>
      <c r="N74202" s="374"/>
      <c r="O74202" s="411"/>
      <c r="P74202" s="409"/>
      <c r="Q74202" s="409"/>
      <c r="R74202" s="378"/>
      <c r="S74202" s="378"/>
      <c r="T74202" s="378"/>
      <c r="U74202" s="378"/>
      <c r="V74202" s="378"/>
      <c r="W74202" s="378"/>
      <c r="X74202" s="378"/>
      <c r="Y74202" s="378"/>
    </row>
    <row r="74203" spans="1:25">
      <c r="A74203" s="374"/>
      <c r="B74203" s="374"/>
      <c r="C74203" s="406"/>
      <c r="D74203" s="407"/>
      <c r="E74203" s="374"/>
      <c r="F74203" s="374"/>
      <c r="G74203" s="408"/>
      <c r="H74203" s="374"/>
      <c r="I74203" s="409"/>
      <c r="J74203" s="374"/>
      <c r="K74203" s="409"/>
      <c r="L74203" s="378"/>
      <c r="M74203" s="410"/>
      <c r="N74203" s="374"/>
      <c r="O74203" s="411"/>
      <c r="P74203" s="409"/>
      <c r="Q74203" s="409"/>
      <c r="R74203" s="378"/>
      <c r="S74203" s="378"/>
      <c r="T74203" s="378"/>
      <c r="U74203" s="378"/>
      <c r="V74203" s="378"/>
      <c r="W74203" s="378"/>
      <c r="X74203" s="378"/>
      <c r="Y74203" s="378"/>
    </row>
    <row r="74204" spans="1:25">
      <c r="A74204" s="374"/>
      <c r="B74204" s="374"/>
      <c r="C74204" s="406"/>
      <c r="D74204" s="407"/>
      <c r="E74204" s="374"/>
      <c r="F74204" s="374"/>
      <c r="G74204" s="408"/>
      <c r="H74204" s="374"/>
      <c r="I74204" s="409"/>
      <c r="J74204" s="374"/>
      <c r="K74204" s="409"/>
      <c r="L74204" s="378"/>
      <c r="M74204" s="410"/>
      <c r="N74204" s="374"/>
      <c r="O74204" s="411"/>
      <c r="P74204" s="409"/>
      <c r="Q74204" s="409"/>
      <c r="R74204" s="378"/>
      <c r="S74204" s="378"/>
      <c r="T74204" s="378"/>
      <c r="U74204" s="378"/>
      <c r="V74204" s="378"/>
      <c r="W74204" s="378"/>
      <c r="X74204" s="378"/>
      <c r="Y74204" s="378"/>
    </row>
    <row r="74205" spans="1:25">
      <c r="A74205" s="374"/>
      <c r="B74205" s="374"/>
      <c r="C74205" s="406"/>
      <c r="D74205" s="407"/>
      <c r="E74205" s="374"/>
      <c r="F74205" s="374"/>
      <c r="G74205" s="408"/>
      <c r="H74205" s="374"/>
      <c r="I74205" s="409"/>
      <c r="J74205" s="374"/>
      <c r="K74205" s="409"/>
      <c r="L74205" s="378"/>
      <c r="M74205" s="410"/>
      <c r="N74205" s="374"/>
      <c r="O74205" s="411"/>
      <c r="P74205" s="409"/>
      <c r="Q74205" s="409"/>
      <c r="R74205" s="378"/>
      <c r="S74205" s="378"/>
      <c r="T74205" s="378"/>
      <c r="U74205" s="378"/>
      <c r="V74205" s="378"/>
      <c r="W74205" s="378"/>
      <c r="X74205" s="378"/>
      <c r="Y74205" s="378"/>
    </row>
    <row r="74206" spans="1:25">
      <c r="A74206" s="374"/>
      <c r="B74206" s="374"/>
      <c r="C74206" s="406"/>
      <c r="D74206" s="407"/>
      <c r="E74206" s="374"/>
      <c r="F74206" s="374"/>
      <c r="G74206" s="408"/>
      <c r="H74206" s="374"/>
      <c r="I74206" s="409"/>
      <c r="J74206" s="374"/>
      <c r="K74206" s="409"/>
      <c r="L74206" s="378"/>
      <c r="M74206" s="410"/>
      <c r="N74206" s="374"/>
      <c r="O74206" s="411"/>
      <c r="P74206" s="409"/>
      <c r="Q74206" s="409"/>
      <c r="R74206" s="378"/>
      <c r="S74206" s="378"/>
      <c r="T74206" s="378"/>
      <c r="U74206" s="378"/>
      <c r="V74206" s="378"/>
      <c r="W74206" s="378"/>
      <c r="X74206" s="378"/>
      <c r="Y74206" s="378"/>
    </row>
    <row r="74207" spans="1:25">
      <c r="A74207" s="374"/>
      <c r="B74207" s="374"/>
      <c r="C74207" s="406"/>
      <c r="D74207" s="407"/>
      <c r="E74207" s="374"/>
      <c r="F74207" s="374"/>
      <c r="G74207" s="408"/>
      <c r="H74207" s="374"/>
      <c r="I74207" s="409"/>
      <c r="J74207" s="374"/>
      <c r="K74207" s="409"/>
      <c r="L74207" s="378"/>
      <c r="M74207" s="410"/>
      <c r="N74207" s="374"/>
      <c r="O74207" s="411"/>
      <c r="P74207" s="409"/>
      <c r="Q74207" s="409"/>
      <c r="R74207" s="378"/>
      <c r="S74207" s="378"/>
      <c r="T74207" s="378"/>
      <c r="U74207" s="378"/>
      <c r="V74207" s="378"/>
      <c r="W74207" s="378"/>
      <c r="X74207" s="378"/>
      <c r="Y74207" s="378"/>
    </row>
    <row r="74208" spans="1:25">
      <c r="A74208" s="374"/>
      <c r="B74208" s="374"/>
      <c r="C74208" s="406"/>
      <c r="D74208" s="407"/>
      <c r="E74208" s="374"/>
      <c r="F74208" s="374"/>
      <c r="G74208" s="408"/>
      <c r="H74208" s="374"/>
      <c r="I74208" s="409"/>
      <c r="J74208" s="374"/>
      <c r="K74208" s="409"/>
      <c r="L74208" s="378"/>
      <c r="M74208" s="410"/>
      <c r="N74208" s="374"/>
      <c r="O74208" s="411"/>
      <c r="P74208" s="409"/>
      <c r="Q74208" s="409"/>
      <c r="R74208" s="378"/>
      <c r="S74208" s="378"/>
      <c r="T74208" s="378"/>
      <c r="U74208" s="378"/>
      <c r="V74208" s="378"/>
      <c r="W74208" s="378"/>
      <c r="X74208" s="378"/>
      <c r="Y74208" s="378"/>
    </row>
    <row r="74209" spans="1:25">
      <c r="A74209" s="374"/>
      <c r="B74209" s="374"/>
      <c r="C74209" s="406"/>
      <c r="D74209" s="407"/>
      <c r="E74209" s="374"/>
      <c r="F74209" s="374"/>
      <c r="G74209" s="408"/>
      <c r="H74209" s="374"/>
      <c r="I74209" s="409"/>
      <c r="J74209" s="374"/>
      <c r="K74209" s="409"/>
      <c r="L74209" s="378"/>
      <c r="M74209" s="410"/>
      <c r="N74209" s="374"/>
      <c r="O74209" s="411"/>
      <c r="P74209" s="409"/>
      <c r="Q74209" s="409"/>
      <c r="R74209" s="378"/>
      <c r="S74209" s="378"/>
      <c r="T74209" s="378"/>
      <c r="U74209" s="378"/>
      <c r="V74209" s="378"/>
      <c r="W74209" s="378"/>
      <c r="X74209" s="378"/>
      <c r="Y74209" s="378"/>
    </row>
    <row r="74210" spans="1:25">
      <c r="A74210" s="374"/>
      <c r="B74210" s="374"/>
      <c r="C74210" s="406"/>
      <c r="D74210" s="407"/>
      <c r="E74210" s="374"/>
      <c r="F74210" s="374"/>
      <c r="G74210" s="408"/>
      <c r="H74210" s="374"/>
      <c r="I74210" s="409"/>
      <c r="J74210" s="374"/>
      <c r="K74210" s="409"/>
      <c r="L74210" s="378"/>
      <c r="M74210" s="410"/>
      <c r="N74210" s="374"/>
      <c r="O74210" s="411"/>
      <c r="P74210" s="409"/>
      <c r="Q74210" s="409"/>
      <c r="R74210" s="378"/>
      <c r="S74210" s="378"/>
      <c r="T74210" s="378"/>
      <c r="U74210" s="378"/>
      <c r="V74210" s="378"/>
      <c r="W74210" s="378"/>
      <c r="X74210" s="378"/>
      <c r="Y74210" s="378"/>
    </row>
    <row r="74211" spans="1:25">
      <c r="A74211" s="374"/>
      <c r="B74211" s="374"/>
      <c r="C74211" s="406"/>
      <c r="D74211" s="407"/>
      <c r="E74211" s="374"/>
      <c r="F74211" s="374"/>
      <c r="G74211" s="408"/>
      <c r="H74211" s="374"/>
      <c r="I74211" s="409"/>
      <c r="J74211" s="374"/>
      <c r="K74211" s="409"/>
      <c r="L74211" s="378"/>
      <c r="M74211" s="410"/>
      <c r="N74211" s="374"/>
      <c r="O74211" s="411"/>
      <c r="P74211" s="409"/>
      <c r="Q74211" s="409"/>
      <c r="R74211" s="378"/>
      <c r="S74211" s="378"/>
      <c r="T74211" s="378"/>
      <c r="U74211" s="378"/>
      <c r="V74211" s="378"/>
      <c r="W74211" s="378"/>
      <c r="X74211" s="378"/>
      <c r="Y74211" s="378"/>
    </row>
    <row r="74212" spans="1:25">
      <c r="A74212" s="374"/>
      <c r="B74212" s="374"/>
      <c r="C74212" s="406"/>
      <c r="D74212" s="407"/>
      <c r="E74212" s="374"/>
      <c r="F74212" s="374"/>
      <c r="G74212" s="408"/>
      <c r="H74212" s="374"/>
      <c r="I74212" s="409"/>
      <c r="J74212" s="374"/>
      <c r="K74212" s="409"/>
      <c r="L74212" s="378"/>
      <c r="M74212" s="410"/>
      <c r="N74212" s="374"/>
      <c r="O74212" s="411"/>
      <c r="P74212" s="409"/>
      <c r="Q74212" s="409"/>
      <c r="R74212" s="378"/>
      <c r="S74212" s="378"/>
      <c r="T74212" s="378"/>
      <c r="U74212" s="378"/>
      <c r="V74212" s="378"/>
      <c r="W74212" s="378"/>
      <c r="X74212" s="378"/>
      <c r="Y74212" s="378"/>
    </row>
    <row r="74213" spans="1:25">
      <c r="A74213" s="374"/>
      <c r="B74213" s="374"/>
      <c r="C74213" s="406"/>
      <c r="D74213" s="407"/>
      <c r="E74213" s="374"/>
      <c r="F74213" s="374"/>
      <c r="G74213" s="408"/>
      <c r="H74213" s="374"/>
      <c r="I74213" s="409"/>
      <c r="J74213" s="374"/>
      <c r="K74213" s="409"/>
      <c r="L74213" s="378"/>
      <c r="M74213" s="410"/>
      <c r="N74213" s="374"/>
      <c r="O74213" s="411"/>
      <c r="P74213" s="409"/>
      <c r="Q74213" s="409"/>
      <c r="R74213" s="378"/>
      <c r="S74213" s="378"/>
      <c r="T74213" s="378"/>
      <c r="U74213" s="378"/>
      <c r="V74213" s="378"/>
      <c r="W74213" s="378"/>
      <c r="X74213" s="378"/>
      <c r="Y74213" s="378"/>
    </row>
    <row r="74214" spans="1:25">
      <c r="A74214" s="374"/>
      <c r="B74214" s="374"/>
      <c r="C74214" s="406"/>
      <c r="D74214" s="407"/>
      <c r="E74214" s="374"/>
      <c r="F74214" s="374"/>
      <c r="G74214" s="408"/>
      <c r="H74214" s="374"/>
      <c r="I74214" s="409"/>
      <c r="J74214" s="374"/>
      <c r="K74214" s="409"/>
      <c r="L74214" s="378"/>
      <c r="M74214" s="410"/>
      <c r="N74214" s="374"/>
      <c r="O74214" s="411"/>
      <c r="P74214" s="409"/>
      <c r="Q74214" s="409"/>
      <c r="R74214" s="378"/>
      <c r="S74214" s="378"/>
      <c r="T74214" s="378"/>
      <c r="U74214" s="378"/>
      <c r="V74214" s="378"/>
      <c r="W74214" s="378"/>
      <c r="X74214" s="378"/>
      <c r="Y74214" s="378"/>
    </row>
    <row r="74215" spans="1:25">
      <c r="A74215" s="374"/>
      <c r="B74215" s="374"/>
      <c r="C74215" s="406"/>
      <c r="D74215" s="407"/>
      <c r="E74215" s="374"/>
      <c r="F74215" s="374"/>
      <c r="G74215" s="408"/>
      <c r="H74215" s="374"/>
      <c r="I74215" s="409"/>
      <c r="J74215" s="374"/>
      <c r="K74215" s="409"/>
      <c r="L74215" s="378"/>
      <c r="M74215" s="410"/>
      <c r="N74215" s="374"/>
      <c r="O74215" s="411"/>
      <c r="P74215" s="409"/>
      <c r="Q74215" s="409"/>
      <c r="R74215" s="378"/>
      <c r="S74215" s="378"/>
      <c r="T74215" s="378"/>
      <c r="U74215" s="378"/>
      <c r="V74215" s="378"/>
      <c r="W74215" s="378"/>
      <c r="X74215" s="378"/>
      <c r="Y74215" s="378"/>
    </row>
    <row r="74216" spans="1:25">
      <c r="A74216" s="374"/>
      <c r="B74216" s="374"/>
      <c r="C74216" s="406"/>
      <c r="D74216" s="407"/>
      <c r="E74216" s="374"/>
      <c r="F74216" s="374"/>
      <c r="G74216" s="408"/>
      <c r="H74216" s="374"/>
      <c r="I74216" s="409"/>
      <c r="J74216" s="374"/>
      <c r="K74216" s="409"/>
      <c r="L74216" s="378"/>
      <c r="M74216" s="410"/>
      <c r="N74216" s="374"/>
      <c r="O74216" s="411"/>
      <c r="P74216" s="409"/>
      <c r="Q74216" s="409"/>
      <c r="R74216" s="378"/>
      <c r="S74216" s="378"/>
      <c r="T74216" s="378"/>
      <c r="U74216" s="378"/>
      <c r="V74216" s="378"/>
      <c r="W74216" s="378"/>
      <c r="X74216" s="378"/>
      <c r="Y74216" s="378"/>
    </row>
    <row r="74217" spans="1:25">
      <c r="A74217" s="374"/>
      <c r="B74217" s="374"/>
      <c r="C74217" s="406"/>
      <c r="D74217" s="407"/>
      <c r="E74217" s="374"/>
      <c r="F74217" s="374"/>
      <c r="G74217" s="408"/>
      <c r="H74217" s="374"/>
      <c r="I74217" s="409"/>
      <c r="J74217" s="374"/>
      <c r="K74217" s="409"/>
      <c r="L74217" s="378"/>
      <c r="M74217" s="410"/>
      <c r="N74217" s="374"/>
      <c r="O74217" s="411"/>
      <c r="P74217" s="409"/>
      <c r="Q74217" s="409"/>
      <c r="R74217" s="378"/>
      <c r="S74217" s="378"/>
      <c r="T74217" s="378"/>
      <c r="U74217" s="378"/>
      <c r="V74217" s="378"/>
      <c r="W74217" s="378"/>
      <c r="X74217" s="378"/>
      <c r="Y74217" s="378"/>
    </row>
    <row r="74218" spans="1:25">
      <c r="A74218" s="374"/>
      <c r="B74218" s="374"/>
      <c r="C74218" s="406"/>
      <c r="D74218" s="407"/>
      <c r="E74218" s="374"/>
      <c r="F74218" s="374"/>
      <c r="G74218" s="408"/>
      <c r="H74218" s="374"/>
      <c r="I74218" s="409"/>
      <c r="J74218" s="374"/>
      <c r="K74218" s="409"/>
      <c r="L74218" s="378"/>
      <c r="M74218" s="410"/>
      <c r="N74218" s="374"/>
      <c r="O74218" s="411"/>
      <c r="P74218" s="409"/>
      <c r="Q74218" s="409"/>
      <c r="R74218" s="378"/>
      <c r="S74218" s="378"/>
      <c r="T74218" s="378"/>
      <c r="U74218" s="378"/>
      <c r="V74218" s="378"/>
      <c r="W74218" s="378"/>
      <c r="X74218" s="378"/>
      <c r="Y74218" s="378"/>
    </row>
    <row r="74219" spans="1:25">
      <c r="A74219" s="374"/>
      <c r="B74219" s="374"/>
      <c r="C74219" s="406"/>
      <c r="D74219" s="407"/>
      <c r="E74219" s="374"/>
      <c r="F74219" s="374"/>
      <c r="G74219" s="408"/>
      <c r="H74219" s="374"/>
      <c r="I74219" s="409"/>
      <c r="J74219" s="374"/>
      <c r="K74219" s="409"/>
      <c r="L74219" s="378"/>
      <c r="M74219" s="410"/>
      <c r="N74219" s="374"/>
      <c r="O74219" s="411"/>
      <c r="P74219" s="409"/>
      <c r="Q74219" s="409"/>
      <c r="R74219" s="378"/>
      <c r="S74219" s="378"/>
      <c r="T74219" s="378"/>
      <c r="U74219" s="378"/>
      <c r="V74219" s="378"/>
      <c r="W74219" s="378"/>
      <c r="X74219" s="378"/>
      <c r="Y74219" s="378"/>
    </row>
    <row r="74220" spans="1:25">
      <c r="A74220" s="374"/>
      <c r="B74220" s="374"/>
      <c r="C74220" s="406"/>
      <c r="D74220" s="407"/>
      <c r="E74220" s="374"/>
      <c r="F74220" s="374"/>
      <c r="G74220" s="408"/>
      <c r="H74220" s="374"/>
      <c r="I74220" s="409"/>
      <c r="J74220" s="374"/>
      <c r="K74220" s="409"/>
      <c r="L74220" s="378"/>
      <c r="M74220" s="410"/>
      <c r="N74220" s="374"/>
      <c r="O74220" s="411"/>
      <c r="P74220" s="409"/>
      <c r="Q74220" s="409"/>
      <c r="R74220" s="378"/>
      <c r="S74220" s="378"/>
      <c r="T74220" s="378"/>
      <c r="U74220" s="378"/>
      <c r="V74220" s="378"/>
      <c r="W74220" s="378"/>
      <c r="X74220" s="378"/>
      <c r="Y74220" s="378"/>
    </row>
    <row r="74221" spans="1:25">
      <c r="A74221" s="374"/>
      <c r="B74221" s="374"/>
      <c r="C74221" s="406"/>
      <c r="D74221" s="407"/>
      <c r="E74221" s="374"/>
      <c r="F74221" s="374"/>
      <c r="G74221" s="408"/>
      <c r="H74221" s="374"/>
      <c r="I74221" s="409"/>
      <c r="J74221" s="374"/>
      <c r="K74221" s="409"/>
      <c r="L74221" s="378"/>
      <c r="M74221" s="410"/>
      <c r="N74221" s="374"/>
      <c r="O74221" s="411"/>
      <c r="P74221" s="409"/>
      <c r="Q74221" s="409"/>
      <c r="R74221" s="378"/>
      <c r="S74221" s="378"/>
      <c r="T74221" s="378"/>
      <c r="U74221" s="378"/>
      <c r="V74221" s="378"/>
      <c r="W74221" s="378"/>
      <c r="X74221" s="378"/>
      <c r="Y74221" s="378"/>
    </row>
    <row r="74222" spans="1:25">
      <c r="A74222" s="374"/>
      <c r="B74222" s="374"/>
      <c r="C74222" s="406"/>
      <c r="D74222" s="407"/>
      <c r="E74222" s="374"/>
      <c r="F74222" s="374"/>
      <c r="G74222" s="408"/>
      <c r="H74222" s="374"/>
      <c r="I74222" s="409"/>
      <c r="J74222" s="374"/>
      <c r="K74222" s="409"/>
      <c r="L74222" s="378"/>
      <c r="M74222" s="410"/>
      <c r="N74222" s="374"/>
      <c r="O74222" s="411"/>
      <c r="P74222" s="409"/>
      <c r="Q74222" s="409"/>
      <c r="R74222" s="378"/>
      <c r="S74222" s="378"/>
      <c r="T74222" s="378"/>
      <c r="U74222" s="378"/>
      <c r="V74222" s="378"/>
      <c r="W74222" s="378"/>
      <c r="X74222" s="378"/>
      <c r="Y74222" s="378"/>
    </row>
    <row r="74223" spans="1:25">
      <c r="A74223" s="374"/>
      <c r="B74223" s="374"/>
      <c r="C74223" s="406"/>
      <c r="D74223" s="407"/>
      <c r="E74223" s="374"/>
      <c r="F74223" s="374"/>
      <c r="G74223" s="408"/>
      <c r="H74223" s="374"/>
      <c r="I74223" s="409"/>
      <c r="J74223" s="374"/>
      <c r="K74223" s="409"/>
      <c r="L74223" s="378"/>
      <c r="M74223" s="410"/>
      <c r="N74223" s="374"/>
      <c r="O74223" s="411"/>
      <c r="P74223" s="409"/>
      <c r="Q74223" s="409"/>
      <c r="R74223" s="378"/>
      <c r="S74223" s="378"/>
      <c r="T74223" s="378"/>
      <c r="U74223" s="378"/>
      <c r="V74223" s="378"/>
      <c r="W74223" s="378"/>
      <c r="X74223" s="378"/>
      <c r="Y74223" s="378"/>
    </row>
    <row r="74224" spans="1:25">
      <c r="A74224" s="374"/>
      <c r="B74224" s="374"/>
      <c r="C74224" s="406"/>
      <c r="D74224" s="407"/>
      <c r="E74224" s="374"/>
      <c r="F74224" s="374"/>
      <c r="G74224" s="408"/>
      <c r="H74224" s="374"/>
      <c r="I74224" s="409"/>
      <c r="J74224" s="374"/>
      <c r="K74224" s="409"/>
      <c r="L74224" s="378"/>
      <c r="M74224" s="410"/>
      <c r="N74224" s="374"/>
      <c r="O74224" s="411"/>
      <c r="P74224" s="409"/>
      <c r="Q74224" s="409"/>
      <c r="R74224" s="378"/>
      <c r="S74224" s="378"/>
      <c r="T74224" s="378"/>
      <c r="U74224" s="378"/>
      <c r="V74224" s="378"/>
      <c r="W74224" s="378"/>
      <c r="X74224" s="378"/>
      <c r="Y74224" s="378"/>
    </row>
    <row r="74225" spans="1:25">
      <c r="A74225" s="374"/>
      <c r="B74225" s="374"/>
      <c r="C74225" s="406"/>
      <c r="D74225" s="407"/>
      <c r="E74225" s="374"/>
      <c r="F74225" s="374"/>
      <c r="G74225" s="408"/>
      <c r="H74225" s="374"/>
      <c r="I74225" s="409"/>
      <c r="J74225" s="374"/>
      <c r="K74225" s="409"/>
      <c r="L74225" s="378"/>
      <c r="M74225" s="410"/>
      <c r="N74225" s="374"/>
      <c r="O74225" s="411"/>
      <c r="P74225" s="409"/>
      <c r="Q74225" s="409"/>
      <c r="R74225" s="378"/>
      <c r="S74225" s="378"/>
      <c r="T74225" s="378"/>
      <c r="U74225" s="378"/>
      <c r="V74225" s="378"/>
      <c r="W74225" s="378"/>
      <c r="X74225" s="378"/>
      <c r="Y74225" s="378"/>
    </row>
    <row r="74226" spans="1:25">
      <c r="A74226" s="374"/>
      <c r="B74226" s="374"/>
      <c r="C74226" s="406"/>
      <c r="D74226" s="407"/>
      <c r="E74226" s="374"/>
      <c r="F74226" s="374"/>
      <c r="G74226" s="408"/>
      <c r="H74226" s="374"/>
      <c r="I74226" s="409"/>
      <c r="J74226" s="374"/>
      <c r="K74226" s="409"/>
      <c r="L74226" s="378"/>
      <c r="M74226" s="410"/>
      <c r="N74226" s="374"/>
      <c r="O74226" s="411"/>
      <c r="P74226" s="409"/>
      <c r="Q74226" s="409"/>
      <c r="R74226" s="378"/>
      <c r="S74226" s="378"/>
      <c r="T74226" s="378"/>
      <c r="U74226" s="378"/>
      <c r="V74226" s="378"/>
      <c r="W74226" s="378"/>
      <c r="X74226" s="378"/>
      <c r="Y74226" s="378"/>
    </row>
    <row r="74227" spans="1:25">
      <c r="A74227" s="374"/>
      <c r="B74227" s="374"/>
      <c r="C74227" s="406"/>
      <c r="D74227" s="407"/>
      <c r="E74227" s="374"/>
      <c r="F74227" s="374"/>
      <c r="G74227" s="408"/>
      <c r="H74227" s="374"/>
      <c r="I74227" s="409"/>
      <c r="J74227" s="374"/>
      <c r="K74227" s="409"/>
      <c r="L74227" s="378"/>
      <c r="M74227" s="410"/>
      <c r="N74227" s="374"/>
      <c r="O74227" s="411"/>
      <c r="P74227" s="409"/>
      <c r="Q74227" s="409"/>
      <c r="R74227" s="378"/>
      <c r="S74227" s="378"/>
      <c r="T74227" s="378"/>
      <c r="U74227" s="378"/>
      <c r="V74227" s="378"/>
      <c r="W74227" s="378"/>
      <c r="X74227" s="378"/>
      <c r="Y74227" s="378"/>
    </row>
    <row r="74228" spans="1:25">
      <c r="A74228" s="374"/>
      <c r="B74228" s="374"/>
      <c r="C74228" s="406"/>
      <c r="D74228" s="407"/>
      <c r="E74228" s="374"/>
      <c r="F74228" s="374"/>
      <c r="G74228" s="408"/>
      <c r="H74228" s="374"/>
      <c r="I74228" s="409"/>
      <c r="J74228" s="374"/>
      <c r="K74228" s="409"/>
      <c r="L74228" s="378"/>
      <c r="M74228" s="410"/>
      <c r="N74228" s="374"/>
      <c r="O74228" s="411"/>
      <c r="P74228" s="409"/>
      <c r="Q74228" s="409"/>
      <c r="R74228" s="378"/>
      <c r="S74228" s="378"/>
      <c r="T74228" s="378"/>
      <c r="U74228" s="378"/>
      <c r="V74228" s="378"/>
      <c r="W74228" s="378"/>
      <c r="X74228" s="378"/>
      <c r="Y74228" s="378"/>
    </row>
    <row r="74229" spans="1:25">
      <c r="A74229" s="374"/>
      <c r="B74229" s="374"/>
      <c r="C74229" s="406"/>
      <c r="D74229" s="407"/>
      <c r="E74229" s="374"/>
      <c r="F74229" s="374"/>
      <c r="G74229" s="408"/>
      <c r="H74229" s="374"/>
      <c r="I74229" s="409"/>
      <c r="J74229" s="374"/>
      <c r="K74229" s="409"/>
      <c r="L74229" s="378"/>
      <c r="M74229" s="410"/>
      <c r="N74229" s="374"/>
      <c r="O74229" s="411"/>
      <c r="P74229" s="409"/>
      <c r="Q74229" s="409"/>
      <c r="R74229" s="378"/>
      <c r="S74229" s="378"/>
      <c r="T74229" s="378"/>
      <c r="U74229" s="378"/>
      <c r="V74229" s="378"/>
      <c r="W74229" s="378"/>
      <c r="X74229" s="378"/>
      <c r="Y74229" s="378"/>
    </row>
    <row r="74230" spans="1:25">
      <c r="A74230" s="374"/>
      <c r="B74230" s="374"/>
      <c r="C74230" s="406"/>
      <c r="D74230" s="407"/>
      <c r="E74230" s="374"/>
      <c r="F74230" s="374"/>
      <c r="G74230" s="408"/>
      <c r="H74230" s="374"/>
      <c r="I74230" s="409"/>
      <c r="J74230" s="374"/>
      <c r="K74230" s="409"/>
      <c r="L74230" s="378"/>
      <c r="M74230" s="410"/>
      <c r="N74230" s="374"/>
      <c r="O74230" s="411"/>
      <c r="P74230" s="409"/>
      <c r="Q74230" s="409"/>
      <c r="R74230" s="378"/>
      <c r="S74230" s="378"/>
      <c r="T74230" s="378"/>
      <c r="U74230" s="378"/>
      <c r="V74230" s="378"/>
      <c r="W74230" s="378"/>
      <c r="X74230" s="378"/>
      <c r="Y74230" s="378"/>
    </row>
    <row r="74231" spans="1:25">
      <c r="A74231" s="374"/>
      <c r="B74231" s="374"/>
      <c r="C74231" s="406"/>
      <c r="D74231" s="407"/>
      <c r="E74231" s="374"/>
      <c r="F74231" s="374"/>
      <c r="G74231" s="408"/>
      <c r="H74231" s="374"/>
      <c r="I74231" s="409"/>
      <c r="J74231" s="374"/>
      <c r="K74231" s="409"/>
      <c r="L74231" s="378"/>
      <c r="M74231" s="410"/>
      <c r="N74231" s="374"/>
      <c r="O74231" s="411"/>
      <c r="P74231" s="409"/>
      <c r="Q74231" s="409"/>
      <c r="R74231" s="378"/>
      <c r="S74231" s="378"/>
      <c r="T74231" s="378"/>
      <c r="U74231" s="378"/>
      <c r="V74231" s="378"/>
      <c r="W74231" s="378"/>
      <c r="X74231" s="378"/>
      <c r="Y74231" s="378"/>
    </row>
    <row r="74232" spans="1:25">
      <c r="A74232" s="374"/>
      <c r="B74232" s="374"/>
      <c r="C74232" s="406"/>
      <c r="D74232" s="407"/>
      <c r="E74232" s="374"/>
      <c r="F74232" s="374"/>
      <c r="G74232" s="408"/>
      <c r="H74232" s="374"/>
      <c r="I74232" s="409"/>
      <c r="J74232" s="374"/>
      <c r="K74232" s="409"/>
      <c r="L74232" s="378"/>
      <c r="M74232" s="410"/>
      <c r="N74232" s="374"/>
      <c r="O74232" s="411"/>
      <c r="P74232" s="409"/>
      <c r="Q74232" s="409"/>
      <c r="R74232" s="378"/>
      <c r="S74232" s="378"/>
      <c r="T74232" s="378"/>
      <c r="U74232" s="378"/>
      <c r="V74232" s="378"/>
      <c r="W74232" s="378"/>
      <c r="X74232" s="378"/>
      <c r="Y74232" s="378"/>
    </row>
    <row r="74233" spans="1:25">
      <c r="A74233" s="374"/>
      <c r="B74233" s="374"/>
      <c r="C74233" s="406"/>
      <c r="D74233" s="407"/>
      <c r="E74233" s="374"/>
      <c r="F74233" s="374"/>
      <c r="G74233" s="408"/>
      <c r="H74233" s="374"/>
      <c r="I74233" s="409"/>
      <c r="J74233" s="374"/>
      <c r="K74233" s="409"/>
      <c r="L74233" s="378"/>
      <c r="M74233" s="410"/>
      <c r="N74233" s="374"/>
      <c r="O74233" s="411"/>
      <c r="P74233" s="409"/>
      <c r="Q74233" s="409"/>
      <c r="R74233" s="378"/>
      <c r="S74233" s="378"/>
      <c r="T74233" s="378"/>
      <c r="U74233" s="378"/>
      <c r="V74233" s="378"/>
      <c r="W74233" s="378"/>
      <c r="X74233" s="378"/>
      <c r="Y74233" s="378"/>
    </row>
    <row r="74234" spans="1:25">
      <c r="A74234" s="374"/>
      <c r="B74234" s="374"/>
      <c r="C74234" s="406"/>
      <c r="D74234" s="407"/>
      <c r="E74234" s="374"/>
      <c r="F74234" s="374"/>
      <c r="G74234" s="408"/>
      <c r="H74234" s="374"/>
      <c r="I74234" s="409"/>
      <c r="J74234" s="374"/>
      <c r="K74234" s="409"/>
      <c r="L74234" s="378"/>
      <c r="M74234" s="410"/>
      <c r="N74234" s="374"/>
      <c r="O74234" s="411"/>
      <c r="P74234" s="409"/>
      <c r="Q74234" s="409"/>
      <c r="R74234" s="378"/>
      <c r="S74234" s="378"/>
      <c r="T74234" s="378"/>
      <c r="U74234" s="378"/>
      <c r="V74234" s="378"/>
      <c r="W74234" s="378"/>
      <c r="X74234" s="378"/>
      <c r="Y74234" s="378"/>
    </row>
    <row r="74235" spans="1:25">
      <c r="A74235" s="374"/>
      <c r="B74235" s="374"/>
      <c r="C74235" s="406"/>
      <c r="D74235" s="407"/>
      <c r="E74235" s="374"/>
      <c r="F74235" s="374"/>
      <c r="G74235" s="408"/>
      <c r="H74235" s="374"/>
      <c r="I74235" s="409"/>
      <c r="J74235" s="374"/>
      <c r="K74235" s="409"/>
      <c r="L74235" s="378"/>
      <c r="M74235" s="410"/>
      <c r="N74235" s="374"/>
      <c r="O74235" s="411"/>
      <c r="P74235" s="409"/>
      <c r="Q74235" s="409"/>
      <c r="R74235" s="378"/>
      <c r="S74235" s="378"/>
      <c r="T74235" s="378"/>
      <c r="U74235" s="378"/>
      <c r="V74235" s="378"/>
      <c r="W74235" s="378"/>
      <c r="X74235" s="378"/>
      <c r="Y74235" s="378"/>
    </row>
    <row r="74236" spans="1:25">
      <c r="A74236" s="374"/>
      <c r="B74236" s="374"/>
      <c r="C74236" s="406"/>
      <c r="D74236" s="407"/>
      <c r="E74236" s="374"/>
      <c r="F74236" s="374"/>
      <c r="G74236" s="408"/>
      <c r="H74236" s="374"/>
      <c r="I74236" s="409"/>
      <c r="J74236" s="374"/>
      <c r="K74236" s="409"/>
      <c r="L74236" s="378"/>
      <c r="M74236" s="410"/>
      <c r="N74236" s="374"/>
      <c r="O74236" s="411"/>
      <c r="P74236" s="409"/>
      <c r="Q74236" s="409"/>
      <c r="R74236" s="378"/>
      <c r="S74236" s="378"/>
      <c r="T74236" s="378"/>
      <c r="U74236" s="378"/>
      <c r="V74236" s="378"/>
      <c r="W74236" s="378"/>
      <c r="X74236" s="378"/>
      <c r="Y74236" s="378"/>
    </row>
    <row r="74237" spans="1:25">
      <c r="A74237" s="374"/>
      <c r="B74237" s="374"/>
      <c r="C74237" s="406"/>
      <c r="D74237" s="407"/>
      <c r="E74237" s="374"/>
      <c r="F74237" s="374"/>
      <c r="G74237" s="408"/>
      <c r="H74237" s="374"/>
      <c r="I74237" s="409"/>
      <c r="J74237" s="374"/>
      <c r="K74237" s="409"/>
      <c r="L74237" s="378"/>
      <c r="M74237" s="410"/>
      <c r="N74237" s="374"/>
      <c r="O74237" s="411"/>
      <c r="P74237" s="409"/>
      <c r="Q74237" s="409"/>
      <c r="R74237" s="378"/>
      <c r="S74237" s="378"/>
      <c r="T74237" s="378"/>
      <c r="U74237" s="378"/>
      <c r="V74237" s="378"/>
      <c r="W74237" s="378"/>
      <c r="X74237" s="378"/>
      <c r="Y74237" s="378"/>
    </row>
    <row r="74238" spans="1:25">
      <c r="A74238" s="374"/>
      <c r="B74238" s="374"/>
      <c r="C74238" s="406"/>
      <c r="D74238" s="407"/>
      <c r="E74238" s="374"/>
      <c r="F74238" s="374"/>
      <c r="G74238" s="408"/>
      <c r="H74238" s="374"/>
      <c r="I74238" s="409"/>
      <c r="J74238" s="374"/>
      <c r="K74238" s="409"/>
      <c r="L74238" s="378"/>
      <c r="M74238" s="410"/>
      <c r="N74238" s="374"/>
      <c r="O74238" s="411"/>
      <c r="P74238" s="409"/>
      <c r="Q74238" s="409"/>
      <c r="R74238" s="378"/>
      <c r="S74238" s="378"/>
      <c r="T74238" s="378"/>
      <c r="U74238" s="378"/>
      <c r="V74238" s="378"/>
      <c r="W74238" s="378"/>
      <c r="X74238" s="378"/>
      <c r="Y74238" s="378"/>
    </row>
    <row r="74239" spans="1:25">
      <c r="A74239" s="374"/>
      <c r="B74239" s="374"/>
      <c r="C74239" s="406"/>
      <c r="D74239" s="407"/>
      <c r="E74239" s="374"/>
      <c r="F74239" s="374"/>
      <c r="G74239" s="408"/>
      <c r="H74239" s="374"/>
      <c r="I74239" s="409"/>
      <c r="J74239" s="374"/>
      <c r="K74239" s="409"/>
      <c r="L74239" s="378"/>
      <c r="M74239" s="410"/>
      <c r="N74239" s="374"/>
      <c r="O74239" s="411"/>
      <c r="P74239" s="409"/>
      <c r="Q74239" s="409"/>
      <c r="R74239" s="378"/>
      <c r="S74239" s="378"/>
      <c r="T74239" s="378"/>
      <c r="U74239" s="378"/>
      <c r="V74239" s="378"/>
      <c r="W74239" s="378"/>
      <c r="X74239" s="378"/>
      <c r="Y74239" s="378"/>
    </row>
    <row r="74240" spans="1:25">
      <c r="A74240" s="374"/>
      <c r="B74240" s="374"/>
      <c r="C74240" s="406"/>
      <c r="D74240" s="407"/>
      <c r="E74240" s="374"/>
      <c r="F74240" s="374"/>
      <c r="G74240" s="408"/>
      <c r="H74240" s="374"/>
      <c r="I74240" s="409"/>
      <c r="J74240" s="374"/>
      <c r="K74240" s="409"/>
      <c r="L74240" s="378"/>
      <c r="M74240" s="410"/>
      <c r="N74240" s="374"/>
      <c r="O74240" s="411"/>
      <c r="P74240" s="409"/>
      <c r="Q74240" s="409"/>
      <c r="R74240" s="378"/>
      <c r="S74240" s="378"/>
      <c r="T74240" s="378"/>
      <c r="U74240" s="378"/>
      <c r="V74240" s="378"/>
      <c r="W74240" s="378"/>
      <c r="X74240" s="378"/>
      <c r="Y74240" s="378"/>
    </row>
    <row r="74241" spans="1:25">
      <c r="A74241" s="374"/>
      <c r="B74241" s="374"/>
      <c r="C74241" s="406"/>
      <c r="D74241" s="407"/>
      <c r="E74241" s="374"/>
      <c r="F74241" s="374"/>
      <c r="G74241" s="408"/>
      <c r="H74241" s="374"/>
      <c r="I74241" s="409"/>
      <c r="J74241" s="374"/>
      <c r="K74241" s="409"/>
      <c r="L74241" s="378"/>
      <c r="M74241" s="410"/>
      <c r="N74241" s="374"/>
      <c r="O74241" s="411"/>
      <c r="P74241" s="409"/>
      <c r="Q74241" s="409"/>
      <c r="R74241" s="378"/>
      <c r="S74241" s="378"/>
      <c r="T74241" s="378"/>
      <c r="U74241" s="378"/>
      <c r="V74241" s="378"/>
      <c r="W74241" s="378"/>
      <c r="X74241" s="378"/>
      <c r="Y74241" s="378"/>
    </row>
    <row r="74242" spans="1:25">
      <c r="A74242" s="374"/>
      <c r="B74242" s="374"/>
      <c r="C74242" s="406"/>
      <c r="D74242" s="407"/>
      <c r="E74242" s="374"/>
      <c r="F74242" s="374"/>
      <c r="G74242" s="408"/>
      <c r="H74242" s="374"/>
      <c r="I74242" s="409"/>
      <c r="J74242" s="374"/>
      <c r="K74242" s="409"/>
      <c r="L74242" s="378"/>
      <c r="M74242" s="410"/>
      <c r="N74242" s="374"/>
      <c r="O74242" s="411"/>
      <c r="P74242" s="409"/>
      <c r="Q74242" s="409"/>
      <c r="R74242" s="378"/>
      <c r="S74242" s="378"/>
      <c r="T74242" s="378"/>
      <c r="U74242" s="378"/>
      <c r="V74242" s="378"/>
      <c r="W74242" s="378"/>
      <c r="X74242" s="378"/>
      <c r="Y74242" s="378"/>
    </row>
    <row r="74243" spans="1:25">
      <c r="A74243" s="374"/>
      <c r="B74243" s="374"/>
      <c r="C74243" s="406"/>
      <c r="D74243" s="407"/>
      <c r="E74243" s="374"/>
      <c r="F74243" s="374"/>
      <c r="G74243" s="408"/>
      <c r="H74243" s="374"/>
      <c r="I74243" s="409"/>
      <c r="J74243" s="374"/>
      <c r="K74243" s="409"/>
      <c r="L74243" s="378"/>
      <c r="M74243" s="410"/>
      <c r="N74243" s="374"/>
      <c r="O74243" s="411"/>
      <c r="P74243" s="409"/>
      <c r="Q74243" s="409"/>
      <c r="R74243" s="378"/>
      <c r="S74243" s="378"/>
      <c r="T74243" s="378"/>
      <c r="U74243" s="378"/>
      <c r="V74243" s="378"/>
      <c r="W74243" s="378"/>
      <c r="X74243" s="378"/>
      <c r="Y74243" s="378"/>
    </row>
    <row r="74244" spans="1:25">
      <c r="A74244" s="374"/>
      <c r="B74244" s="374"/>
      <c r="C74244" s="406"/>
      <c r="D74244" s="407"/>
      <c r="E74244" s="374"/>
      <c r="F74244" s="374"/>
      <c r="G74244" s="408"/>
      <c r="H74244" s="374"/>
      <c r="I74244" s="409"/>
      <c r="J74244" s="374"/>
      <c r="K74244" s="409"/>
      <c r="L74244" s="378"/>
      <c r="M74244" s="410"/>
      <c r="N74244" s="374"/>
      <c r="O74244" s="411"/>
      <c r="P74244" s="409"/>
      <c r="Q74244" s="409"/>
      <c r="R74244" s="378"/>
      <c r="S74244" s="378"/>
      <c r="T74244" s="378"/>
      <c r="U74244" s="378"/>
      <c r="V74244" s="378"/>
      <c r="W74244" s="378"/>
      <c r="X74244" s="378"/>
      <c r="Y74244" s="378"/>
    </row>
    <row r="74245" spans="1:25">
      <c r="A74245" s="374"/>
      <c r="B74245" s="374"/>
      <c r="C74245" s="406"/>
      <c r="D74245" s="407"/>
      <c r="E74245" s="374"/>
      <c r="F74245" s="374"/>
      <c r="G74245" s="408"/>
      <c r="H74245" s="374"/>
      <c r="I74245" s="409"/>
      <c r="J74245" s="374"/>
      <c r="K74245" s="409"/>
      <c r="L74245" s="378"/>
      <c r="M74245" s="410"/>
      <c r="N74245" s="374"/>
      <c r="O74245" s="411"/>
      <c r="P74245" s="409"/>
      <c r="Q74245" s="409"/>
      <c r="R74245" s="378"/>
      <c r="S74245" s="378"/>
      <c r="T74245" s="378"/>
      <c r="U74245" s="378"/>
      <c r="V74245" s="378"/>
      <c r="W74245" s="378"/>
      <c r="X74245" s="378"/>
      <c r="Y74245" s="378"/>
    </row>
    <row r="74246" spans="1:25">
      <c r="A74246" s="374"/>
      <c r="B74246" s="374"/>
      <c r="C74246" s="406"/>
      <c r="D74246" s="407"/>
      <c r="E74246" s="374"/>
      <c r="F74246" s="374"/>
      <c r="G74246" s="408"/>
      <c r="H74246" s="374"/>
      <c r="I74246" s="409"/>
      <c r="J74246" s="374"/>
      <c r="K74246" s="409"/>
      <c r="L74246" s="378"/>
      <c r="M74246" s="410"/>
      <c r="N74246" s="374"/>
      <c r="O74246" s="411"/>
      <c r="P74246" s="409"/>
      <c r="Q74246" s="409"/>
      <c r="R74246" s="378"/>
      <c r="S74246" s="378"/>
      <c r="T74246" s="378"/>
      <c r="U74246" s="378"/>
      <c r="V74246" s="378"/>
      <c r="W74246" s="378"/>
      <c r="X74246" s="378"/>
      <c r="Y74246" s="378"/>
    </row>
    <row r="74247" spans="1:25">
      <c r="A74247" s="374"/>
      <c r="B74247" s="374"/>
      <c r="C74247" s="406"/>
      <c r="D74247" s="407"/>
      <c r="E74247" s="374"/>
      <c r="F74247" s="374"/>
      <c r="G74247" s="408"/>
      <c r="H74247" s="374"/>
      <c r="I74247" s="409"/>
      <c r="J74247" s="374"/>
      <c r="K74247" s="409"/>
      <c r="L74247" s="378"/>
      <c r="M74247" s="410"/>
      <c r="N74247" s="374"/>
      <c r="O74247" s="411"/>
      <c r="P74247" s="409"/>
      <c r="Q74247" s="409"/>
      <c r="R74247" s="378"/>
      <c r="S74247" s="378"/>
      <c r="T74247" s="378"/>
      <c r="U74247" s="378"/>
      <c r="V74247" s="378"/>
      <c r="W74247" s="378"/>
      <c r="X74247" s="378"/>
      <c r="Y74247" s="378"/>
    </row>
    <row r="74248" spans="1:25">
      <c r="A74248" s="374"/>
      <c r="B74248" s="374"/>
      <c r="C74248" s="406"/>
      <c r="D74248" s="407"/>
      <c r="E74248" s="374"/>
      <c r="F74248" s="374"/>
      <c r="G74248" s="408"/>
      <c r="H74248" s="374"/>
      <c r="I74248" s="409"/>
      <c r="J74248" s="374"/>
      <c r="K74248" s="409"/>
      <c r="L74248" s="378"/>
      <c r="M74248" s="410"/>
      <c r="N74248" s="374"/>
      <c r="O74248" s="411"/>
      <c r="P74248" s="409"/>
      <c r="Q74248" s="409"/>
      <c r="R74248" s="378"/>
      <c r="S74248" s="378"/>
      <c r="T74248" s="378"/>
      <c r="U74248" s="378"/>
      <c r="V74248" s="378"/>
      <c r="W74248" s="378"/>
      <c r="X74248" s="378"/>
      <c r="Y74248" s="378"/>
    </row>
    <row r="74249" spans="1:25">
      <c r="A74249" s="374"/>
      <c r="B74249" s="374"/>
      <c r="C74249" s="406"/>
      <c r="D74249" s="407"/>
      <c r="E74249" s="374"/>
      <c r="F74249" s="374"/>
      <c r="G74249" s="408"/>
      <c r="H74249" s="374"/>
      <c r="I74249" s="409"/>
      <c r="J74249" s="374"/>
      <c r="K74249" s="409"/>
      <c r="L74249" s="378"/>
      <c r="M74249" s="410"/>
      <c r="N74249" s="374"/>
      <c r="O74249" s="411"/>
      <c r="P74249" s="409"/>
      <c r="Q74249" s="409"/>
      <c r="R74249" s="378"/>
      <c r="S74249" s="378"/>
      <c r="T74249" s="378"/>
      <c r="U74249" s="378"/>
      <c r="V74249" s="378"/>
      <c r="W74249" s="378"/>
      <c r="X74249" s="378"/>
      <c r="Y74249" s="378"/>
    </row>
    <row r="74250" spans="1:25">
      <c r="A74250" s="374"/>
      <c r="B74250" s="374"/>
      <c r="C74250" s="406"/>
      <c r="D74250" s="407"/>
      <c r="E74250" s="374"/>
      <c r="F74250" s="374"/>
      <c r="G74250" s="408"/>
      <c r="H74250" s="374"/>
      <c r="I74250" s="409"/>
      <c r="J74250" s="374"/>
      <c r="K74250" s="409"/>
      <c r="L74250" s="378"/>
      <c r="M74250" s="410"/>
      <c r="N74250" s="374"/>
      <c r="O74250" s="411"/>
      <c r="P74250" s="409"/>
      <c r="Q74250" s="409"/>
      <c r="R74250" s="378"/>
      <c r="S74250" s="378"/>
      <c r="T74250" s="378"/>
      <c r="U74250" s="378"/>
      <c r="V74250" s="378"/>
      <c r="W74250" s="378"/>
      <c r="X74250" s="378"/>
      <c r="Y74250" s="378"/>
    </row>
    <row r="74251" spans="1:25">
      <c r="A74251" s="374"/>
      <c r="B74251" s="374"/>
      <c r="C74251" s="406"/>
      <c r="D74251" s="407"/>
      <c r="E74251" s="374"/>
      <c r="F74251" s="374"/>
      <c r="G74251" s="408"/>
      <c r="H74251" s="374"/>
      <c r="I74251" s="409"/>
      <c r="J74251" s="374"/>
      <c r="K74251" s="409"/>
      <c r="L74251" s="378"/>
      <c r="M74251" s="410"/>
      <c r="N74251" s="374"/>
      <c r="O74251" s="411"/>
      <c r="P74251" s="409"/>
      <c r="Q74251" s="409"/>
      <c r="R74251" s="378"/>
      <c r="S74251" s="378"/>
      <c r="T74251" s="378"/>
      <c r="U74251" s="378"/>
      <c r="V74251" s="378"/>
      <c r="W74251" s="378"/>
      <c r="X74251" s="378"/>
      <c r="Y74251" s="378"/>
    </row>
    <row r="74252" spans="1:25">
      <c r="A74252" s="374"/>
      <c r="B74252" s="374"/>
      <c r="C74252" s="406"/>
      <c r="D74252" s="407"/>
      <c r="E74252" s="374"/>
      <c r="F74252" s="374"/>
      <c r="G74252" s="408"/>
      <c r="H74252" s="374"/>
      <c r="I74252" s="409"/>
      <c r="J74252" s="374"/>
      <c r="K74252" s="409"/>
      <c r="L74252" s="378"/>
      <c r="M74252" s="410"/>
      <c r="N74252" s="374"/>
      <c r="O74252" s="411"/>
      <c r="P74252" s="409"/>
      <c r="Q74252" s="409"/>
      <c r="R74252" s="378"/>
      <c r="S74252" s="378"/>
      <c r="T74252" s="378"/>
      <c r="U74252" s="378"/>
      <c r="V74252" s="378"/>
      <c r="W74252" s="378"/>
      <c r="X74252" s="378"/>
      <c r="Y74252" s="378"/>
    </row>
    <row r="74253" spans="1:25">
      <c r="A74253" s="374"/>
      <c r="B74253" s="374"/>
      <c r="C74253" s="406"/>
      <c r="D74253" s="407"/>
      <c r="E74253" s="374"/>
      <c r="F74253" s="374"/>
      <c r="G74253" s="408"/>
      <c r="H74253" s="374"/>
      <c r="I74253" s="409"/>
      <c r="J74253" s="374"/>
      <c r="K74253" s="409"/>
      <c r="L74253" s="378"/>
      <c r="M74253" s="410"/>
      <c r="N74253" s="374"/>
      <c r="O74253" s="411"/>
      <c r="P74253" s="409"/>
      <c r="Q74253" s="409"/>
      <c r="R74253" s="378"/>
      <c r="S74253" s="378"/>
      <c r="T74253" s="378"/>
      <c r="U74253" s="378"/>
      <c r="V74253" s="378"/>
      <c r="W74253" s="378"/>
      <c r="X74253" s="378"/>
      <c r="Y74253" s="378"/>
    </row>
    <row r="74254" spans="1:25">
      <c r="A74254" s="374"/>
      <c r="B74254" s="374"/>
      <c r="C74254" s="406"/>
      <c r="D74254" s="407"/>
      <c r="E74254" s="374"/>
      <c r="F74254" s="374"/>
      <c r="G74254" s="408"/>
      <c r="H74254" s="374"/>
      <c r="I74254" s="409"/>
      <c r="J74254" s="374"/>
      <c r="K74254" s="409"/>
      <c r="L74254" s="378"/>
      <c r="M74254" s="410"/>
      <c r="N74254" s="374"/>
      <c r="O74254" s="411"/>
      <c r="P74254" s="409"/>
      <c r="Q74254" s="409"/>
      <c r="R74254" s="378"/>
      <c r="S74254" s="378"/>
      <c r="T74254" s="378"/>
      <c r="U74254" s="378"/>
      <c r="V74254" s="378"/>
      <c r="W74254" s="378"/>
      <c r="X74254" s="378"/>
      <c r="Y74254" s="378"/>
    </row>
    <row r="74255" spans="1:25">
      <c r="A74255" s="374"/>
      <c r="B74255" s="374"/>
      <c r="C74255" s="406"/>
      <c r="D74255" s="407"/>
      <c r="E74255" s="374"/>
      <c r="F74255" s="374"/>
      <c r="G74255" s="408"/>
      <c r="H74255" s="374"/>
      <c r="I74255" s="409"/>
      <c r="J74255" s="374"/>
      <c r="K74255" s="409"/>
      <c r="L74255" s="378"/>
      <c r="M74255" s="410"/>
      <c r="N74255" s="374"/>
      <c r="O74255" s="411"/>
      <c r="P74255" s="409"/>
      <c r="Q74255" s="409"/>
      <c r="R74255" s="378"/>
      <c r="S74255" s="378"/>
      <c r="T74255" s="378"/>
      <c r="U74255" s="378"/>
      <c r="V74255" s="378"/>
      <c r="W74255" s="378"/>
      <c r="X74255" s="378"/>
      <c r="Y74255" s="378"/>
    </row>
    <row r="74256" spans="1:25">
      <c r="A74256" s="374"/>
      <c r="B74256" s="374"/>
      <c r="C74256" s="406"/>
      <c r="D74256" s="407"/>
      <c r="E74256" s="374"/>
      <c r="F74256" s="374"/>
      <c r="G74256" s="408"/>
      <c r="H74256" s="374"/>
      <c r="I74256" s="409"/>
      <c r="J74256" s="374"/>
      <c r="K74256" s="409"/>
      <c r="L74256" s="378"/>
      <c r="M74256" s="410"/>
      <c r="N74256" s="374"/>
      <c r="O74256" s="411"/>
      <c r="P74256" s="409"/>
      <c r="Q74256" s="409"/>
      <c r="R74256" s="378"/>
      <c r="S74256" s="378"/>
      <c r="T74256" s="378"/>
      <c r="U74256" s="378"/>
      <c r="V74256" s="378"/>
      <c r="W74256" s="378"/>
      <c r="X74256" s="378"/>
      <c r="Y74256" s="378"/>
    </row>
    <row r="74257" spans="1:25">
      <c r="A74257" s="374"/>
      <c r="B74257" s="374"/>
      <c r="C74257" s="406"/>
      <c r="D74257" s="407"/>
      <c r="E74257" s="374"/>
      <c r="F74257" s="374"/>
      <c r="G74257" s="408"/>
      <c r="H74257" s="374"/>
      <c r="I74257" s="409"/>
      <c r="J74257" s="374"/>
      <c r="K74257" s="409"/>
      <c r="L74257" s="378"/>
      <c r="M74257" s="410"/>
      <c r="N74257" s="374"/>
      <c r="O74257" s="411"/>
      <c r="P74257" s="409"/>
      <c r="Q74257" s="409"/>
      <c r="R74257" s="378"/>
      <c r="S74257" s="378"/>
      <c r="T74257" s="378"/>
      <c r="U74257" s="378"/>
      <c r="V74257" s="378"/>
      <c r="W74257" s="378"/>
      <c r="X74257" s="378"/>
      <c r="Y74257" s="378"/>
    </row>
    <row r="74258" spans="1:25">
      <c r="A74258" s="374"/>
      <c r="B74258" s="374"/>
      <c r="C74258" s="406"/>
      <c r="D74258" s="407"/>
      <c r="E74258" s="374"/>
      <c r="F74258" s="374"/>
      <c r="G74258" s="408"/>
      <c r="H74258" s="374"/>
      <c r="I74258" s="409"/>
      <c r="J74258" s="374"/>
      <c r="K74258" s="409"/>
      <c r="L74258" s="378"/>
      <c r="M74258" s="410"/>
      <c r="N74258" s="374"/>
      <c r="O74258" s="411"/>
      <c r="P74258" s="409"/>
      <c r="Q74258" s="409"/>
      <c r="R74258" s="378"/>
      <c r="S74258" s="378"/>
      <c r="T74258" s="378"/>
      <c r="U74258" s="378"/>
      <c r="V74258" s="378"/>
      <c r="W74258" s="378"/>
      <c r="X74258" s="378"/>
      <c r="Y74258" s="378"/>
    </row>
    <row r="74259" spans="1:25">
      <c r="A74259" s="374"/>
      <c r="B74259" s="374"/>
      <c r="C74259" s="406"/>
      <c r="D74259" s="407"/>
      <c r="E74259" s="374"/>
      <c r="F74259" s="374"/>
      <c r="G74259" s="408"/>
      <c r="H74259" s="374"/>
      <c r="I74259" s="409"/>
      <c r="J74259" s="374"/>
      <c r="K74259" s="409"/>
      <c r="L74259" s="378"/>
      <c r="M74259" s="410"/>
      <c r="N74259" s="374"/>
      <c r="O74259" s="411"/>
      <c r="P74259" s="409"/>
      <c r="Q74259" s="409"/>
      <c r="R74259" s="378"/>
      <c r="S74259" s="378"/>
      <c r="T74259" s="378"/>
      <c r="U74259" s="378"/>
      <c r="V74259" s="378"/>
      <c r="W74259" s="378"/>
      <c r="X74259" s="378"/>
      <c r="Y74259" s="378"/>
    </row>
    <row r="74260" spans="1:25">
      <c r="A74260" s="374"/>
      <c r="B74260" s="374"/>
      <c r="C74260" s="406"/>
      <c r="D74260" s="407"/>
      <c r="E74260" s="374"/>
      <c r="F74260" s="374"/>
      <c r="G74260" s="408"/>
      <c r="H74260" s="374"/>
      <c r="I74260" s="409"/>
      <c r="J74260" s="374"/>
      <c r="K74260" s="409"/>
      <c r="L74260" s="378"/>
      <c r="M74260" s="410"/>
      <c r="N74260" s="374"/>
      <c r="O74260" s="411"/>
      <c r="P74260" s="409"/>
      <c r="Q74260" s="409"/>
      <c r="R74260" s="378"/>
      <c r="S74260" s="378"/>
      <c r="T74260" s="378"/>
      <c r="U74260" s="378"/>
      <c r="V74260" s="378"/>
      <c r="W74260" s="378"/>
      <c r="X74260" s="378"/>
      <c r="Y74260" s="378"/>
    </row>
    <row r="74261" spans="1:25">
      <c r="A74261" s="374"/>
      <c r="B74261" s="374"/>
      <c r="C74261" s="406"/>
      <c r="D74261" s="407"/>
      <c r="E74261" s="374"/>
      <c r="F74261" s="374"/>
      <c r="G74261" s="408"/>
      <c r="H74261" s="374"/>
      <c r="I74261" s="409"/>
      <c r="J74261" s="374"/>
      <c r="K74261" s="409"/>
      <c r="L74261" s="378"/>
      <c r="M74261" s="410"/>
      <c r="N74261" s="374"/>
      <c r="O74261" s="411"/>
      <c r="P74261" s="409"/>
      <c r="Q74261" s="409"/>
      <c r="R74261" s="378"/>
      <c r="S74261" s="378"/>
      <c r="T74261" s="378"/>
      <c r="U74261" s="378"/>
      <c r="V74261" s="378"/>
      <c r="W74261" s="378"/>
      <c r="X74261" s="378"/>
      <c r="Y74261" s="378"/>
    </row>
    <row r="74262" spans="1:25">
      <c r="A74262" s="374"/>
      <c r="B74262" s="374"/>
      <c r="C74262" s="406"/>
      <c r="D74262" s="407"/>
      <c r="E74262" s="374"/>
      <c r="F74262" s="374"/>
      <c r="G74262" s="408"/>
      <c r="H74262" s="374"/>
      <c r="I74262" s="409"/>
      <c r="J74262" s="374"/>
      <c r="K74262" s="409"/>
      <c r="L74262" s="378"/>
      <c r="M74262" s="410"/>
      <c r="N74262" s="374"/>
      <c r="O74262" s="411"/>
      <c r="P74262" s="409"/>
      <c r="Q74262" s="409"/>
      <c r="R74262" s="378"/>
      <c r="S74262" s="378"/>
      <c r="T74262" s="378"/>
      <c r="U74262" s="378"/>
      <c r="V74262" s="378"/>
      <c r="W74262" s="378"/>
      <c r="X74262" s="378"/>
      <c r="Y74262" s="378"/>
    </row>
    <row r="74263" spans="1:25">
      <c r="A74263" s="374"/>
      <c r="B74263" s="374"/>
      <c r="C74263" s="406"/>
      <c r="D74263" s="407"/>
      <c r="E74263" s="374"/>
      <c r="F74263" s="374"/>
      <c r="G74263" s="408"/>
      <c r="H74263" s="374"/>
      <c r="I74263" s="409"/>
      <c r="J74263" s="374"/>
      <c r="K74263" s="409"/>
      <c r="L74263" s="378"/>
      <c r="M74263" s="410"/>
      <c r="N74263" s="374"/>
      <c r="O74263" s="411"/>
      <c r="P74263" s="409"/>
      <c r="Q74263" s="409"/>
      <c r="R74263" s="378"/>
      <c r="S74263" s="378"/>
      <c r="T74263" s="378"/>
      <c r="U74263" s="378"/>
      <c r="V74263" s="378"/>
      <c r="W74263" s="378"/>
      <c r="X74263" s="378"/>
      <c r="Y74263" s="378"/>
    </row>
    <row r="74264" spans="1:25">
      <c r="A74264" s="374"/>
      <c r="B74264" s="374"/>
      <c r="C74264" s="406"/>
      <c r="D74264" s="407"/>
      <c r="E74264" s="374"/>
      <c r="F74264" s="374"/>
      <c r="G74264" s="408"/>
      <c r="H74264" s="374"/>
      <c r="I74264" s="409"/>
      <c r="J74264" s="374"/>
      <c r="K74264" s="409"/>
      <c r="L74264" s="378"/>
      <c r="M74264" s="410"/>
      <c r="N74264" s="374"/>
      <c r="O74264" s="411"/>
      <c r="P74264" s="409"/>
      <c r="Q74264" s="409"/>
      <c r="R74264" s="378"/>
      <c r="S74264" s="378"/>
      <c r="T74264" s="378"/>
      <c r="U74264" s="378"/>
      <c r="V74264" s="378"/>
      <c r="W74264" s="378"/>
      <c r="X74264" s="378"/>
      <c r="Y74264" s="378"/>
    </row>
    <row r="74265" spans="1:25">
      <c r="A74265" s="374"/>
      <c r="B74265" s="374"/>
      <c r="C74265" s="406"/>
      <c r="D74265" s="407"/>
      <c r="E74265" s="374"/>
      <c r="F74265" s="374"/>
      <c r="G74265" s="408"/>
      <c r="H74265" s="374"/>
      <c r="I74265" s="409"/>
      <c r="J74265" s="374"/>
      <c r="K74265" s="409"/>
      <c r="L74265" s="378"/>
      <c r="M74265" s="410"/>
      <c r="N74265" s="374"/>
      <c r="O74265" s="411"/>
      <c r="P74265" s="409"/>
      <c r="Q74265" s="409"/>
      <c r="R74265" s="378"/>
      <c r="S74265" s="378"/>
      <c r="T74265" s="378"/>
      <c r="U74265" s="378"/>
      <c r="V74265" s="378"/>
      <c r="W74265" s="378"/>
      <c r="X74265" s="378"/>
      <c r="Y74265" s="378"/>
    </row>
    <row r="74266" spans="1:25">
      <c r="A74266" s="374"/>
      <c r="B74266" s="374"/>
      <c r="C74266" s="406"/>
      <c r="D74266" s="407"/>
      <c r="E74266" s="374"/>
      <c r="F74266" s="374"/>
      <c r="G74266" s="408"/>
      <c r="H74266" s="374"/>
      <c r="I74266" s="409"/>
      <c r="J74266" s="374"/>
      <c r="K74266" s="409"/>
      <c r="L74266" s="378"/>
      <c r="M74266" s="410"/>
      <c r="N74266" s="374"/>
      <c r="O74266" s="411"/>
      <c r="P74266" s="409"/>
      <c r="Q74266" s="409"/>
      <c r="R74266" s="378"/>
      <c r="S74266" s="378"/>
      <c r="T74266" s="378"/>
      <c r="U74266" s="378"/>
      <c r="V74266" s="378"/>
      <c r="W74266" s="378"/>
      <c r="X74266" s="378"/>
      <c r="Y74266" s="378"/>
    </row>
    <row r="74267" spans="1:25">
      <c r="A74267" s="374"/>
      <c r="B74267" s="374"/>
      <c r="C74267" s="406"/>
      <c r="D74267" s="407"/>
      <c r="E74267" s="374"/>
      <c r="F74267" s="374"/>
      <c r="G74267" s="408"/>
      <c r="H74267" s="374"/>
      <c r="I74267" s="409"/>
      <c r="J74267" s="374"/>
      <c r="K74267" s="409"/>
      <c r="L74267" s="378"/>
      <c r="M74267" s="410"/>
      <c r="N74267" s="374"/>
      <c r="O74267" s="411"/>
      <c r="P74267" s="409"/>
      <c r="Q74267" s="409"/>
      <c r="R74267" s="378"/>
      <c r="S74267" s="378"/>
      <c r="T74267" s="378"/>
      <c r="U74267" s="378"/>
      <c r="V74267" s="378"/>
      <c r="W74267" s="378"/>
      <c r="X74267" s="378"/>
      <c r="Y74267" s="378"/>
    </row>
    <row r="74268" spans="1:25">
      <c r="A74268" s="374"/>
      <c r="B74268" s="374"/>
      <c r="C74268" s="406"/>
      <c r="D74268" s="407"/>
      <c r="E74268" s="374"/>
      <c r="F74268" s="374"/>
      <c r="G74268" s="408"/>
      <c r="H74268" s="374"/>
      <c r="I74268" s="409"/>
      <c r="J74268" s="374"/>
      <c r="K74268" s="409"/>
      <c r="L74268" s="378"/>
      <c r="M74268" s="410"/>
      <c r="N74268" s="374"/>
      <c r="O74268" s="411"/>
      <c r="P74268" s="409"/>
      <c r="Q74268" s="409"/>
      <c r="R74268" s="378"/>
      <c r="S74268" s="378"/>
      <c r="T74268" s="378"/>
      <c r="U74268" s="378"/>
      <c r="V74268" s="378"/>
      <c r="W74268" s="378"/>
      <c r="X74268" s="378"/>
      <c r="Y74268" s="378"/>
    </row>
    <row r="74269" spans="1:25">
      <c r="A74269" s="374"/>
      <c r="B74269" s="374"/>
      <c r="C74269" s="406"/>
      <c r="D74269" s="407"/>
      <c r="E74269" s="374"/>
      <c r="F74269" s="374"/>
      <c r="G74269" s="408"/>
      <c r="H74269" s="374"/>
      <c r="I74269" s="409"/>
      <c r="J74269" s="374"/>
      <c r="K74269" s="409"/>
      <c r="L74269" s="378"/>
      <c r="M74269" s="410"/>
      <c r="N74269" s="374"/>
      <c r="O74269" s="411"/>
      <c r="P74269" s="409"/>
      <c r="Q74269" s="409"/>
      <c r="R74269" s="378"/>
      <c r="S74269" s="378"/>
      <c r="T74269" s="378"/>
      <c r="U74269" s="378"/>
      <c r="V74269" s="378"/>
      <c r="W74269" s="378"/>
      <c r="X74269" s="378"/>
      <c r="Y74269" s="378"/>
    </row>
    <row r="74270" spans="1:25">
      <c r="A74270" s="374"/>
      <c r="B74270" s="374"/>
      <c r="C74270" s="406"/>
      <c r="D74270" s="407"/>
      <c r="E74270" s="374"/>
      <c r="F74270" s="374"/>
      <c r="G74270" s="408"/>
      <c r="H74270" s="374"/>
      <c r="I74270" s="409"/>
      <c r="J74270" s="374"/>
      <c r="K74270" s="409"/>
      <c r="L74270" s="378"/>
      <c r="M74270" s="410"/>
      <c r="N74270" s="374"/>
      <c r="O74270" s="411"/>
      <c r="P74270" s="409"/>
      <c r="Q74270" s="409"/>
      <c r="R74270" s="378"/>
      <c r="S74270" s="378"/>
      <c r="T74270" s="378"/>
      <c r="U74270" s="378"/>
      <c r="V74270" s="378"/>
      <c r="W74270" s="378"/>
      <c r="X74270" s="378"/>
      <c r="Y74270" s="378"/>
    </row>
    <row r="74271" spans="1:25">
      <c r="A74271" s="374"/>
      <c r="B74271" s="374"/>
      <c r="C74271" s="406"/>
      <c r="D74271" s="407"/>
      <c r="E74271" s="374"/>
      <c r="F74271" s="374"/>
      <c r="G74271" s="408"/>
      <c r="H74271" s="374"/>
      <c r="I74271" s="409"/>
      <c r="J74271" s="374"/>
      <c r="K74271" s="409"/>
      <c r="L74271" s="378"/>
      <c r="M74271" s="410"/>
      <c r="N74271" s="374"/>
      <c r="O74271" s="411"/>
      <c r="P74271" s="409"/>
      <c r="Q74271" s="409"/>
      <c r="R74271" s="378"/>
      <c r="S74271" s="378"/>
      <c r="T74271" s="378"/>
      <c r="U74271" s="378"/>
      <c r="V74271" s="378"/>
      <c r="W74271" s="378"/>
      <c r="X74271" s="378"/>
      <c r="Y74271" s="378"/>
    </row>
    <row r="74272" spans="1:25">
      <c r="A74272" s="374"/>
      <c r="B74272" s="374"/>
      <c r="C74272" s="406"/>
      <c r="D74272" s="407"/>
      <c r="E74272" s="374"/>
      <c r="F74272" s="374"/>
      <c r="G74272" s="408"/>
      <c r="H74272" s="374"/>
      <c r="I74272" s="409"/>
      <c r="J74272" s="374"/>
      <c r="K74272" s="409"/>
      <c r="L74272" s="378"/>
      <c r="M74272" s="410"/>
      <c r="N74272" s="374"/>
      <c r="O74272" s="411"/>
      <c r="P74272" s="409"/>
      <c r="Q74272" s="409"/>
      <c r="R74272" s="378"/>
      <c r="S74272" s="378"/>
      <c r="T74272" s="378"/>
      <c r="U74272" s="378"/>
      <c r="V74272" s="378"/>
      <c r="W74272" s="378"/>
      <c r="X74272" s="378"/>
      <c r="Y74272" s="378"/>
    </row>
    <row r="74273" spans="1:25">
      <c r="A74273" s="374"/>
      <c r="B74273" s="374"/>
      <c r="C74273" s="406"/>
      <c r="D74273" s="407"/>
      <c r="E74273" s="374"/>
      <c r="F74273" s="374"/>
      <c r="G74273" s="408"/>
      <c r="H74273" s="374"/>
      <c r="I74273" s="409"/>
      <c r="J74273" s="374"/>
      <c r="K74273" s="409"/>
      <c r="L74273" s="378"/>
      <c r="M74273" s="410"/>
      <c r="N74273" s="374"/>
      <c r="O74273" s="411"/>
      <c r="P74273" s="409"/>
      <c r="Q74273" s="409"/>
      <c r="R74273" s="378"/>
      <c r="S74273" s="378"/>
      <c r="T74273" s="378"/>
      <c r="U74273" s="378"/>
      <c r="V74273" s="378"/>
      <c r="W74273" s="378"/>
      <c r="X74273" s="378"/>
      <c r="Y74273" s="378"/>
    </row>
    <row r="74274" spans="1:25">
      <c r="A74274" s="374"/>
      <c r="B74274" s="374"/>
      <c r="C74274" s="406"/>
      <c r="D74274" s="407"/>
      <c r="E74274" s="374"/>
      <c r="F74274" s="374"/>
      <c r="G74274" s="408"/>
      <c r="H74274" s="374"/>
      <c r="I74274" s="409"/>
      <c r="J74274" s="374"/>
      <c r="K74274" s="409"/>
      <c r="L74274" s="378"/>
      <c r="M74274" s="410"/>
      <c r="N74274" s="374"/>
      <c r="O74274" s="411"/>
      <c r="P74274" s="409"/>
      <c r="Q74274" s="409"/>
      <c r="R74274" s="378"/>
      <c r="S74274" s="378"/>
      <c r="T74274" s="378"/>
      <c r="U74274" s="378"/>
      <c r="V74274" s="378"/>
      <c r="W74274" s="378"/>
      <c r="X74274" s="378"/>
      <c r="Y74274" s="378"/>
    </row>
    <row r="74275" spans="1:25">
      <c r="A74275" s="374"/>
      <c r="B74275" s="374"/>
      <c r="C74275" s="406"/>
      <c r="D74275" s="407"/>
      <c r="E74275" s="374"/>
      <c r="F74275" s="374"/>
      <c r="G74275" s="408"/>
      <c r="H74275" s="374"/>
      <c r="I74275" s="409"/>
      <c r="J74275" s="374"/>
      <c r="K74275" s="409"/>
      <c r="L74275" s="378"/>
      <c r="M74275" s="410"/>
      <c r="N74275" s="374"/>
      <c r="O74275" s="411"/>
      <c r="P74275" s="409"/>
      <c r="Q74275" s="409"/>
      <c r="R74275" s="378"/>
      <c r="S74275" s="378"/>
      <c r="T74275" s="378"/>
      <c r="U74275" s="378"/>
      <c r="V74275" s="378"/>
      <c r="W74275" s="378"/>
      <c r="X74275" s="378"/>
      <c r="Y74275" s="378"/>
    </row>
    <row r="74276" spans="1:25">
      <c r="A74276" s="374"/>
      <c r="B74276" s="374"/>
      <c r="C74276" s="406"/>
      <c r="D74276" s="407"/>
      <c r="E74276" s="374"/>
      <c r="F74276" s="374"/>
      <c r="G74276" s="408"/>
      <c r="H74276" s="374"/>
      <c r="I74276" s="409"/>
      <c r="J74276" s="374"/>
      <c r="K74276" s="409"/>
      <c r="L74276" s="378"/>
      <c r="M74276" s="410"/>
      <c r="N74276" s="374"/>
      <c r="O74276" s="411"/>
      <c r="P74276" s="409"/>
      <c r="Q74276" s="409"/>
      <c r="R74276" s="378"/>
      <c r="S74276" s="378"/>
      <c r="T74276" s="378"/>
      <c r="U74276" s="378"/>
      <c r="V74276" s="378"/>
      <c r="W74276" s="378"/>
      <c r="X74276" s="378"/>
      <c r="Y74276" s="378"/>
    </row>
    <row r="74277" spans="1:25">
      <c r="A74277" s="374"/>
      <c r="B74277" s="374"/>
      <c r="C74277" s="406"/>
      <c r="D74277" s="407"/>
      <c r="E74277" s="374"/>
      <c r="F74277" s="374"/>
      <c r="G74277" s="408"/>
      <c r="H74277" s="374"/>
      <c r="I74277" s="409"/>
      <c r="J74277" s="374"/>
      <c r="K74277" s="409"/>
      <c r="L74277" s="378"/>
      <c r="M74277" s="410"/>
      <c r="N74277" s="374"/>
      <c r="O74277" s="411"/>
      <c r="P74277" s="409"/>
      <c r="Q74277" s="409"/>
      <c r="R74277" s="378"/>
      <c r="S74277" s="378"/>
      <c r="T74277" s="378"/>
      <c r="U74277" s="378"/>
      <c r="V74277" s="378"/>
      <c r="W74277" s="378"/>
      <c r="X74277" s="378"/>
      <c r="Y74277" s="378"/>
    </row>
    <row r="74278" spans="1:25">
      <c r="A74278" s="374"/>
      <c r="B74278" s="374"/>
      <c r="C74278" s="406"/>
      <c r="D74278" s="407"/>
      <c r="E74278" s="374"/>
      <c r="F74278" s="374"/>
      <c r="G74278" s="408"/>
      <c r="H74278" s="374"/>
      <c r="I74278" s="409"/>
      <c r="J74278" s="374"/>
      <c r="K74278" s="409"/>
      <c r="L74278" s="378"/>
      <c r="M74278" s="410"/>
      <c r="N74278" s="374"/>
      <c r="O74278" s="411"/>
      <c r="P74278" s="409"/>
      <c r="Q74278" s="409"/>
      <c r="R74278" s="378"/>
      <c r="S74278" s="378"/>
      <c r="T74278" s="378"/>
      <c r="U74278" s="378"/>
      <c r="V74278" s="378"/>
      <c r="W74278" s="378"/>
      <c r="X74278" s="378"/>
      <c r="Y74278" s="378"/>
    </row>
    <row r="74279" spans="1:25">
      <c r="A74279" s="374"/>
      <c r="B74279" s="374"/>
      <c r="C74279" s="406"/>
      <c r="D74279" s="407"/>
      <c r="E74279" s="374"/>
      <c r="F74279" s="374"/>
      <c r="G74279" s="408"/>
      <c r="H74279" s="374"/>
      <c r="I74279" s="409"/>
      <c r="J74279" s="374"/>
      <c r="K74279" s="409"/>
      <c r="L74279" s="378"/>
      <c r="M74279" s="410"/>
      <c r="N74279" s="374"/>
      <c r="O74279" s="411"/>
      <c r="P74279" s="409"/>
      <c r="Q74279" s="409"/>
      <c r="R74279" s="378"/>
      <c r="S74279" s="378"/>
      <c r="T74279" s="378"/>
      <c r="U74279" s="378"/>
      <c r="V74279" s="378"/>
      <c r="W74279" s="378"/>
      <c r="X74279" s="378"/>
      <c r="Y74279" s="378"/>
    </row>
    <row r="74280" spans="1:25">
      <c r="A74280" s="374"/>
      <c r="B74280" s="374"/>
      <c r="C74280" s="406"/>
      <c r="D74280" s="407"/>
      <c r="E74280" s="374"/>
      <c r="F74280" s="374"/>
      <c r="G74280" s="408"/>
      <c r="H74280" s="374"/>
      <c r="I74280" s="409"/>
      <c r="J74280" s="374"/>
      <c r="K74280" s="409"/>
      <c r="L74280" s="378"/>
      <c r="M74280" s="410"/>
      <c r="N74280" s="374"/>
      <c r="O74280" s="411"/>
      <c r="P74280" s="409"/>
      <c r="Q74280" s="409"/>
      <c r="R74280" s="378"/>
      <c r="S74280" s="378"/>
      <c r="T74280" s="378"/>
      <c r="U74280" s="378"/>
      <c r="V74280" s="378"/>
      <c r="W74280" s="378"/>
      <c r="X74280" s="378"/>
      <c r="Y74280" s="378"/>
    </row>
    <row r="74281" spans="1:25">
      <c r="A74281" s="374"/>
      <c r="B74281" s="374"/>
      <c r="C74281" s="406"/>
      <c r="D74281" s="407"/>
      <c r="E74281" s="374"/>
      <c r="F74281" s="374"/>
      <c r="G74281" s="408"/>
      <c r="H74281" s="374"/>
      <c r="I74281" s="409"/>
      <c r="J74281" s="374"/>
      <c r="K74281" s="409"/>
      <c r="L74281" s="378"/>
      <c r="M74281" s="410"/>
      <c r="N74281" s="374"/>
      <c r="O74281" s="411"/>
      <c r="P74281" s="409"/>
      <c r="Q74281" s="409"/>
      <c r="R74281" s="378"/>
      <c r="S74281" s="378"/>
      <c r="T74281" s="378"/>
      <c r="U74281" s="378"/>
      <c r="V74281" s="378"/>
      <c r="W74281" s="378"/>
      <c r="X74281" s="378"/>
      <c r="Y74281" s="378"/>
    </row>
    <row r="74282" spans="1:25">
      <c r="A74282" s="374"/>
      <c r="B74282" s="374"/>
      <c r="C74282" s="406"/>
      <c r="D74282" s="407"/>
      <c r="E74282" s="374"/>
      <c r="F74282" s="374"/>
      <c r="G74282" s="408"/>
      <c r="H74282" s="374"/>
      <c r="I74282" s="409"/>
      <c r="J74282" s="374"/>
      <c r="K74282" s="409"/>
      <c r="L74282" s="378"/>
      <c r="M74282" s="410"/>
      <c r="N74282" s="374"/>
      <c r="O74282" s="411"/>
      <c r="P74282" s="409"/>
      <c r="Q74282" s="409"/>
      <c r="R74282" s="378"/>
      <c r="S74282" s="378"/>
      <c r="T74282" s="378"/>
      <c r="U74282" s="378"/>
      <c r="V74282" s="378"/>
      <c r="W74282" s="378"/>
      <c r="X74282" s="378"/>
      <c r="Y74282" s="378"/>
    </row>
    <row r="74283" spans="1:25">
      <c r="A74283" s="374"/>
      <c r="B74283" s="374"/>
      <c r="C74283" s="406"/>
      <c r="D74283" s="407"/>
      <c r="E74283" s="374"/>
      <c r="F74283" s="374"/>
      <c r="G74283" s="408"/>
      <c r="H74283" s="374"/>
      <c r="I74283" s="409"/>
      <c r="J74283" s="374"/>
      <c r="K74283" s="409"/>
      <c r="L74283" s="378"/>
      <c r="M74283" s="410"/>
      <c r="N74283" s="374"/>
      <c r="O74283" s="411"/>
      <c r="P74283" s="409"/>
      <c r="Q74283" s="409"/>
      <c r="R74283" s="378"/>
      <c r="S74283" s="378"/>
      <c r="T74283" s="378"/>
      <c r="U74283" s="378"/>
      <c r="V74283" s="378"/>
      <c r="W74283" s="378"/>
      <c r="X74283" s="378"/>
      <c r="Y74283" s="378"/>
    </row>
    <row r="74284" spans="1:25">
      <c r="A74284" s="374"/>
      <c r="B74284" s="374"/>
      <c r="C74284" s="406"/>
      <c r="D74284" s="407"/>
      <c r="E74284" s="374"/>
      <c r="F74284" s="374"/>
      <c r="G74284" s="408"/>
      <c r="H74284" s="374"/>
      <c r="I74284" s="409"/>
      <c r="J74284" s="374"/>
      <c r="K74284" s="409"/>
      <c r="L74284" s="378"/>
      <c r="M74284" s="410"/>
      <c r="N74284" s="374"/>
      <c r="O74284" s="411"/>
      <c r="P74284" s="409"/>
      <c r="Q74284" s="409"/>
      <c r="R74284" s="378"/>
      <c r="S74284" s="378"/>
      <c r="T74284" s="378"/>
      <c r="U74284" s="378"/>
      <c r="V74284" s="378"/>
      <c r="W74284" s="378"/>
      <c r="X74284" s="378"/>
      <c r="Y74284" s="378"/>
    </row>
    <row r="74285" spans="1:25">
      <c r="A74285" s="374"/>
      <c r="B74285" s="374"/>
      <c r="C74285" s="406"/>
      <c r="D74285" s="407"/>
      <c r="E74285" s="374"/>
      <c r="F74285" s="374"/>
      <c r="G74285" s="408"/>
      <c r="H74285" s="374"/>
      <c r="I74285" s="409"/>
      <c r="J74285" s="374"/>
      <c r="K74285" s="409"/>
      <c r="L74285" s="378"/>
      <c r="M74285" s="410"/>
      <c r="N74285" s="374"/>
      <c r="O74285" s="411"/>
      <c r="P74285" s="409"/>
      <c r="Q74285" s="409"/>
      <c r="R74285" s="378"/>
      <c r="S74285" s="378"/>
      <c r="T74285" s="378"/>
      <c r="U74285" s="378"/>
      <c r="V74285" s="378"/>
      <c r="W74285" s="378"/>
      <c r="X74285" s="378"/>
      <c r="Y74285" s="378"/>
    </row>
    <row r="74286" spans="1:25">
      <c r="A74286" s="374"/>
      <c r="B74286" s="374"/>
      <c r="C74286" s="406"/>
      <c r="D74286" s="407"/>
      <c r="E74286" s="374"/>
      <c r="F74286" s="374"/>
      <c r="G74286" s="408"/>
      <c r="H74286" s="374"/>
      <c r="I74286" s="409"/>
      <c r="J74286" s="374"/>
      <c r="K74286" s="409"/>
      <c r="L74286" s="378"/>
      <c r="M74286" s="410"/>
      <c r="N74286" s="374"/>
      <c r="O74286" s="411"/>
      <c r="P74286" s="409"/>
      <c r="Q74286" s="409"/>
      <c r="R74286" s="378"/>
      <c r="S74286" s="378"/>
      <c r="T74286" s="378"/>
      <c r="U74286" s="378"/>
      <c r="V74286" s="378"/>
      <c r="W74286" s="378"/>
      <c r="X74286" s="378"/>
      <c r="Y74286" s="378"/>
    </row>
    <row r="74287" spans="1:25">
      <c r="A74287" s="374"/>
      <c r="B74287" s="374"/>
      <c r="C74287" s="406"/>
      <c r="D74287" s="407"/>
      <c r="E74287" s="374"/>
      <c r="F74287" s="374"/>
      <c r="G74287" s="408"/>
      <c r="H74287" s="374"/>
      <c r="I74287" s="409"/>
      <c r="J74287" s="374"/>
      <c r="K74287" s="409"/>
      <c r="L74287" s="378"/>
      <c r="M74287" s="410"/>
      <c r="N74287" s="374"/>
      <c r="O74287" s="411"/>
      <c r="P74287" s="409"/>
      <c r="Q74287" s="409"/>
      <c r="R74287" s="378"/>
      <c r="S74287" s="378"/>
      <c r="T74287" s="378"/>
      <c r="U74287" s="378"/>
      <c r="V74287" s="378"/>
      <c r="W74287" s="378"/>
      <c r="X74287" s="378"/>
      <c r="Y74287" s="378"/>
    </row>
    <row r="74288" spans="1:25">
      <c r="A74288" s="374"/>
      <c r="B74288" s="374"/>
      <c r="C74288" s="406"/>
      <c r="D74288" s="407"/>
      <c r="E74288" s="374"/>
      <c r="F74288" s="374"/>
      <c r="G74288" s="408"/>
      <c r="H74288" s="374"/>
      <c r="I74288" s="409"/>
      <c r="J74288" s="374"/>
      <c r="K74288" s="409"/>
      <c r="L74288" s="378"/>
      <c r="M74288" s="410"/>
      <c r="N74288" s="374"/>
      <c r="O74288" s="411"/>
      <c r="P74288" s="409"/>
      <c r="Q74288" s="409"/>
      <c r="R74288" s="378"/>
      <c r="S74288" s="378"/>
      <c r="T74288" s="378"/>
      <c r="U74288" s="378"/>
      <c r="V74288" s="378"/>
      <c r="W74288" s="378"/>
      <c r="X74288" s="378"/>
      <c r="Y74288" s="378"/>
    </row>
    <row r="74289" spans="1:25">
      <c r="A74289" s="374"/>
      <c r="B74289" s="374"/>
      <c r="C74289" s="406"/>
      <c r="D74289" s="407"/>
      <c r="E74289" s="374"/>
      <c r="F74289" s="374"/>
      <c r="G74289" s="408"/>
      <c r="H74289" s="374"/>
      <c r="I74289" s="409"/>
      <c r="J74289" s="374"/>
      <c r="K74289" s="409"/>
      <c r="L74289" s="378"/>
      <c r="M74289" s="410"/>
      <c r="N74289" s="374"/>
      <c r="O74289" s="411"/>
      <c r="P74289" s="409"/>
      <c r="Q74289" s="409"/>
      <c r="R74289" s="378"/>
      <c r="S74289" s="378"/>
      <c r="T74289" s="378"/>
      <c r="U74289" s="378"/>
      <c r="V74289" s="378"/>
      <c r="W74289" s="378"/>
      <c r="X74289" s="378"/>
      <c r="Y74289" s="378"/>
    </row>
    <row r="74290" spans="1:25">
      <c r="A74290" s="374"/>
      <c r="B74290" s="374"/>
      <c r="C74290" s="406"/>
      <c r="D74290" s="407"/>
      <c r="E74290" s="374"/>
      <c r="F74290" s="374"/>
      <c r="G74290" s="408"/>
      <c r="H74290" s="374"/>
      <c r="I74290" s="409"/>
      <c r="J74290" s="374"/>
      <c r="K74290" s="409"/>
      <c r="L74290" s="378"/>
      <c r="M74290" s="410"/>
      <c r="N74290" s="374"/>
      <c r="O74290" s="411"/>
      <c r="P74290" s="409"/>
      <c r="Q74290" s="409"/>
      <c r="R74290" s="378"/>
      <c r="S74290" s="378"/>
      <c r="T74290" s="378"/>
      <c r="U74290" s="378"/>
      <c r="V74290" s="378"/>
      <c r="W74290" s="378"/>
      <c r="X74290" s="378"/>
      <c r="Y74290" s="378"/>
    </row>
    <row r="74291" spans="1:25">
      <c r="A74291" s="374"/>
      <c r="B74291" s="374"/>
      <c r="C74291" s="406"/>
      <c r="D74291" s="407"/>
      <c r="E74291" s="374"/>
      <c r="F74291" s="374"/>
      <c r="G74291" s="408"/>
      <c r="H74291" s="374"/>
      <c r="I74291" s="409"/>
      <c r="J74291" s="374"/>
      <c r="K74291" s="409"/>
      <c r="L74291" s="378"/>
      <c r="M74291" s="410"/>
      <c r="N74291" s="374"/>
      <c r="O74291" s="411"/>
      <c r="P74291" s="409"/>
      <c r="Q74291" s="409"/>
      <c r="R74291" s="378"/>
      <c r="S74291" s="378"/>
      <c r="T74291" s="378"/>
      <c r="U74291" s="378"/>
      <c r="V74291" s="378"/>
      <c r="W74291" s="378"/>
      <c r="X74291" s="378"/>
      <c r="Y74291" s="378"/>
    </row>
    <row r="74292" spans="1:25">
      <c r="A74292" s="374"/>
      <c r="B74292" s="374"/>
      <c r="C74292" s="406"/>
      <c r="D74292" s="407"/>
      <c r="E74292" s="374"/>
      <c r="F74292" s="374"/>
      <c r="G74292" s="408"/>
      <c r="H74292" s="374"/>
      <c r="I74292" s="409"/>
      <c r="J74292" s="374"/>
      <c r="K74292" s="409"/>
      <c r="L74292" s="378"/>
      <c r="M74292" s="410"/>
      <c r="N74292" s="374"/>
      <c r="O74292" s="411"/>
      <c r="P74292" s="409"/>
      <c r="Q74292" s="409"/>
      <c r="R74292" s="378"/>
      <c r="S74292" s="378"/>
      <c r="T74292" s="378"/>
      <c r="U74292" s="378"/>
      <c r="V74292" s="378"/>
      <c r="W74292" s="378"/>
      <c r="X74292" s="378"/>
      <c r="Y74292" s="378"/>
    </row>
    <row r="74293" spans="1:25">
      <c r="A74293" s="374"/>
      <c r="B74293" s="374"/>
      <c r="C74293" s="406"/>
      <c r="D74293" s="407"/>
      <c r="E74293" s="374"/>
      <c r="F74293" s="374"/>
      <c r="G74293" s="408"/>
      <c r="H74293" s="374"/>
      <c r="I74293" s="409"/>
      <c r="J74293" s="374"/>
      <c r="K74293" s="409"/>
      <c r="L74293" s="378"/>
      <c r="M74293" s="410"/>
      <c r="N74293" s="374"/>
      <c r="O74293" s="411"/>
      <c r="P74293" s="409"/>
      <c r="Q74293" s="409"/>
      <c r="R74293" s="378"/>
      <c r="S74293" s="378"/>
      <c r="T74293" s="378"/>
      <c r="U74293" s="378"/>
      <c r="V74293" s="378"/>
      <c r="W74293" s="378"/>
      <c r="X74293" s="378"/>
      <c r="Y74293" s="378"/>
    </row>
    <row r="74294" spans="1:25">
      <c r="A74294" s="374"/>
      <c r="B74294" s="374"/>
      <c r="C74294" s="406"/>
      <c r="D74294" s="407"/>
      <c r="E74294" s="374"/>
      <c r="F74294" s="374"/>
      <c r="G74294" s="408"/>
      <c r="H74294" s="374"/>
      <c r="I74294" s="409"/>
      <c r="J74294" s="374"/>
      <c r="K74294" s="409"/>
      <c r="L74294" s="378"/>
      <c r="M74294" s="410"/>
      <c r="N74294" s="374"/>
      <c r="O74294" s="411"/>
      <c r="P74294" s="409"/>
      <c r="Q74294" s="409"/>
      <c r="R74294" s="378"/>
      <c r="S74294" s="378"/>
      <c r="T74294" s="378"/>
      <c r="U74294" s="378"/>
      <c r="V74294" s="378"/>
      <c r="W74294" s="378"/>
      <c r="X74294" s="378"/>
      <c r="Y74294" s="378"/>
    </row>
    <row r="74295" spans="1:25">
      <c r="A74295" s="374"/>
      <c r="B74295" s="374"/>
      <c r="C74295" s="406"/>
      <c r="D74295" s="407"/>
      <c r="E74295" s="374"/>
      <c r="F74295" s="374"/>
      <c r="G74295" s="408"/>
      <c r="H74295" s="374"/>
      <c r="I74295" s="409"/>
      <c r="J74295" s="374"/>
      <c r="K74295" s="409"/>
      <c r="L74295" s="378"/>
      <c r="M74295" s="410"/>
      <c r="N74295" s="374"/>
      <c r="O74295" s="411"/>
      <c r="P74295" s="409"/>
      <c r="Q74295" s="409"/>
      <c r="R74295" s="378"/>
      <c r="S74295" s="378"/>
      <c r="T74295" s="378"/>
      <c r="U74295" s="378"/>
      <c r="V74295" s="378"/>
      <c r="W74295" s="378"/>
      <c r="X74295" s="378"/>
      <c r="Y74295" s="378"/>
    </row>
    <row r="74296" spans="1:25">
      <c r="A74296" s="374"/>
      <c r="B74296" s="374"/>
      <c r="C74296" s="406"/>
      <c r="D74296" s="407"/>
      <c r="E74296" s="374"/>
      <c r="F74296" s="374"/>
      <c r="G74296" s="408"/>
      <c r="H74296" s="374"/>
      <c r="I74296" s="409"/>
      <c r="J74296" s="374"/>
      <c r="K74296" s="409"/>
      <c r="L74296" s="378"/>
      <c r="M74296" s="410"/>
      <c r="N74296" s="374"/>
      <c r="O74296" s="411"/>
      <c r="P74296" s="409"/>
      <c r="Q74296" s="409"/>
      <c r="R74296" s="378"/>
      <c r="S74296" s="378"/>
      <c r="T74296" s="378"/>
      <c r="U74296" s="378"/>
      <c r="V74296" s="378"/>
      <c r="W74296" s="378"/>
      <c r="X74296" s="378"/>
      <c r="Y74296" s="378"/>
    </row>
    <row r="74297" spans="1:25">
      <c r="A74297" s="374"/>
      <c r="B74297" s="374"/>
      <c r="C74297" s="406"/>
      <c r="D74297" s="407"/>
      <c r="E74297" s="374"/>
      <c r="F74297" s="374"/>
      <c r="G74297" s="408"/>
      <c r="H74297" s="374"/>
      <c r="I74297" s="409"/>
      <c r="J74297" s="374"/>
      <c r="K74297" s="409"/>
      <c r="L74297" s="378"/>
      <c r="M74297" s="410"/>
      <c r="N74297" s="374"/>
      <c r="O74297" s="411"/>
      <c r="P74297" s="409"/>
      <c r="Q74297" s="409"/>
      <c r="R74297" s="378"/>
      <c r="S74297" s="378"/>
      <c r="T74297" s="378"/>
      <c r="U74297" s="378"/>
      <c r="V74297" s="378"/>
      <c r="W74297" s="378"/>
      <c r="X74297" s="378"/>
      <c r="Y74297" s="378"/>
    </row>
    <row r="74298" spans="1:25">
      <c r="A74298" s="374"/>
      <c r="B74298" s="374"/>
      <c r="C74298" s="406"/>
      <c r="D74298" s="407"/>
      <c r="E74298" s="374"/>
      <c r="F74298" s="374"/>
      <c r="G74298" s="408"/>
      <c r="H74298" s="374"/>
      <c r="I74298" s="409"/>
      <c r="J74298" s="374"/>
      <c r="K74298" s="409"/>
      <c r="L74298" s="378"/>
      <c r="M74298" s="410"/>
      <c r="N74298" s="374"/>
      <c r="O74298" s="411"/>
      <c r="P74298" s="409"/>
      <c r="Q74298" s="409"/>
      <c r="R74298" s="378"/>
      <c r="S74298" s="378"/>
      <c r="T74298" s="378"/>
      <c r="U74298" s="378"/>
      <c r="V74298" s="378"/>
      <c r="W74298" s="378"/>
      <c r="X74298" s="378"/>
      <c r="Y74298" s="378"/>
    </row>
    <row r="74299" spans="1:25">
      <c r="A74299" s="374"/>
      <c r="B74299" s="374"/>
      <c r="C74299" s="406"/>
      <c r="D74299" s="407"/>
      <c r="E74299" s="374"/>
      <c r="F74299" s="374"/>
      <c r="G74299" s="408"/>
      <c r="H74299" s="374"/>
      <c r="I74299" s="409"/>
      <c r="J74299" s="374"/>
      <c r="K74299" s="409"/>
      <c r="L74299" s="378"/>
      <c r="M74299" s="410"/>
      <c r="N74299" s="374"/>
      <c r="O74299" s="411"/>
      <c r="P74299" s="409"/>
      <c r="Q74299" s="409"/>
      <c r="R74299" s="378"/>
      <c r="S74299" s="378"/>
      <c r="T74299" s="378"/>
      <c r="U74299" s="378"/>
      <c r="V74299" s="378"/>
      <c r="W74299" s="378"/>
      <c r="X74299" s="378"/>
      <c r="Y74299" s="378"/>
    </row>
    <row r="74300" spans="1:25">
      <c r="A74300" s="374"/>
      <c r="B74300" s="374"/>
      <c r="C74300" s="406"/>
      <c r="D74300" s="407"/>
      <c r="E74300" s="374"/>
      <c r="F74300" s="374"/>
      <c r="G74300" s="408"/>
      <c r="H74300" s="374"/>
      <c r="I74300" s="409"/>
      <c r="J74300" s="374"/>
      <c r="K74300" s="409"/>
      <c r="L74300" s="378"/>
      <c r="M74300" s="410"/>
      <c r="N74300" s="374"/>
      <c r="O74300" s="411"/>
      <c r="P74300" s="409"/>
      <c r="Q74300" s="409"/>
      <c r="R74300" s="378"/>
      <c r="S74300" s="378"/>
      <c r="T74300" s="378"/>
      <c r="U74300" s="378"/>
      <c r="V74300" s="378"/>
      <c r="W74300" s="378"/>
      <c r="X74300" s="378"/>
      <c r="Y74300" s="378"/>
    </row>
    <row r="74301" spans="1:25">
      <c r="A74301" s="374"/>
      <c r="B74301" s="374"/>
      <c r="C74301" s="406"/>
      <c r="D74301" s="407"/>
      <c r="E74301" s="374"/>
      <c r="F74301" s="374"/>
      <c r="G74301" s="408"/>
      <c r="H74301" s="374"/>
      <c r="I74301" s="409"/>
      <c r="J74301" s="374"/>
      <c r="K74301" s="409"/>
      <c r="L74301" s="378"/>
      <c r="M74301" s="410"/>
      <c r="N74301" s="374"/>
      <c r="O74301" s="411"/>
      <c r="P74301" s="409"/>
      <c r="Q74301" s="409"/>
      <c r="R74301" s="378"/>
      <c r="S74301" s="378"/>
      <c r="T74301" s="378"/>
      <c r="U74301" s="378"/>
      <c r="V74301" s="378"/>
      <c r="W74301" s="378"/>
      <c r="X74301" s="378"/>
      <c r="Y74301" s="378"/>
    </row>
    <row r="74302" spans="1:25">
      <c r="A74302" s="374"/>
      <c r="B74302" s="374"/>
      <c r="C74302" s="406"/>
      <c r="D74302" s="407"/>
      <c r="E74302" s="374"/>
      <c r="F74302" s="374"/>
      <c r="G74302" s="408"/>
      <c r="H74302" s="374"/>
      <c r="I74302" s="409"/>
      <c r="J74302" s="374"/>
      <c r="K74302" s="409"/>
      <c r="L74302" s="378"/>
      <c r="M74302" s="410"/>
      <c r="N74302" s="374"/>
      <c r="O74302" s="411"/>
      <c r="P74302" s="409"/>
      <c r="Q74302" s="409"/>
      <c r="R74302" s="378"/>
      <c r="S74302" s="378"/>
      <c r="T74302" s="378"/>
      <c r="U74302" s="378"/>
      <c r="V74302" s="378"/>
      <c r="W74302" s="378"/>
      <c r="X74302" s="378"/>
      <c r="Y74302" s="378"/>
    </row>
    <row r="74303" spans="1:25">
      <c r="A74303" s="374"/>
      <c r="B74303" s="374"/>
      <c r="C74303" s="406"/>
      <c r="D74303" s="407"/>
      <c r="E74303" s="374"/>
      <c r="F74303" s="374"/>
      <c r="G74303" s="408"/>
      <c r="H74303" s="374"/>
      <c r="I74303" s="409"/>
      <c r="J74303" s="374"/>
      <c r="K74303" s="409"/>
      <c r="L74303" s="378"/>
      <c r="M74303" s="410"/>
      <c r="N74303" s="374"/>
      <c r="O74303" s="411"/>
      <c r="P74303" s="409"/>
      <c r="Q74303" s="409"/>
      <c r="R74303" s="378"/>
      <c r="S74303" s="378"/>
      <c r="T74303" s="378"/>
      <c r="U74303" s="378"/>
      <c r="V74303" s="378"/>
      <c r="W74303" s="378"/>
      <c r="X74303" s="378"/>
      <c r="Y74303" s="378"/>
    </row>
    <row r="74304" spans="1:25">
      <c r="A74304" s="374"/>
      <c r="B74304" s="374"/>
      <c r="C74304" s="406"/>
      <c r="D74304" s="407"/>
      <c r="E74304" s="374"/>
      <c r="F74304" s="374"/>
      <c r="G74304" s="408"/>
      <c r="H74304" s="374"/>
      <c r="I74304" s="409"/>
      <c r="J74304" s="374"/>
      <c r="K74304" s="409"/>
      <c r="L74304" s="378"/>
      <c r="M74304" s="410"/>
      <c r="N74304" s="374"/>
      <c r="O74304" s="411"/>
      <c r="P74304" s="409"/>
      <c r="Q74304" s="409"/>
      <c r="R74304" s="378"/>
      <c r="S74304" s="378"/>
      <c r="T74304" s="378"/>
      <c r="U74304" s="378"/>
      <c r="V74304" s="378"/>
      <c r="W74304" s="378"/>
      <c r="X74304" s="378"/>
      <c r="Y74304" s="378"/>
    </row>
    <row r="74305" spans="1:25">
      <c r="A74305" s="374"/>
      <c r="B74305" s="374"/>
      <c r="C74305" s="406"/>
      <c r="D74305" s="407"/>
      <c r="E74305" s="374"/>
      <c r="F74305" s="374"/>
      <c r="G74305" s="408"/>
      <c r="H74305" s="374"/>
      <c r="I74305" s="409"/>
      <c r="J74305" s="374"/>
      <c r="K74305" s="409"/>
      <c r="L74305" s="378"/>
      <c r="M74305" s="410"/>
      <c r="N74305" s="374"/>
      <c r="O74305" s="411"/>
      <c r="P74305" s="409"/>
      <c r="Q74305" s="409"/>
      <c r="R74305" s="378"/>
      <c r="S74305" s="378"/>
      <c r="T74305" s="378"/>
      <c r="U74305" s="378"/>
      <c r="V74305" s="378"/>
      <c r="W74305" s="378"/>
      <c r="X74305" s="378"/>
      <c r="Y74305" s="378"/>
    </row>
    <row r="74306" spans="1:25">
      <c r="A74306" s="374"/>
      <c r="B74306" s="374"/>
      <c r="C74306" s="406"/>
      <c r="D74306" s="407"/>
      <c r="E74306" s="374"/>
      <c r="F74306" s="374"/>
      <c r="G74306" s="408"/>
      <c r="H74306" s="374"/>
      <c r="I74306" s="409"/>
      <c r="J74306" s="374"/>
      <c r="K74306" s="409"/>
      <c r="L74306" s="378"/>
      <c r="M74306" s="410"/>
      <c r="N74306" s="374"/>
      <c r="O74306" s="411"/>
      <c r="P74306" s="409"/>
      <c r="Q74306" s="409"/>
      <c r="R74306" s="378"/>
      <c r="S74306" s="378"/>
      <c r="T74306" s="378"/>
      <c r="U74306" s="378"/>
      <c r="V74306" s="378"/>
      <c r="W74306" s="378"/>
      <c r="X74306" s="378"/>
      <c r="Y74306" s="378"/>
    </row>
    <row r="74307" spans="1:25">
      <c r="A74307" s="374"/>
      <c r="B74307" s="374"/>
      <c r="C74307" s="406"/>
      <c r="D74307" s="407"/>
      <c r="E74307" s="374"/>
      <c r="F74307" s="374"/>
      <c r="G74307" s="408"/>
      <c r="H74307" s="374"/>
      <c r="I74307" s="409"/>
      <c r="J74307" s="374"/>
      <c r="K74307" s="409"/>
      <c r="L74307" s="378"/>
      <c r="M74307" s="410"/>
      <c r="N74307" s="374"/>
      <c r="O74307" s="411"/>
      <c r="P74307" s="409"/>
      <c r="Q74307" s="409"/>
      <c r="R74307" s="378"/>
      <c r="S74307" s="378"/>
      <c r="T74307" s="378"/>
      <c r="U74307" s="378"/>
      <c r="V74307" s="378"/>
      <c r="W74307" s="378"/>
      <c r="X74307" s="378"/>
      <c r="Y74307" s="378"/>
    </row>
    <row r="74308" spans="1:25">
      <c r="A74308" s="374"/>
      <c r="B74308" s="374"/>
      <c r="C74308" s="406"/>
      <c r="D74308" s="407"/>
      <c r="E74308" s="374"/>
      <c r="F74308" s="374"/>
      <c r="G74308" s="408"/>
      <c r="H74308" s="374"/>
      <c r="I74308" s="409"/>
      <c r="J74308" s="374"/>
      <c r="K74308" s="409"/>
      <c r="L74308" s="378"/>
      <c r="M74308" s="410"/>
      <c r="N74308" s="374"/>
      <c r="O74308" s="411"/>
      <c r="P74308" s="409"/>
      <c r="Q74308" s="409"/>
      <c r="R74308" s="378"/>
      <c r="S74308" s="378"/>
      <c r="T74308" s="378"/>
      <c r="U74308" s="378"/>
      <c r="V74308" s="378"/>
      <c r="W74308" s="378"/>
      <c r="X74308" s="378"/>
      <c r="Y74308" s="378"/>
    </row>
    <row r="74309" spans="1:25">
      <c r="A74309" s="374"/>
      <c r="B74309" s="374"/>
      <c r="C74309" s="406"/>
      <c r="D74309" s="407"/>
      <c r="E74309" s="374"/>
      <c r="F74309" s="374"/>
      <c r="G74309" s="408"/>
      <c r="H74309" s="374"/>
      <c r="I74309" s="409"/>
      <c r="J74309" s="374"/>
      <c r="K74309" s="409"/>
      <c r="L74309" s="378"/>
      <c r="M74309" s="410"/>
      <c r="N74309" s="374"/>
      <c r="O74309" s="411"/>
      <c r="P74309" s="409"/>
      <c r="Q74309" s="409"/>
      <c r="R74309" s="378"/>
      <c r="S74309" s="378"/>
      <c r="T74309" s="378"/>
      <c r="U74309" s="378"/>
      <c r="V74309" s="378"/>
      <c r="W74309" s="378"/>
      <c r="X74309" s="378"/>
      <c r="Y74309" s="378"/>
    </row>
    <row r="74310" spans="1:25">
      <c r="A74310" s="374"/>
      <c r="B74310" s="374"/>
      <c r="C74310" s="406"/>
      <c r="D74310" s="407"/>
      <c r="E74310" s="374"/>
      <c r="F74310" s="374"/>
      <c r="G74310" s="408"/>
      <c r="H74310" s="374"/>
      <c r="I74310" s="409"/>
      <c r="J74310" s="374"/>
      <c r="K74310" s="409"/>
      <c r="L74310" s="378"/>
      <c r="M74310" s="410"/>
      <c r="N74310" s="374"/>
      <c r="O74310" s="411"/>
      <c r="P74310" s="409"/>
      <c r="Q74310" s="409"/>
      <c r="R74310" s="378"/>
      <c r="S74310" s="378"/>
      <c r="T74310" s="378"/>
      <c r="U74310" s="378"/>
      <c r="V74310" s="378"/>
      <c r="W74310" s="378"/>
      <c r="X74310" s="378"/>
      <c r="Y74310" s="378"/>
    </row>
    <row r="74311" spans="1:25">
      <c r="A74311" s="374"/>
      <c r="B74311" s="374"/>
      <c r="C74311" s="406"/>
      <c r="D74311" s="407"/>
      <c r="E74311" s="374"/>
      <c r="F74311" s="374"/>
      <c r="G74311" s="408"/>
      <c r="H74311" s="374"/>
      <c r="I74311" s="409"/>
      <c r="J74311" s="374"/>
      <c r="K74311" s="409"/>
      <c r="L74311" s="378"/>
      <c r="M74311" s="410"/>
      <c r="N74311" s="374"/>
      <c r="O74311" s="411"/>
      <c r="P74311" s="409"/>
      <c r="Q74311" s="409"/>
      <c r="R74311" s="378"/>
      <c r="S74311" s="378"/>
      <c r="T74311" s="378"/>
      <c r="U74311" s="378"/>
      <c r="V74311" s="378"/>
      <c r="W74311" s="378"/>
      <c r="X74311" s="378"/>
      <c r="Y74311" s="378"/>
    </row>
    <row r="74312" spans="1:25">
      <c r="A74312" s="374"/>
      <c r="B74312" s="374"/>
      <c r="C74312" s="406"/>
      <c r="D74312" s="407"/>
      <c r="E74312" s="374"/>
      <c r="F74312" s="374"/>
      <c r="G74312" s="408"/>
      <c r="H74312" s="374"/>
      <c r="I74312" s="409"/>
      <c r="J74312" s="374"/>
      <c r="K74312" s="409"/>
      <c r="L74312" s="378"/>
      <c r="M74312" s="410"/>
      <c r="N74312" s="374"/>
      <c r="O74312" s="411"/>
      <c r="P74312" s="409"/>
      <c r="Q74312" s="409"/>
      <c r="R74312" s="378"/>
      <c r="S74312" s="378"/>
      <c r="T74312" s="378"/>
      <c r="U74312" s="378"/>
      <c r="V74312" s="378"/>
      <c r="W74312" s="378"/>
      <c r="X74312" s="378"/>
      <c r="Y74312" s="378"/>
    </row>
    <row r="74313" spans="1:25">
      <c r="A74313" s="374"/>
      <c r="B74313" s="374"/>
      <c r="C74313" s="406"/>
      <c r="D74313" s="407"/>
      <c r="E74313" s="374"/>
      <c r="F74313" s="374"/>
      <c r="G74313" s="408"/>
      <c r="H74313" s="374"/>
      <c r="I74313" s="409"/>
      <c r="J74313" s="374"/>
      <c r="K74313" s="409"/>
      <c r="L74313" s="378"/>
      <c r="M74313" s="410"/>
      <c r="N74313" s="374"/>
      <c r="O74313" s="411"/>
      <c r="P74313" s="409"/>
      <c r="Q74313" s="409"/>
      <c r="R74313" s="378"/>
      <c r="S74313" s="378"/>
      <c r="T74313" s="378"/>
      <c r="U74313" s="378"/>
      <c r="V74313" s="378"/>
      <c r="W74313" s="378"/>
      <c r="X74313" s="378"/>
      <c r="Y74313" s="378"/>
    </row>
    <row r="74314" spans="1:25">
      <c r="A74314" s="374"/>
      <c r="B74314" s="374"/>
      <c r="C74314" s="406"/>
      <c r="D74314" s="407"/>
      <c r="E74314" s="374"/>
      <c r="F74314" s="374"/>
      <c r="G74314" s="408"/>
      <c r="H74314" s="374"/>
      <c r="I74314" s="409"/>
      <c r="J74314" s="374"/>
      <c r="K74314" s="409"/>
      <c r="L74314" s="378"/>
      <c r="M74314" s="410"/>
      <c r="N74314" s="374"/>
      <c r="O74314" s="411"/>
      <c r="P74314" s="409"/>
      <c r="Q74314" s="409"/>
      <c r="R74314" s="378"/>
      <c r="S74314" s="378"/>
      <c r="T74314" s="378"/>
      <c r="U74314" s="378"/>
      <c r="V74314" s="378"/>
      <c r="W74314" s="378"/>
      <c r="X74314" s="378"/>
      <c r="Y74314" s="378"/>
    </row>
    <row r="74315" spans="1:25">
      <c r="A74315" s="374"/>
      <c r="B74315" s="374"/>
      <c r="C74315" s="406"/>
      <c r="D74315" s="407"/>
      <c r="E74315" s="374"/>
      <c r="F74315" s="374"/>
      <c r="G74315" s="408"/>
      <c r="H74315" s="374"/>
      <c r="I74315" s="409"/>
      <c r="J74315" s="374"/>
      <c r="K74315" s="409"/>
      <c r="L74315" s="378"/>
      <c r="M74315" s="410"/>
      <c r="N74315" s="374"/>
      <c r="O74315" s="411"/>
      <c r="P74315" s="409"/>
      <c r="Q74315" s="409"/>
      <c r="R74315" s="378"/>
      <c r="S74315" s="378"/>
      <c r="T74315" s="378"/>
      <c r="U74315" s="378"/>
      <c r="V74315" s="378"/>
      <c r="W74315" s="378"/>
      <c r="X74315" s="378"/>
      <c r="Y74315" s="378"/>
    </row>
    <row r="74316" spans="1:25">
      <c r="A74316" s="374"/>
      <c r="B74316" s="374"/>
      <c r="C74316" s="406"/>
      <c r="D74316" s="407"/>
      <c r="E74316" s="374"/>
      <c r="F74316" s="374"/>
      <c r="G74316" s="408"/>
      <c r="H74316" s="374"/>
      <c r="I74316" s="409"/>
      <c r="J74316" s="374"/>
      <c r="K74316" s="409"/>
      <c r="L74316" s="378"/>
      <c r="M74316" s="410"/>
      <c r="N74316" s="374"/>
      <c r="O74316" s="411"/>
      <c r="P74316" s="409"/>
      <c r="Q74316" s="409"/>
      <c r="R74316" s="378"/>
      <c r="S74316" s="378"/>
      <c r="T74316" s="378"/>
      <c r="U74316" s="378"/>
      <c r="V74316" s="378"/>
      <c r="W74316" s="378"/>
      <c r="X74316" s="378"/>
      <c r="Y74316" s="378"/>
    </row>
    <row r="74317" spans="1:25">
      <c r="A74317" s="374"/>
      <c r="B74317" s="374"/>
      <c r="C74317" s="406"/>
      <c r="D74317" s="407"/>
      <c r="E74317" s="374"/>
      <c r="F74317" s="374"/>
      <c r="G74317" s="408"/>
      <c r="H74317" s="374"/>
      <c r="I74317" s="409"/>
      <c r="J74317" s="374"/>
      <c r="K74317" s="409"/>
      <c r="L74317" s="378"/>
      <c r="M74317" s="410"/>
      <c r="N74317" s="374"/>
      <c r="O74317" s="411"/>
      <c r="P74317" s="409"/>
      <c r="Q74317" s="409"/>
      <c r="R74317" s="378"/>
      <c r="S74317" s="378"/>
      <c r="T74317" s="378"/>
      <c r="U74317" s="378"/>
      <c r="V74317" s="378"/>
      <c r="W74317" s="378"/>
      <c r="X74317" s="378"/>
      <c r="Y74317" s="378"/>
    </row>
    <row r="74318" spans="1:25">
      <c r="A74318" s="374"/>
      <c r="B74318" s="374"/>
      <c r="C74318" s="406"/>
      <c r="D74318" s="407"/>
      <c r="E74318" s="374"/>
      <c r="F74318" s="374"/>
      <c r="G74318" s="408"/>
      <c r="H74318" s="374"/>
      <c r="I74318" s="409"/>
      <c r="J74318" s="374"/>
      <c r="K74318" s="409"/>
      <c r="L74318" s="378"/>
      <c r="M74318" s="410"/>
      <c r="N74318" s="374"/>
      <c r="O74318" s="411"/>
      <c r="P74318" s="409"/>
      <c r="Q74318" s="409"/>
      <c r="R74318" s="378"/>
      <c r="S74318" s="378"/>
      <c r="T74318" s="378"/>
      <c r="U74318" s="378"/>
      <c r="V74318" s="378"/>
      <c r="W74318" s="378"/>
      <c r="X74318" s="378"/>
      <c r="Y74318" s="378"/>
    </row>
    <row r="74319" spans="1:25">
      <c r="A74319" s="374"/>
      <c r="B74319" s="374"/>
      <c r="C74319" s="406"/>
      <c r="D74319" s="407"/>
      <c r="E74319" s="374"/>
      <c r="F74319" s="374"/>
      <c r="G74319" s="408"/>
      <c r="H74319" s="374"/>
      <c r="I74319" s="409"/>
      <c r="J74319" s="374"/>
      <c r="K74319" s="409"/>
      <c r="L74319" s="378"/>
      <c r="M74319" s="410"/>
      <c r="N74319" s="374"/>
      <c r="O74319" s="411"/>
      <c r="P74319" s="409"/>
      <c r="Q74319" s="409"/>
      <c r="R74319" s="378"/>
      <c r="S74319" s="378"/>
      <c r="T74319" s="378"/>
      <c r="U74319" s="378"/>
      <c r="V74319" s="378"/>
      <c r="W74319" s="378"/>
      <c r="X74319" s="378"/>
      <c r="Y74319" s="378"/>
    </row>
    <row r="74320" spans="1:25">
      <c r="A74320" s="374"/>
      <c r="B74320" s="374"/>
      <c r="C74320" s="406"/>
      <c r="D74320" s="407"/>
      <c r="E74320" s="374"/>
      <c r="F74320" s="374"/>
      <c r="G74320" s="408"/>
      <c r="H74320" s="374"/>
      <c r="I74320" s="409"/>
      <c r="J74320" s="374"/>
      <c r="K74320" s="409"/>
      <c r="L74320" s="378"/>
      <c r="M74320" s="410"/>
      <c r="N74320" s="374"/>
      <c r="O74320" s="411"/>
      <c r="P74320" s="409"/>
      <c r="Q74320" s="409"/>
      <c r="R74320" s="378"/>
      <c r="S74320" s="378"/>
      <c r="T74320" s="378"/>
      <c r="U74320" s="378"/>
      <c r="V74320" s="378"/>
      <c r="W74320" s="378"/>
      <c r="X74320" s="378"/>
      <c r="Y74320" s="378"/>
    </row>
    <row r="74321" spans="1:25">
      <c r="A74321" s="374"/>
      <c r="B74321" s="374"/>
      <c r="C74321" s="406"/>
      <c r="D74321" s="407"/>
      <c r="E74321" s="374"/>
      <c r="F74321" s="374"/>
      <c r="G74321" s="408"/>
      <c r="H74321" s="374"/>
      <c r="I74321" s="409"/>
      <c r="J74321" s="374"/>
      <c r="K74321" s="409"/>
      <c r="L74321" s="378"/>
      <c r="M74321" s="410"/>
      <c r="N74321" s="374"/>
      <c r="O74321" s="411"/>
      <c r="P74321" s="409"/>
      <c r="Q74321" s="409"/>
      <c r="R74321" s="378"/>
      <c r="S74321" s="378"/>
      <c r="T74321" s="378"/>
      <c r="U74321" s="378"/>
      <c r="V74321" s="378"/>
      <c r="W74321" s="378"/>
      <c r="X74321" s="378"/>
      <c r="Y74321" s="378"/>
    </row>
    <row r="74322" spans="1:25">
      <c r="A74322" s="374"/>
      <c r="B74322" s="374"/>
      <c r="C74322" s="406"/>
      <c r="D74322" s="407"/>
      <c r="E74322" s="374"/>
      <c r="F74322" s="374"/>
      <c r="G74322" s="408"/>
      <c r="H74322" s="374"/>
      <c r="I74322" s="409"/>
      <c r="J74322" s="374"/>
      <c r="K74322" s="409"/>
      <c r="L74322" s="378"/>
      <c r="M74322" s="410"/>
      <c r="N74322" s="374"/>
      <c r="O74322" s="411"/>
      <c r="P74322" s="409"/>
      <c r="Q74322" s="409"/>
      <c r="R74322" s="378"/>
      <c r="S74322" s="378"/>
      <c r="T74322" s="378"/>
      <c r="U74322" s="378"/>
      <c r="V74322" s="378"/>
      <c r="W74322" s="378"/>
      <c r="X74322" s="378"/>
      <c r="Y74322" s="378"/>
    </row>
    <row r="74323" spans="1:25">
      <c r="A74323" s="374"/>
      <c r="B74323" s="374"/>
      <c r="C74323" s="406"/>
      <c r="D74323" s="407"/>
      <c r="E74323" s="374"/>
      <c r="F74323" s="374"/>
      <c r="G74323" s="408"/>
      <c r="H74323" s="374"/>
      <c r="I74323" s="409"/>
      <c r="J74323" s="374"/>
      <c r="K74323" s="409"/>
      <c r="L74323" s="378"/>
      <c r="M74323" s="410"/>
      <c r="N74323" s="374"/>
      <c r="O74323" s="411"/>
      <c r="P74323" s="409"/>
      <c r="Q74323" s="409"/>
      <c r="R74323" s="378"/>
      <c r="S74323" s="378"/>
      <c r="T74323" s="378"/>
      <c r="U74323" s="378"/>
      <c r="V74323" s="378"/>
      <c r="W74323" s="378"/>
      <c r="X74323" s="378"/>
      <c r="Y74323" s="378"/>
    </row>
    <row r="74324" spans="1:25">
      <c r="A74324" s="374"/>
      <c r="B74324" s="374"/>
      <c r="C74324" s="406"/>
      <c r="D74324" s="407"/>
      <c r="E74324" s="374"/>
      <c r="F74324" s="374"/>
      <c r="G74324" s="408"/>
      <c r="H74324" s="374"/>
      <c r="I74324" s="409"/>
      <c r="J74324" s="374"/>
      <c r="K74324" s="409"/>
      <c r="L74324" s="378"/>
      <c r="M74324" s="410"/>
      <c r="N74324" s="374"/>
      <c r="O74324" s="411"/>
      <c r="P74324" s="409"/>
      <c r="Q74324" s="409"/>
      <c r="R74324" s="378"/>
      <c r="S74324" s="378"/>
      <c r="T74324" s="378"/>
      <c r="U74324" s="378"/>
      <c r="V74324" s="378"/>
      <c r="W74324" s="378"/>
      <c r="X74324" s="378"/>
      <c r="Y74324" s="378"/>
    </row>
    <row r="74325" spans="1:25">
      <c r="A74325" s="374"/>
      <c r="B74325" s="374"/>
      <c r="C74325" s="406"/>
      <c r="D74325" s="407"/>
      <c r="E74325" s="374"/>
      <c r="F74325" s="374"/>
      <c r="G74325" s="408"/>
      <c r="H74325" s="374"/>
      <c r="I74325" s="409"/>
      <c r="J74325" s="374"/>
      <c r="K74325" s="409"/>
      <c r="L74325" s="378"/>
      <c r="M74325" s="410"/>
      <c r="N74325" s="374"/>
      <c r="O74325" s="411"/>
      <c r="P74325" s="409"/>
      <c r="Q74325" s="409"/>
      <c r="R74325" s="378"/>
      <c r="S74325" s="378"/>
      <c r="T74325" s="378"/>
      <c r="U74325" s="378"/>
      <c r="V74325" s="378"/>
      <c r="W74325" s="378"/>
      <c r="X74325" s="378"/>
      <c r="Y74325" s="378"/>
    </row>
    <row r="74326" spans="1:25">
      <c r="A74326" s="374"/>
      <c r="B74326" s="374"/>
      <c r="C74326" s="406"/>
      <c r="D74326" s="407"/>
      <c r="E74326" s="374"/>
      <c r="F74326" s="374"/>
      <c r="G74326" s="408"/>
      <c r="H74326" s="374"/>
      <c r="I74326" s="409"/>
      <c r="J74326" s="374"/>
      <c r="K74326" s="409"/>
      <c r="L74326" s="378"/>
      <c r="M74326" s="410"/>
      <c r="N74326" s="374"/>
      <c r="O74326" s="411"/>
      <c r="P74326" s="409"/>
      <c r="Q74326" s="409"/>
      <c r="R74326" s="378"/>
      <c r="S74326" s="378"/>
      <c r="T74326" s="378"/>
      <c r="U74326" s="378"/>
      <c r="V74326" s="378"/>
      <c r="W74326" s="378"/>
      <c r="X74326" s="378"/>
      <c r="Y74326" s="378"/>
    </row>
    <row r="74327" spans="1:25">
      <c r="A74327" s="374"/>
      <c r="B74327" s="374"/>
      <c r="C74327" s="406"/>
      <c r="D74327" s="407"/>
      <c r="E74327" s="374"/>
      <c r="F74327" s="374"/>
      <c r="G74327" s="408"/>
      <c r="H74327" s="374"/>
      <c r="I74327" s="409"/>
      <c r="J74327" s="374"/>
      <c r="K74327" s="409"/>
      <c r="L74327" s="378"/>
      <c r="M74327" s="410"/>
      <c r="N74327" s="374"/>
      <c r="O74327" s="411"/>
      <c r="P74327" s="409"/>
      <c r="Q74327" s="409"/>
      <c r="R74327" s="378"/>
      <c r="S74327" s="378"/>
      <c r="T74327" s="378"/>
      <c r="U74327" s="378"/>
      <c r="V74327" s="378"/>
      <c r="W74327" s="378"/>
      <c r="X74327" s="378"/>
      <c r="Y74327" s="378"/>
    </row>
    <row r="74328" spans="1:25">
      <c r="A74328" s="374"/>
      <c r="B74328" s="374"/>
      <c r="C74328" s="406"/>
      <c r="D74328" s="407"/>
      <c r="E74328" s="374"/>
      <c r="F74328" s="374"/>
      <c r="G74328" s="408"/>
      <c r="H74328" s="374"/>
      <c r="I74328" s="409"/>
      <c r="J74328" s="374"/>
      <c r="K74328" s="409"/>
      <c r="L74328" s="378"/>
      <c r="M74328" s="410"/>
      <c r="N74328" s="374"/>
      <c r="O74328" s="411"/>
      <c r="P74328" s="409"/>
      <c r="Q74328" s="409"/>
      <c r="R74328" s="378"/>
      <c r="S74328" s="378"/>
      <c r="T74328" s="378"/>
      <c r="U74328" s="378"/>
      <c r="V74328" s="378"/>
      <c r="W74328" s="378"/>
      <c r="X74328" s="378"/>
      <c r="Y74328" s="378"/>
    </row>
    <row r="74329" spans="1:25">
      <c r="A74329" s="374"/>
      <c r="B74329" s="374"/>
      <c r="C74329" s="406"/>
      <c r="D74329" s="407"/>
      <c r="E74329" s="374"/>
      <c r="F74329" s="374"/>
      <c r="G74329" s="408"/>
      <c r="H74329" s="374"/>
      <c r="I74329" s="409"/>
      <c r="J74329" s="374"/>
      <c r="K74329" s="409"/>
      <c r="L74329" s="378"/>
      <c r="M74329" s="410"/>
      <c r="N74329" s="374"/>
      <c r="O74329" s="411"/>
      <c r="P74329" s="409"/>
      <c r="Q74329" s="409"/>
      <c r="R74329" s="378"/>
      <c r="S74329" s="378"/>
      <c r="T74329" s="378"/>
      <c r="U74329" s="378"/>
      <c r="V74329" s="378"/>
      <c r="W74329" s="378"/>
      <c r="X74329" s="378"/>
      <c r="Y74329" s="378"/>
    </row>
    <row r="74330" spans="1:25">
      <c r="A74330" s="374"/>
      <c r="B74330" s="374"/>
      <c r="C74330" s="406"/>
      <c r="D74330" s="407"/>
      <c r="E74330" s="374"/>
      <c r="F74330" s="374"/>
      <c r="G74330" s="408"/>
      <c r="H74330" s="374"/>
      <c r="I74330" s="409"/>
      <c r="J74330" s="374"/>
      <c r="K74330" s="409"/>
      <c r="L74330" s="378"/>
      <c r="M74330" s="410"/>
      <c r="N74330" s="374"/>
      <c r="O74330" s="411"/>
      <c r="P74330" s="409"/>
      <c r="Q74330" s="409"/>
      <c r="R74330" s="378"/>
      <c r="S74330" s="378"/>
      <c r="T74330" s="378"/>
      <c r="U74330" s="378"/>
      <c r="V74330" s="378"/>
      <c r="W74330" s="378"/>
      <c r="X74330" s="378"/>
      <c r="Y74330" s="378"/>
    </row>
    <row r="74331" spans="1:25">
      <c r="A74331" s="374"/>
      <c r="B74331" s="374"/>
      <c r="C74331" s="406"/>
      <c r="D74331" s="407"/>
      <c r="E74331" s="374"/>
      <c r="F74331" s="374"/>
      <c r="G74331" s="408"/>
      <c r="H74331" s="374"/>
      <c r="I74331" s="409"/>
      <c r="J74331" s="374"/>
      <c r="K74331" s="409"/>
      <c r="L74331" s="378"/>
      <c r="M74331" s="410"/>
      <c r="N74331" s="374"/>
      <c r="O74331" s="411"/>
      <c r="P74331" s="409"/>
      <c r="Q74331" s="409"/>
      <c r="R74331" s="378"/>
      <c r="S74331" s="378"/>
      <c r="T74331" s="378"/>
      <c r="U74331" s="378"/>
      <c r="V74331" s="378"/>
      <c r="W74331" s="378"/>
      <c r="X74331" s="378"/>
      <c r="Y74331" s="378"/>
    </row>
    <row r="74332" spans="1:25">
      <c r="A74332" s="374"/>
      <c r="B74332" s="374"/>
      <c r="C74332" s="406"/>
      <c r="D74332" s="407"/>
      <c r="E74332" s="374"/>
      <c r="F74332" s="374"/>
      <c r="G74332" s="408"/>
      <c r="H74332" s="374"/>
      <c r="I74332" s="409"/>
      <c r="J74332" s="374"/>
      <c r="K74332" s="409"/>
      <c r="L74332" s="378"/>
      <c r="M74332" s="410"/>
      <c r="N74332" s="374"/>
      <c r="O74332" s="411"/>
      <c r="P74332" s="409"/>
      <c r="Q74332" s="409"/>
      <c r="R74332" s="378"/>
      <c r="S74332" s="378"/>
      <c r="T74332" s="378"/>
      <c r="U74332" s="378"/>
      <c r="V74332" s="378"/>
      <c r="W74332" s="378"/>
      <c r="X74332" s="378"/>
      <c r="Y74332" s="378"/>
    </row>
    <row r="74333" spans="1:25">
      <c r="A74333" s="374"/>
      <c r="B74333" s="374"/>
      <c r="C74333" s="406"/>
      <c r="D74333" s="407"/>
      <c r="E74333" s="374"/>
      <c r="F74333" s="374"/>
      <c r="G74333" s="408"/>
      <c r="H74333" s="374"/>
      <c r="I74333" s="409"/>
      <c r="J74333" s="374"/>
      <c r="K74333" s="409"/>
      <c r="L74333" s="378"/>
      <c r="M74333" s="410"/>
      <c r="N74333" s="374"/>
      <c r="O74333" s="411"/>
      <c r="P74333" s="409"/>
      <c r="Q74333" s="409"/>
      <c r="R74333" s="378"/>
      <c r="S74333" s="378"/>
      <c r="T74333" s="378"/>
      <c r="U74333" s="378"/>
      <c r="V74333" s="378"/>
      <c r="W74333" s="378"/>
      <c r="X74333" s="378"/>
      <c r="Y74333" s="378"/>
    </row>
    <row r="74334" spans="1:25">
      <c r="A74334" s="374"/>
      <c r="B74334" s="374"/>
      <c r="C74334" s="406"/>
      <c r="D74334" s="407"/>
      <c r="E74334" s="374"/>
      <c r="F74334" s="374"/>
      <c r="G74334" s="408"/>
      <c r="H74334" s="374"/>
      <c r="I74334" s="409"/>
      <c r="J74334" s="374"/>
      <c r="K74334" s="409"/>
      <c r="L74334" s="378"/>
      <c r="M74334" s="410"/>
      <c r="N74334" s="374"/>
      <c r="O74334" s="411"/>
      <c r="P74334" s="409"/>
      <c r="Q74334" s="409"/>
      <c r="R74334" s="378"/>
      <c r="S74334" s="378"/>
      <c r="T74334" s="378"/>
      <c r="U74334" s="378"/>
      <c r="V74334" s="378"/>
      <c r="W74334" s="378"/>
      <c r="X74334" s="378"/>
      <c r="Y74334" s="378"/>
    </row>
    <row r="74335" spans="1:25">
      <c r="A74335" s="374"/>
      <c r="B74335" s="374"/>
      <c r="C74335" s="406"/>
      <c r="D74335" s="407"/>
      <c r="E74335" s="374"/>
      <c r="F74335" s="374"/>
      <c r="G74335" s="408"/>
      <c r="H74335" s="374"/>
      <c r="I74335" s="409"/>
      <c r="J74335" s="374"/>
      <c r="K74335" s="409"/>
      <c r="L74335" s="378"/>
      <c r="M74335" s="410"/>
      <c r="N74335" s="374"/>
      <c r="O74335" s="411"/>
      <c r="P74335" s="409"/>
      <c r="Q74335" s="409"/>
      <c r="R74335" s="378"/>
      <c r="S74335" s="378"/>
      <c r="T74335" s="378"/>
      <c r="U74335" s="378"/>
      <c r="V74335" s="378"/>
      <c r="W74335" s="378"/>
      <c r="X74335" s="378"/>
      <c r="Y74335" s="378"/>
    </row>
    <row r="74336" spans="1:25">
      <c r="A74336" s="374"/>
      <c r="B74336" s="374"/>
      <c r="C74336" s="406"/>
      <c r="D74336" s="407"/>
      <c r="E74336" s="374"/>
      <c r="F74336" s="374"/>
      <c r="G74336" s="408"/>
      <c r="H74336" s="374"/>
      <c r="I74336" s="409"/>
      <c r="J74336" s="374"/>
      <c r="K74336" s="409"/>
      <c r="L74336" s="378"/>
      <c r="M74336" s="410"/>
      <c r="N74336" s="374"/>
      <c r="O74336" s="411"/>
      <c r="P74336" s="409"/>
      <c r="Q74336" s="409"/>
      <c r="R74336" s="378"/>
      <c r="S74336" s="378"/>
      <c r="T74336" s="378"/>
      <c r="U74336" s="378"/>
      <c r="V74336" s="378"/>
      <c r="W74336" s="378"/>
      <c r="X74336" s="378"/>
      <c r="Y74336" s="378"/>
    </row>
    <row r="74337" spans="1:25">
      <c r="A74337" s="374"/>
      <c r="B74337" s="374"/>
      <c r="C74337" s="406"/>
      <c r="D74337" s="407"/>
      <c r="E74337" s="374"/>
      <c r="F74337" s="374"/>
      <c r="G74337" s="408"/>
      <c r="H74337" s="374"/>
      <c r="I74337" s="409"/>
      <c r="J74337" s="374"/>
      <c r="K74337" s="409"/>
      <c r="L74337" s="378"/>
      <c r="M74337" s="410"/>
      <c r="N74337" s="374"/>
      <c r="O74337" s="411"/>
      <c r="P74337" s="409"/>
      <c r="Q74337" s="409"/>
      <c r="R74337" s="378"/>
      <c r="S74337" s="378"/>
      <c r="T74337" s="378"/>
      <c r="U74337" s="378"/>
      <c r="V74337" s="378"/>
      <c r="W74337" s="378"/>
      <c r="X74337" s="378"/>
      <c r="Y74337" s="378"/>
    </row>
    <row r="74338" spans="1:25">
      <c r="A74338" s="374"/>
      <c r="B74338" s="374"/>
      <c r="C74338" s="406"/>
      <c r="D74338" s="407"/>
      <c r="E74338" s="374"/>
      <c r="F74338" s="374"/>
      <c r="G74338" s="408"/>
      <c r="H74338" s="374"/>
      <c r="I74338" s="409"/>
      <c r="J74338" s="374"/>
      <c r="K74338" s="409"/>
      <c r="L74338" s="378"/>
      <c r="M74338" s="410"/>
      <c r="N74338" s="374"/>
      <c r="O74338" s="411"/>
      <c r="P74338" s="409"/>
      <c r="Q74338" s="409"/>
      <c r="R74338" s="378"/>
      <c r="S74338" s="378"/>
      <c r="T74338" s="378"/>
      <c r="U74338" s="378"/>
      <c r="V74338" s="378"/>
      <c r="W74338" s="378"/>
      <c r="X74338" s="378"/>
      <c r="Y74338" s="378"/>
    </row>
    <row r="74339" spans="1:25">
      <c r="A74339" s="374"/>
      <c r="B74339" s="374"/>
      <c r="C74339" s="406"/>
      <c r="D74339" s="407"/>
      <c r="E74339" s="374"/>
      <c r="F74339" s="374"/>
      <c r="G74339" s="408"/>
      <c r="H74339" s="374"/>
      <c r="I74339" s="409"/>
      <c r="J74339" s="374"/>
      <c r="K74339" s="409"/>
      <c r="L74339" s="378"/>
      <c r="M74339" s="410"/>
      <c r="N74339" s="374"/>
      <c r="O74339" s="411"/>
      <c r="P74339" s="409"/>
      <c r="Q74339" s="409"/>
      <c r="R74339" s="378"/>
      <c r="S74339" s="378"/>
      <c r="T74339" s="378"/>
      <c r="U74339" s="378"/>
      <c r="V74339" s="378"/>
      <c r="W74339" s="378"/>
      <c r="X74339" s="378"/>
      <c r="Y74339" s="378"/>
    </row>
    <row r="74340" spans="1:25">
      <c r="A74340" s="374"/>
      <c r="B74340" s="374"/>
      <c r="C74340" s="406"/>
      <c r="D74340" s="407"/>
      <c r="E74340" s="374"/>
      <c r="F74340" s="374"/>
      <c r="G74340" s="408"/>
      <c r="H74340" s="374"/>
      <c r="I74340" s="409"/>
      <c r="J74340" s="374"/>
      <c r="K74340" s="409"/>
      <c r="L74340" s="378"/>
      <c r="M74340" s="410"/>
      <c r="N74340" s="374"/>
      <c r="O74340" s="411"/>
      <c r="P74340" s="409"/>
      <c r="Q74340" s="409"/>
      <c r="R74340" s="378"/>
      <c r="S74340" s="378"/>
      <c r="T74340" s="378"/>
      <c r="U74340" s="378"/>
      <c r="V74340" s="378"/>
      <c r="W74340" s="378"/>
      <c r="X74340" s="378"/>
      <c r="Y74340" s="378"/>
    </row>
    <row r="74341" spans="1:25">
      <c r="A74341" s="374"/>
      <c r="B74341" s="374"/>
      <c r="C74341" s="406"/>
      <c r="D74341" s="407"/>
      <c r="E74341" s="374"/>
      <c r="F74341" s="374"/>
      <c r="G74341" s="408"/>
      <c r="H74341" s="374"/>
      <c r="I74341" s="409"/>
      <c r="J74341" s="374"/>
      <c r="K74341" s="409"/>
      <c r="L74341" s="378"/>
      <c r="M74341" s="410"/>
      <c r="N74341" s="374"/>
      <c r="O74341" s="411"/>
      <c r="P74341" s="409"/>
      <c r="Q74341" s="409"/>
      <c r="R74341" s="378"/>
      <c r="S74341" s="378"/>
      <c r="T74341" s="378"/>
      <c r="U74341" s="378"/>
      <c r="V74341" s="378"/>
      <c r="W74341" s="378"/>
      <c r="X74341" s="378"/>
      <c r="Y74341" s="378"/>
    </row>
    <row r="74342" spans="1:25">
      <c r="A74342" s="374"/>
      <c r="B74342" s="374"/>
      <c r="C74342" s="406"/>
      <c r="D74342" s="407"/>
      <c r="E74342" s="374"/>
      <c r="F74342" s="374"/>
      <c r="G74342" s="408"/>
      <c r="H74342" s="374"/>
      <c r="I74342" s="409"/>
      <c r="J74342" s="374"/>
      <c r="K74342" s="409"/>
      <c r="L74342" s="378"/>
      <c r="M74342" s="410"/>
      <c r="N74342" s="374"/>
      <c r="O74342" s="411"/>
      <c r="P74342" s="409"/>
      <c r="Q74342" s="409"/>
      <c r="R74342" s="378"/>
      <c r="S74342" s="378"/>
      <c r="T74342" s="378"/>
      <c r="U74342" s="378"/>
      <c r="V74342" s="378"/>
      <c r="W74342" s="378"/>
      <c r="X74342" s="378"/>
      <c r="Y74342" s="378"/>
    </row>
    <row r="74343" spans="1:25">
      <c r="A74343" s="374"/>
      <c r="B74343" s="374"/>
      <c r="C74343" s="406"/>
      <c r="D74343" s="407"/>
      <c r="E74343" s="374"/>
      <c r="F74343" s="374"/>
      <c r="G74343" s="408"/>
      <c r="H74343" s="374"/>
      <c r="I74343" s="409"/>
      <c r="J74343" s="374"/>
      <c r="K74343" s="409"/>
      <c r="L74343" s="378"/>
      <c r="M74343" s="410"/>
      <c r="N74343" s="374"/>
      <c r="O74343" s="411"/>
      <c r="P74343" s="409"/>
      <c r="Q74343" s="409"/>
      <c r="R74343" s="378"/>
      <c r="S74343" s="378"/>
      <c r="T74343" s="378"/>
      <c r="U74343" s="378"/>
      <c r="V74343" s="378"/>
      <c r="W74343" s="378"/>
      <c r="X74343" s="378"/>
      <c r="Y74343" s="378"/>
    </row>
    <row r="74344" spans="1:25">
      <c r="A74344" s="374"/>
      <c r="B74344" s="374"/>
      <c r="C74344" s="406"/>
      <c r="D74344" s="407"/>
      <c r="E74344" s="374"/>
      <c r="F74344" s="374"/>
      <c r="G74344" s="408"/>
      <c r="H74344" s="374"/>
      <c r="I74344" s="409"/>
      <c r="J74344" s="374"/>
      <c r="K74344" s="409"/>
      <c r="L74344" s="378"/>
      <c r="M74344" s="410"/>
      <c r="N74344" s="374"/>
      <c r="O74344" s="411"/>
      <c r="P74344" s="409"/>
      <c r="Q74344" s="409"/>
      <c r="R74344" s="378"/>
      <c r="S74344" s="378"/>
      <c r="T74344" s="378"/>
      <c r="U74344" s="378"/>
      <c r="V74344" s="378"/>
      <c r="W74344" s="378"/>
      <c r="X74344" s="378"/>
      <c r="Y74344" s="378"/>
    </row>
    <row r="74345" spans="1:25">
      <c r="A74345" s="374"/>
      <c r="B74345" s="374"/>
      <c r="C74345" s="406"/>
      <c r="D74345" s="407"/>
      <c r="E74345" s="374"/>
      <c r="F74345" s="374"/>
      <c r="G74345" s="408"/>
      <c r="H74345" s="374"/>
      <c r="I74345" s="409"/>
      <c r="J74345" s="374"/>
      <c r="K74345" s="409"/>
      <c r="L74345" s="378"/>
      <c r="M74345" s="410"/>
      <c r="N74345" s="374"/>
      <c r="O74345" s="411"/>
      <c r="P74345" s="409"/>
      <c r="Q74345" s="409"/>
      <c r="R74345" s="378"/>
      <c r="S74345" s="378"/>
      <c r="T74345" s="378"/>
      <c r="U74345" s="378"/>
      <c r="V74345" s="378"/>
      <c r="W74345" s="378"/>
      <c r="X74345" s="378"/>
      <c r="Y74345" s="378"/>
    </row>
    <row r="74346" spans="1:25">
      <c r="A74346" s="374"/>
      <c r="B74346" s="374"/>
      <c r="C74346" s="406"/>
      <c r="D74346" s="407"/>
      <c r="E74346" s="374"/>
      <c r="F74346" s="374"/>
      <c r="G74346" s="408"/>
      <c r="H74346" s="374"/>
      <c r="I74346" s="409"/>
      <c r="J74346" s="374"/>
      <c r="K74346" s="409"/>
      <c r="L74346" s="378"/>
      <c r="M74346" s="410"/>
      <c r="N74346" s="374"/>
      <c r="O74346" s="411"/>
      <c r="P74346" s="409"/>
      <c r="Q74346" s="409"/>
      <c r="R74346" s="378"/>
      <c r="S74346" s="378"/>
      <c r="T74346" s="378"/>
      <c r="U74346" s="378"/>
      <c r="V74346" s="378"/>
      <c r="W74346" s="378"/>
      <c r="X74346" s="378"/>
      <c r="Y74346" s="378"/>
    </row>
    <row r="74347" spans="1:25">
      <c r="A74347" s="374"/>
      <c r="B74347" s="374"/>
      <c r="C74347" s="406"/>
      <c r="D74347" s="407"/>
      <c r="E74347" s="374"/>
      <c r="F74347" s="374"/>
      <c r="G74347" s="408"/>
      <c r="H74347" s="374"/>
      <c r="I74347" s="409"/>
      <c r="J74347" s="374"/>
      <c r="K74347" s="409"/>
      <c r="L74347" s="378"/>
      <c r="M74347" s="410"/>
      <c r="N74347" s="374"/>
      <c r="O74347" s="411"/>
      <c r="P74347" s="409"/>
      <c r="Q74347" s="409"/>
      <c r="R74347" s="378"/>
      <c r="S74347" s="378"/>
      <c r="T74347" s="378"/>
      <c r="U74347" s="378"/>
      <c r="V74347" s="378"/>
      <c r="W74347" s="378"/>
      <c r="X74347" s="378"/>
      <c r="Y74347" s="378"/>
    </row>
    <row r="74348" spans="1:25">
      <c r="A74348" s="374"/>
      <c r="B74348" s="374"/>
      <c r="C74348" s="406"/>
      <c r="D74348" s="407"/>
      <c r="E74348" s="374"/>
      <c r="F74348" s="374"/>
      <c r="G74348" s="408"/>
      <c r="H74348" s="374"/>
      <c r="I74348" s="409"/>
      <c r="J74348" s="374"/>
      <c r="K74348" s="409"/>
      <c r="L74348" s="378"/>
      <c r="M74348" s="410"/>
      <c r="N74348" s="374"/>
      <c r="O74348" s="411"/>
      <c r="P74348" s="409"/>
      <c r="Q74348" s="409"/>
      <c r="R74348" s="378"/>
      <c r="S74348" s="378"/>
      <c r="T74348" s="378"/>
      <c r="U74348" s="378"/>
      <c r="V74348" s="378"/>
      <c r="W74348" s="378"/>
      <c r="X74348" s="378"/>
      <c r="Y74348" s="378"/>
    </row>
    <row r="74349" spans="1:25">
      <c r="A74349" s="374"/>
      <c r="B74349" s="374"/>
      <c r="C74349" s="406"/>
      <c r="D74349" s="407"/>
      <c r="E74349" s="374"/>
      <c r="F74349" s="374"/>
      <c r="G74349" s="408"/>
      <c r="H74349" s="374"/>
      <c r="I74349" s="409"/>
      <c r="J74349" s="374"/>
      <c r="K74349" s="409"/>
      <c r="L74349" s="378"/>
      <c r="M74349" s="410"/>
      <c r="N74349" s="374"/>
      <c r="O74349" s="411"/>
      <c r="P74349" s="409"/>
      <c r="Q74349" s="409"/>
      <c r="R74349" s="378"/>
      <c r="S74349" s="378"/>
      <c r="T74349" s="378"/>
      <c r="U74349" s="378"/>
      <c r="V74349" s="378"/>
      <c r="W74349" s="378"/>
      <c r="X74349" s="378"/>
      <c r="Y74349" s="378"/>
    </row>
    <row r="74350" spans="1:25">
      <c r="A74350" s="374"/>
      <c r="B74350" s="374"/>
      <c r="C74350" s="406"/>
      <c r="D74350" s="407"/>
      <c r="E74350" s="374"/>
      <c r="F74350" s="374"/>
      <c r="G74350" s="408"/>
      <c r="H74350" s="374"/>
      <c r="I74350" s="409"/>
      <c r="J74350" s="374"/>
      <c r="K74350" s="409"/>
      <c r="L74350" s="378"/>
      <c r="M74350" s="410"/>
      <c r="N74350" s="374"/>
      <c r="O74350" s="411"/>
      <c r="P74350" s="409"/>
      <c r="Q74350" s="409"/>
      <c r="R74350" s="378"/>
      <c r="S74350" s="378"/>
      <c r="T74350" s="378"/>
      <c r="U74350" s="378"/>
      <c r="V74350" s="378"/>
      <c r="W74350" s="378"/>
      <c r="X74350" s="378"/>
      <c r="Y74350" s="378"/>
    </row>
    <row r="74351" spans="1:25">
      <c r="A74351" s="374"/>
      <c r="B74351" s="374"/>
      <c r="C74351" s="406"/>
      <c r="D74351" s="407"/>
      <c r="E74351" s="374"/>
      <c r="F74351" s="374"/>
      <c r="G74351" s="408"/>
      <c r="H74351" s="374"/>
      <c r="I74351" s="409"/>
      <c r="J74351" s="374"/>
      <c r="K74351" s="409"/>
      <c r="L74351" s="378"/>
      <c r="M74351" s="410"/>
      <c r="N74351" s="374"/>
      <c r="O74351" s="411"/>
      <c r="P74351" s="409"/>
      <c r="Q74351" s="409"/>
      <c r="R74351" s="378"/>
      <c r="S74351" s="378"/>
      <c r="T74351" s="378"/>
      <c r="U74351" s="378"/>
      <c r="V74351" s="378"/>
      <c r="W74351" s="378"/>
      <c r="X74351" s="378"/>
      <c r="Y74351" s="378"/>
    </row>
    <row r="74352" spans="1:25">
      <c r="A74352" s="374"/>
      <c r="B74352" s="374"/>
      <c r="C74352" s="406"/>
      <c r="D74352" s="407"/>
      <c r="E74352" s="374"/>
      <c r="F74352" s="374"/>
      <c r="G74352" s="408"/>
      <c r="H74352" s="374"/>
      <c r="I74352" s="409"/>
      <c r="J74352" s="374"/>
      <c r="K74352" s="409"/>
      <c r="L74352" s="378"/>
      <c r="M74352" s="410"/>
      <c r="N74352" s="374"/>
      <c r="O74352" s="411"/>
      <c r="P74352" s="409"/>
      <c r="Q74352" s="409"/>
      <c r="R74352" s="378"/>
      <c r="S74352" s="378"/>
      <c r="T74352" s="378"/>
      <c r="U74352" s="378"/>
      <c r="V74352" s="378"/>
      <c r="W74352" s="378"/>
      <c r="X74352" s="378"/>
      <c r="Y74352" s="378"/>
    </row>
    <row r="74353" spans="1:25">
      <c r="A74353" s="374"/>
      <c r="B74353" s="374"/>
      <c r="C74353" s="406"/>
      <c r="D74353" s="407"/>
      <c r="E74353" s="374"/>
      <c r="F74353" s="374"/>
      <c r="G74353" s="408"/>
      <c r="H74353" s="374"/>
      <c r="I74353" s="409"/>
      <c r="J74353" s="374"/>
      <c r="K74353" s="409"/>
      <c r="L74353" s="378"/>
      <c r="M74353" s="410"/>
      <c r="N74353" s="374"/>
      <c r="O74353" s="411"/>
      <c r="P74353" s="409"/>
      <c r="Q74353" s="409"/>
      <c r="R74353" s="378"/>
      <c r="S74353" s="378"/>
      <c r="T74353" s="378"/>
      <c r="U74353" s="378"/>
      <c r="V74353" s="378"/>
      <c r="W74353" s="378"/>
      <c r="X74353" s="378"/>
      <c r="Y74353" s="378"/>
    </row>
    <row r="74354" spans="1:25">
      <c r="A74354" s="374"/>
      <c r="B74354" s="374"/>
      <c r="C74354" s="406"/>
      <c r="D74354" s="407"/>
      <c r="E74354" s="374"/>
      <c r="F74354" s="374"/>
      <c r="G74354" s="408"/>
      <c r="H74354" s="374"/>
      <c r="I74354" s="409"/>
      <c r="J74354" s="374"/>
      <c r="K74354" s="409"/>
      <c r="L74354" s="378"/>
      <c r="M74354" s="410"/>
      <c r="N74354" s="374"/>
      <c r="O74354" s="411"/>
      <c r="P74354" s="409"/>
      <c r="Q74354" s="409"/>
      <c r="R74354" s="378"/>
      <c r="S74354" s="378"/>
      <c r="T74354" s="378"/>
      <c r="U74354" s="378"/>
      <c r="V74354" s="378"/>
      <c r="W74354" s="378"/>
      <c r="X74354" s="378"/>
      <c r="Y74354" s="378"/>
    </row>
    <row r="74355" spans="1:25">
      <c r="A74355" s="374"/>
      <c r="B74355" s="374"/>
      <c r="C74355" s="406"/>
      <c r="D74355" s="407"/>
      <c r="E74355" s="374"/>
      <c r="F74355" s="374"/>
      <c r="G74355" s="408"/>
      <c r="H74355" s="374"/>
      <c r="I74355" s="409"/>
      <c r="J74355" s="374"/>
      <c r="K74355" s="409"/>
      <c r="L74355" s="378"/>
      <c r="M74355" s="410"/>
      <c r="N74355" s="374"/>
      <c r="O74355" s="411"/>
      <c r="P74355" s="409"/>
      <c r="Q74355" s="409"/>
      <c r="R74355" s="378"/>
      <c r="S74355" s="378"/>
      <c r="T74355" s="378"/>
      <c r="U74355" s="378"/>
      <c r="V74355" s="378"/>
      <c r="W74355" s="378"/>
      <c r="X74355" s="378"/>
      <c r="Y74355" s="378"/>
    </row>
    <row r="74356" spans="1:25">
      <c r="A74356" s="374"/>
      <c r="B74356" s="374"/>
      <c r="C74356" s="406"/>
      <c r="D74356" s="407"/>
      <c r="E74356" s="374"/>
      <c r="F74356" s="374"/>
      <c r="G74356" s="408"/>
      <c r="H74356" s="374"/>
      <c r="I74356" s="409"/>
      <c r="J74356" s="374"/>
      <c r="K74356" s="409"/>
      <c r="L74356" s="378"/>
      <c r="M74356" s="410"/>
      <c r="N74356" s="374"/>
      <c r="O74356" s="411"/>
      <c r="P74356" s="409"/>
      <c r="Q74356" s="409"/>
      <c r="R74356" s="378"/>
      <c r="S74356" s="378"/>
      <c r="T74356" s="378"/>
      <c r="U74356" s="378"/>
      <c r="V74356" s="378"/>
      <c r="W74356" s="378"/>
      <c r="X74356" s="378"/>
      <c r="Y74356" s="378"/>
    </row>
    <row r="74357" spans="1:25">
      <c r="A74357" s="374"/>
      <c r="B74357" s="374"/>
      <c r="C74357" s="406"/>
      <c r="D74357" s="407"/>
      <c r="E74357" s="374"/>
      <c r="F74357" s="374"/>
      <c r="G74357" s="408"/>
      <c r="H74357" s="374"/>
      <c r="I74357" s="409"/>
      <c r="J74357" s="374"/>
      <c r="K74357" s="409"/>
      <c r="L74357" s="378"/>
      <c r="M74357" s="410"/>
      <c r="N74357" s="374"/>
      <c r="O74357" s="411"/>
      <c r="P74357" s="409"/>
      <c r="Q74357" s="409"/>
      <c r="R74357" s="378"/>
      <c r="S74357" s="378"/>
      <c r="T74357" s="378"/>
      <c r="U74357" s="378"/>
      <c r="V74357" s="378"/>
      <c r="W74357" s="378"/>
      <c r="X74357" s="378"/>
      <c r="Y74357" s="378"/>
    </row>
    <row r="74358" spans="1:25">
      <c r="A74358" s="374"/>
      <c r="B74358" s="374"/>
      <c r="C74358" s="406"/>
      <c r="D74358" s="407"/>
      <c r="E74358" s="374"/>
      <c r="F74358" s="374"/>
      <c r="G74358" s="408"/>
      <c r="H74358" s="374"/>
      <c r="I74358" s="409"/>
      <c r="J74358" s="374"/>
      <c r="K74358" s="409"/>
      <c r="L74358" s="378"/>
      <c r="M74358" s="410"/>
      <c r="N74358" s="374"/>
      <c r="O74358" s="411"/>
      <c r="P74358" s="409"/>
      <c r="Q74358" s="409"/>
      <c r="R74358" s="378"/>
      <c r="S74358" s="378"/>
      <c r="T74358" s="378"/>
      <c r="U74358" s="378"/>
      <c r="V74358" s="378"/>
      <c r="W74358" s="378"/>
      <c r="X74358" s="378"/>
      <c r="Y74358" s="378"/>
    </row>
    <row r="74359" spans="1:25">
      <c r="A74359" s="374"/>
      <c r="B74359" s="374"/>
      <c r="C74359" s="406"/>
      <c r="D74359" s="407"/>
      <c r="E74359" s="374"/>
      <c r="F74359" s="374"/>
      <c r="G74359" s="408"/>
      <c r="H74359" s="374"/>
      <c r="I74359" s="409"/>
      <c r="J74359" s="374"/>
      <c r="K74359" s="409"/>
      <c r="L74359" s="378"/>
      <c r="M74359" s="410"/>
      <c r="N74359" s="374"/>
      <c r="O74359" s="411"/>
      <c r="P74359" s="409"/>
      <c r="Q74359" s="409"/>
      <c r="R74359" s="378"/>
      <c r="S74359" s="378"/>
      <c r="T74359" s="378"/>
      <c r="U74359" s="378"/>
      <c r="V74359" s="378"/>
      <c r="W74359" s="378"/>
      <c r="X74359" s="378"/>
      <c r="Y74359" s="378"/>
    </row>
    <row r="74360" spans="1:25">
      <c r="A74360" s="374"/>
      <c r="B74360" s="374"/>
      <c r="C74360" s="406"/>
      <c r="D74360" s="407"/>
      <c r="E74360" s="374"/>
      <c r="F74360" s="374"/>
      <c r="G74360" s="408"/>
      <c r="H74360" s="374"/>
      <c r="I74360" s="409"/>
      <c r="J74360" s="374"/>
      <c r="K74360" s="409"/>
      <c r="L74360" s="378"/>
      <c r="M74360" s="410"/>
      <c r="N74360" s="374"/>
      <c r="O74360" s="411"/>
      <c r="P74360" s="409"/>
      <c r="Q74360" s="409"/>
      <c r="R74360" s="378"/>
      <c r="S74360" s="378"/>
      <c r="T74360" s="378"/>
      <c r="U74360" s="378"/>
      <c r="V74360" s="378"/>
      <c r="W74360" s="378"/>
      <c r="X74360" s="378"/>
      <c r="Y74360" s="378"/>
    </row>
    <row r="74361" spans="1:25">
      <c r="A74361" s="374"/>
      <c r="B74361" s="374"/>
      <c r="C74361" s="406"/>
      <c r="D74361" s="407"/>
      <c r="E74361" s="374"/>
      <c r="F74361" s="374"/>
      <c r="G74361" s="408"/>
      <c r="H74361" s="374"/>
      <c r="I74361" s="409"/>
      <c r="J74361" s="374"/>
      <c r="K74361" s="409"/>
      <c r="L74361" s="378"/>
      <c r="M74361" s="410"/>
      <c r="N74361" s="374"/>
      <c r="O74361" s="411"/>
      <c r="P74361" s="409"/>
      <c r="Q74361" s="409"/>
      <c r="R74361" s="378"/>
      <c r="S74361" s="378"/>
      <c r="T74361" s="378"/>
      <c r="U74361" s="378"/>
      <c r="V74361" s="378"/>
      <c r="W74361" s="378"/>
      <c r="X74361" s="378"/>
      <c r="Y74361" s="378"/>
    </row>
    <row r="74362" spans="1:25">
      <c r="A74362" s="374"/>
      <c r="B74362" s="374"/>
      <c r="C74362" s="406"/>
      <c r="D74362" s="407"/>
      <c r="E74362" s="374"/>
      <c r="F74362" s="374"/>
      <c r="G74362" s="408"/>
      <c r="H74362" s="374"/>
      <c r="I74362" s="409"/>
      <c r="J74362" s="374"/>
      <c r="K74362" s="409"/>
      <c r="L74362" s="378"/>
      <c r="M74362" s="410"/>
      <c r="N74362" s="374"/>
      <c r="O74362" s="411"/>
      <c r="P74362" s="409"/>
      <c r="Q74362" s="409"/>
      <c r="R74362" s="378"/>
      <c r="S74362" s="378"/>
      <c r="T74362" s="378"/>
      <c r="U74362" s="378"/>
      <c r="V74362" s="378"/>
      <c r="W74362" s="378"/>
      <c r="X74362" s="378"/>
      <c r="Y74362" s="378"/>
    </row>
    <row r="74363" spans="1:25">
      <c r="A74363" s="374"/>
      <c r="B74363" s="374"/>
      <c r="C74363" s="406"/>
      <c r="D74363" s="407"/>
      <c r="E74363" s="374"/>
      <c r="F74363" s="374"/>
      <c r="G74363" s="408"/>
      <c r="H74363" s="374"/>
      <c r="I74363" s="409"/>
      <c r="J74363" s="374"/>
      <c r="K74363" s="409"/>
      <c r="L74363" s="378"/>
      <c r="M74363" s="410"/>
      <c r="N74363" s="374"/>
      <c r="O74363" s="411"/>
      <c r="P74363" s="409"/>
      <c r="Q74363" s="409"/>
      <c r="R74363" s="378"/>
      <c r="S74363" s="378"/>
      <c r="T74363" s="378"/>
      <c r="U74363" s="378"/>
      <c r="V74363" s="378"/>
      <c r="W74363" s="378"/>
      <c r="X74363" s="378"/>
      <c r="Y74363" s="378"/>
    </row>
    <row r="74364" spans="1:25">
      <c r="A74364" s="374"/>
      <c r="B74364" s="374"/>
      <c r="C74364" s="406"/>
      <c r="D74364" s="407"/>
      <c r="E74364" s="374"/>
      <c r="F74364" s="374"/>
      <c r="G74364" s="408"/>
      <c r="H74364" s="374"/>
      <c r="I74364" s="409"/>
      <c r="J74364" s="374"/>
      <c r="K74364" s="409"/>
      <c r="L74364" s="378"/>
      <c r="M74364" s="410"/>
      <c r="N74364" s="374"/>
      <c r="O74364" s="411"/>
      <c r="P74364" s="409"/>
      <c r="Q74364" s="409"/>
      <c r="R74364" s="378"/>
      <c r="S74364" s="378"/>
      <c r="T74364" s="378"/>
      <c r="U74364" s="378"/>
      <c r="V74364" s="378"/>
      <c r="W74364" s="378"/>
      <c r="X74364" s="378"/>
      <c r="Y74364" s="378"/>
    </row>
    <row r="74365" spans="1:25">
      <c r="A74365" s="374"/>
      <c r="B74365" s="374"/>
      <c r="C74365" s="406"/>
      <c r="D74365" s="407"/>
      <c r="E74365" s="374"/>
      <c r="F74365" s="374"/>
      <c r="G74365" s="408"/>
      <c r="H74365" s="374"/>
      <c r="I74365" s="409"/>
      <c r="J74365" s="374"/>
      <c r="K74365" s="409"/>
      <c r="L74365" s="378"/>
      <c r="M74365" s="410"/>
      <c r="N74365" s="374"/>
      <c r="O74365" s="411"/>
      <c r="P74365" s="409"/>
      <c r="Q74365" s="409"/>
      <c r="R74365" s="378"/>
      <c r="S74365" s="378"/>
      <c r="T74365" s="378"/>
      <c r="U74365" s="378"/>
      <c r="V74365" s="378"/>
      <c r="W74365" s="378"/>
      <c r="X74365" s="378"/>
      <c r="Y74365" s="378"/>
    </row>
    <row r="74366" spans="1:25">
      <c r="A74366" s="374"/>
      <c r="B74366" s="374"/>
      <c r="C74366" s="406"/>
      <c r="D74366" s="407"/>
      <c r="E74366" s="374"/>
      <c r="F74366" s="374"/>
      <c r="G74366" s="408"/>
      <c r="H74366" s="374"/>
      <c r="I74366" s="409"/>
      <c r="J74366" s="374"/>
      <c r="K74366" s="409"/>
      <c r="L74366" s="378"/>
      <c r="M74366" s="410"/>
      <c r="N74366" s="374"/>
      <c r="O74366" s="411"/>
      <c r="P74366" s="409"/>
      <c r="Q74366" s="409"/>
      <c r="R74366" s="378"/>
      <c r="S74366" s="378"/>
      <c r="T74366" s="378"/>
      <c r="U74366" s="378"/>
      <c r="V74366" s="378"/>
      <c r="W74366" s="378"/>
      <c r="X74366" s="378"/>
      <c r="Y74366" s="378"/>
    </row>
    <row r="74367" spans="1:25">
      <c r="A74367" s="374"/>
      <c r="B74367" s="374"/>
      <c r="C74367" s="406"/>
      <c r="D74367" s="407"/>
      <c r="E74367" s="374"/>
      <c r="F74367" s="374"/>
      <c r="G74367" s="408"/>
      <c r="H74367" s="374"/>
      <c r="I74367" s="409"/>
      <c r="J74367" s="374"/>
      <c r="K74367" s="409"/>
      <c r="L74367" s="378"/>
      <c r="M74367" s="410"/>
      <c r="N74367" s="374"/>
      <c r="O74367" s="411"/>
      <c r="P74367" s="409"/>
      <c r="Q74367" s="409"/>
      <c r="R74367" s="378"/>
      <c r="S74367" s="378"/>
      <c r="T74367" s="378"/>
      <c r="U74367" s="378"/>
      <c r="V74367" s="378"/>
      <c r="W74367" s="378"/>
      <c r="X74367" s="378"/>
      <c r="Y74367" s="378"/>
    </row>
    <row r="74368" spans="1:25">
      <c r="A74368" s="374"/>
      <c r="B74368" s="374"/>
      <c r="C74368" s="406"/>
      <c r="D74368" s="407"/>
      <c r="E74368" s="374"/>
      <c r="F74368" s="374"/>
      <c r="G74368" s="408"/>
      <c r="H74368" s="374"/>
      <c r="I74368" s="409"/>
      <c r="J74368" s="374"/>
      <c r="K74368" s="409"/>
      <c r="L74368" s="378"/>
      <c r="M74368" s="410"/>
      <c r="N74368" s="374"/>
      <c r="O74368" s="411"/>
      <c r="P74368" s="409"/>
      <c r="Q74368" s="409"/>
      <c r="R74368" s="378"/>
      <c r="S74368" s="378"/>
      <c r="T74368" s="378"/>
      <c r="U74368" s="378"/>
      <c r="V74368" s="378"/>
      <c r="W74368" s="378"/>
      <c r="X74368" s="378"/>
      <c r="Y74368" s="378"/>
    </row>
    <row r="74369" spans="1:25">
      <c r="A74369" s="374"/>
      <c r="B74369" s="374"/>
      <c r="C74369" s="406"/>
      <c r="D74369" s="407"/>
      <c r="E74369" s="374"/>
      <c r="F74369" s="374"/>
      <c r="G74369" s="408"/>
      <c r="H74369" s="374"/>
      <c r="I74369" s="409"/>
      <c r="J74369" s="374"/>
      <c r="K74369" s="409"/>
      <c r="L74369" s="378"/>
      <c r="M74369" s="410"/>
      <c r="N74369" s="374"/>
      <c r="O74369" s="411"/>
      <c r="P74369" s="409"/>
      <c r="Q74369" s="409"/>
      <c r="R74369" s="378"/>
      <c r="S74369" s="378"/>
      <c r="T74369" s="378"/>
      <c r="U74369" s="378"/>
      <c r="V74369" s="378"/>
      <c r="W74369" s="378"/>
      <c r="X74369" s="378"/>
      <c r="Y74369" s="378"/>
    </row>
    <row r="74370" spans="1:25">
      <c r="A74370" s="374"/>
      <c r="B74370" s="374"/>
      <c r="C74370" s="406"/>
      <c r="D74370" s="407"/>
      <c r="E74370" s="374"/>
      <c r="F74370" s="374"/>
      <c r="G74370" s="408"/>
      <c r="H74370" s="374"/>
      <c r="I74370" s="409"/>
      <c r="J74370" s="374"/>
      <c r="K74370" s="409"/>
      <c r="L74370" s="378"/>
      <c r="M74370" s="410"/>
      <c r="N74370" s="374"/>
      <c r="O74370" s="411"/>
      <c r="P74370" s="409"/>
      <c r="Q74370" s="409"/>
      <c r="R74370" s="378"/>
      <c r="S74370" s="378"/>
      <c r="T74370" s="378"/>
      <c r="U74370" s="378"/>
      <c r="V74370" s="378"/>
      <c r="W74370" s="378"/>
      <c r="X74370" s="378"/>
      <c r="Y74370" s="378"/>
    </row>
    <row r="74371" spans="1:25">
      <c r="A74371" s="374"/>
      <c r="B74371" s="374"/>
      <c r="C74371" s="406"/>
      <c r="D74371" s="407"/>
      <c r="E74371" s="374"/>
      <c r="F74371" s="374"/>
      <c r="G74371" s="408"/>
      <c r="H74371" s="374"/>
      <c r="I74371" s="409"/>
      <c r="J74371" s="374"/>
      <c r="K74371" s="409"/>
      <c r="L74371" s="378"/>
      <c r="M74371" s="410"/>
      <c r="N74371" s="374"/>
      <c r="O74371" s="411"/>
      <c r="P74371" s="409"/>
      <c r="Q74371" s="409"/>
      <c r="R74371" s="378"/>
      <c r="S74371" s="378"/>
      <c r="T74371" s="378"/>
      <c r="U74371" s="378"/>
      <c r="V74371" s="378"/>
      <c r="W74371" s="378"/>
      <c r="X74371" s="378"/>
      <c r="Y74371" s="378"/>
    </row>
    <row r="74372" spans="1:25">
      <c r="A74372" s="374"/>
      <c r="B74372" s="374"/>
      <c r="C74372" s="406"/>
      <c r="D74372" s="407"/>
      <c r="E74372" s="374"/>
      <c r="F74372" s="374"/>
      <c r="G74372" s="408"/>
      <c r="H74372" s="374"/>
      <c r="I74372" s="409"/>
      <c r="J74372" s="374"/>
      <c r="K74372" s="409"/>
      <c r="L74372" s="378"/>
      <c r="M74372" s="410"/>
      <c r="N74372" s="374"/>
      <c r="O74372" s="411"/>
      <c r="P74372" s="409"/>
      <c r="Q74372" s="409"/>
      <c r="R74372" s="378"/>
      <c r="S74372" s="378"/>
      <c r="T74372" s="378"/>
      <c r="U74372" s="378"/>
      <c r="V74372" s="378"/>
      <c r="W74372" s="378"/>
      <c r="X74372" s="378"/>
      <c r="Y74372" s="378"/>
    </row>
    <row r="74373" spans="1:25">
      <c r="A74373" s="374"/>
      <c r="B74373" s="374"/>
      <c r="C74373" s="406"/>
      <c r="D74373" s="407"/>
      <c r="E74373" s="374"/>
      <c r="F74373" s="374"/>
      <c r="G74373" s="408"/>
      <c r="H74373" s="374"/>
      <c r="I74373" s="409"/>
      <c r="J74373" s="374"/>
      <c r="K74373" s="409"/>
      <c r="L74373" s="378"/>
      <c r="M74373" s="410"/>
      <c r="N74373" s="374"/>
      <c r="O74373" s="411"/>
      <c r="P74373" s="409"/>
      <c r="Q74373" s="409"/>
      <c r="R74373" s="378"/>
      <c r="S74373" s="378"/>
      <c r="T74373" s="378"/>
      <c r="U74373" s="378"/>
      <c r="V74373" s="378"/>
      <c r="W74373" s="378"/>
      <c r="X74373" s="378"/>
      <c r="Y74373" s="378"/>
    </row>
    <row r="74374" spans="1:25">
      <c r="A74374" s="374"/>
      <c r="B74374" s="374"/>
      <c r="C74374" s="406"/>
      <c r="D74374" s="407"/>
      <c r="E74374" s="374"/>
      <c r="F74374" s="374"/>
      <c r="G74374" s="408"/>
      <c r="H74374" s="374"/>
      <c r="I74374" s="409"/>
      <c r="J74374" s="374"/>
      <c r="K74374" s="409"/>
      <c r="L74374" s="378"/>
      <c r="M74374" s="410"/>
      <c r="N74374" s="374"/>
      <c r="O74374" s="411"/>
      <c r="P74374" s="409"/>
      <c r="Q74374" s="409"/>
      <c r="R74374" s="378"/>
      <c r="S74374" s="378"/>
      <c r="T74374" s="378"/>
      <c r="U74374" s="378"/>
      <c r="V74374" s="378"/>
      <c r="W74374" s="378"/>
      <c r="X74374" s="378"/>
      <c r="Y74374" s="378"/>
    </row>
    <row r="74375" spans="1:25">
      <c r="A74375" s="374"/>
      <c r="B74375" s="374"/>
      <c r="C74375" s="406"/>
      <c r="D74375" s="407"/>
      <c r="E74375" s="374"/>
      <c r="F74375" s="374"/>
      <c r="G74375" s="408"/>
      <c r="H74375" s="374"/>
      <c r="I74375" s="409"/>
      <c r="J74375" s="374"/>
      <c r="K74375" s="409"/>
      <c r="L74375" s="378"/>
      <c r="M74375" s="410"/>
      <c r="N74375" s="374"/>
      <c r="O74375" s="411"/>
      <c r="P74375" s="409"/>
      <c r="Q74375" s="409"/>
      <c r="R74375" s="378"/>
      <c r="S74375" s="378"/>
      <c r="T74375" s="378"/>
      <c r="U74375" s="378"/>
      <c r="V74375" s="378"/>
      <c r="W74375" s="378"/>
      <c r="X74375" s="378"/>
      <c r="Y74375" s="378"/>
    </row>
    <row r="74376" spans="1:25">
      <c r="A74376" s="374"/>
      <c r="B74376" s="374"/>
      <c r="C74376" s="406"/>
      <c r="D74376" s="407"/>
      <c r="E74376" s="374"/>
      <c r="F74376" s="374"/>
      <c r="G74376" s="408"/>
      <c r="H74376" s="374"/>
      <c r="I74376" s="409"/>
      <c r="J74376" s="374"/>
      <c r="K74376" s="409"/>
      <c r="L74376" s="378"/>
      <c r="M74376" s="410"/>
      <c r="N74376" s="374"/>
      <c r="O74376" s="411"/>
      <c r="P74376" s="409"/>
      <c r="Q74376" s="409"/>
      <c r="R74376" s="378"/>
      <c r="S74376" s="378"/>
      <c r="T74376" s="378"/>
      <c r="U74376" s="378"/>
      <c r="V74376" s="378"/>
      <c r="W74376" s="378"/>
      <c r="X74376" s="378"/>
      <c r="Y74376" s="378"/>
    </row>
    <row r="74377" spans="1:25">
      <c r="A74377" s="374"/>
      <c r="B74377" s="374"/>
      <c r="C74377" s="406"/>
      <c r="D74377" s="407"/>
      <c r="E74377" s="374"/>
      <c r="F74377" s="374"/>
      <c r="G74377" s="408"/>
      <c r="H74377" s="374"/>
      <c r="I74377" s="409"/>
      <c r="J74377" s="374"/>
      <c r="K74377" s="409"/>
      <c r="L74377" s="378"/>
      <c r="M74377" s="410"/>
      <c r="N74377" s="374"/>
      <c r="O74377" s="411"/>
      <c r="P74377" s="409"/>
      <c r="Q74377" s="409"/>
      <c r="R74377" s="378"/>
      <c r="S74377" s="378"/>
      <c r="T74377" s="378"/>
      <c r="U74377" s="378"/>
      <c r="V74377" s="378"/>
      <c r="W74377" s="378"/>
      <c r="X74377" s="378"/>
      <c r="Y74377" s="378"/>
    </row>
    <row r="74378" spans="1:25">
      <c r="A74378" s="374"/>
      <c r="B74378" s="374"/>
      <c r="C74378" s="406"/>
      <c r="D74378" s="407"/>
      <c r="E74378" s="374"/>
      <c r="F74378" s="374"/>
      <c r="G74378" s="408"/>
      <c r="H74378" s="374"/>
      <c r="I74378" s="409"/>
      <c r="J74378" s="374"/>
      <c r="K74378" s="409"/>
      <c r="L74378" s="378"/>
      <c r="M74378" s="410"/>
      <c r="N74378" s="374"/>
      <c r="O74378" s="411"/>
      <c r="P74378" s="409"/>
      <c r="Q74378" s="409"/>
      <c r="R74378" s="378"/>
      <c r="S74378" s="378"/>
      <c r="T74378" s="378"/>
      <c r="U74378" s="378"/>
      <c r="V74378" s="378"/>
      <c r="W74378" s="378"/>
      <c r="X74378" s="378"/>
      <c r="Y74378" s="378"/>
    </row>
    <row r="74379" spans="1:25">
      <c r="A74379" s="374"/>
      <c r="B74379" s="374"/>
      <c r="C74379" s="406"/>
      <c r="D74379" s="407"/>
      <c r="E74379" s="374"/>
      <c r="F74379" s="374"/>
      <c r="G74379" s="408"/>
      <c r="H74379" s="374"/>
      <c r="I74379" s="409"/>
      <c r="J74379" s="374"/>
      <c r="K74379" s="409"/>
      <c r="L74379" s="378"/>
      <c r="M74379" s="410"/>
      <c r="N74379" s="374"/>
      <c r="O74379" s="411"/>
      <c r="P74379" s="409"/>
      <c r="Q74379" s="409"/>
      <c r="R74379" s="378"/>
      <c r="S74379" s="378"/>
      <c r="T74379" s="378"/>
      <c r="U74379" s="378"/>
      <c r="V74379" s="378"/>
      <c r="W74379" s="378"/>
      <c r="X74379" s="378"/>
      <c r="Y74379" s="378"/>
    </row>
    <row r="74380" spans="1:25">
      <c r="A74380" s="374"/>
      <c r="B74380" s="374"/>
      <c r="C74380" s="406"/>
      <c r="D74380" s="407"/>
      <c r="E74380" s="374"/>
      <c r="F74380" s="374"/>
      <c r="G74380" s="408"/>
      <c r="H74380" s="374"/>
      <c r="I74380" s="409"/>
      <c r="J74380" s="374"/>
      <c r="K74380" s="409"/>
      <c r="L74380" s="378"/>
      <c r="M74380" s="410"/>
      <c r="N74380" s="374"/>
      <c r="O74380" s="411"/>
      <c r="P74380" s="409"/>
      <c r="Q74380" s="409"/>
      <c r="R74380" s="378"/>
      <c r="S74380" s="378"/>
      <c r="T74380" s="378"/>
      <c r="U74380" s="378"/>
      <c r="V74380" s="378"/>
      <c r="W74380" s="378"/>
      <c r="X74380" s="378"/>
      <c r="Y74380" s="378"/>
    </row>
    <row r="74381" spans="1:25">
      <c r="A74381" s="374"/>
      <c r="B74381" s="374"/>
      <c r="C74381" s="406"/>
      <c r="D74381" s="407"/>
      <c r="E74381" s="374"/>
      <c r="F74381" s="374"/>
      <c r="G74381" s="408"/>
      <c r="H74381" s="374"/>
      <c r="I74381" s="409"/>
      <c r="J74381" s="374"/>
      <c r="K74381" s="409"/>
      <c r="L74381" s="378"/>
      <c r="M74381" s="410"/>
      <c r="N74381" s="374"/>
      <c r="O74381" s="411"/>
      <c r="P74381" s="409"/>
      <c r="Q74381" s="409"/>
      <c r="R74381" s="378"/>
      <c r="S74381" s="378"/>
      <c r="T74381" s="378"/>
      <c r="U74381" s="378"/>
      <c r="V74381" s="378"/>
      <c r="W74381" s="378"/>
      <c r="X74381" s="378"/>
      <c r="Y74381" s="378"/>
    </row>
    <row r="74382" spans="1:25">
      <c r="A74382" s="374"/>
      <c r="B74382" s="374"/>
      <c r="C74382" s="406"/>
      <c r="D74382" s="407"/>
      <c r="E74382" s="374"/>
      <c r="F74382" s="374"/>
      <c r="G74382" s="408"/>
      <c r="H74382" s="374"/>
      <c r="I74382" s="409"/>
      <c r="J74382" s="374"/>
      <c r="K74382" s="409"/>
      <c r="L74382" s="378"/>
      <c r="M74382" s="410"/>
      <c r="N74382" s="374"/>
      <c r="O74382" s="411"/>
      <c r="P74382" s="409"/>
      <c r="Q74382" s="409"/>
      <c r="R74382" s="378"/>
      <c r="S74382" s="378"/>
      <c r="T74382" s="378"/>
      <c r="U74382" s="378"/>
      <c r="V74382" s="378"/>
      <c r="W74382" s="378"/>
      <c r="X74382" s="378"/>
      <c r="Y74382" s="378"/>
    </row>
    <row r="74383" spans="1:25">
      <c r="A74383" s="374"/>
      <c r="B74383" s="374"/>
      <c r="C74383" s="406"/>
      <c r="D74383" s="407"/>
      <c r="E74383" s="374"/>
      <c r="F74383" s="374"/>
      <c r="G74383" s="408"/>
      <c r="H74383" s="374"/>
      <c r="I74383" s="409"/>
      <c r="J74383" s="374"/>
      <c r="K74383" s="409"/>
      <c r="L74383" s="378"/>
      <c r="M74383" s="410"/>
      <c r="N74383" s="374"/>
      <c r="O74383" s="411"/>
      <c r="P74383" s="409"/>
      <c r="Q74383" s="409"/>
      <c r="R74383" s="378"/>
      <c r="S74383" s="378"/>
      <c r="T74383" s="378"/>
      <c r="U74383" s="378"/>
      <c r="V74383" s="378"/>
      <c r="W74383" s="378"/>
      <c r="X74383" s="378"/>
      <c r="Y74383" s="378"/>
    </row>
    <row r="74384" spans="1:25">
      <c r="A74384" s="374"/>
      <c r="B74384" s="374"/>
      <c r="C74384" s="406"/>
      <c r="D74384" s="407"/>
      <c r="E74384" s="374"/>
      <c r="F74384" s="374"/>
      <c r="G74384" s="408"/>
      <c r="H74384" s="374"/>
      <c r="I74384" s="409"/>
      <c r="J74384" s="374"/>
      <c r="K74384" s="409"/>
      <c r="L74384" s="378"/>
      <c r="M74384" s="410"/>
      <c r="N74384" s="374"/>
      <c r="O74384" s="411"/>
      <c r="P74384" s="409"/>
      <c r="Q74384" s="409"/>
      <c r="R74384" s="378"/>
      <c r="S74384" s="378"/>
      <c r="T74384" s="378"/>
      <c r="U74384" s="378"/>
      <c r="V74384" s="378"/>
      <c r="W74384" s="378"/>
      <c r="X74384" s="378"/>
      <c r="Y74384" s="378"/>
    </row>
    <row r="74385" spans="1:25">
      <c r="A74385" s="374"/>
      <c r="B74385" s="374"/>
      <c r="C74385" s="406"/>
      <c r="D74385" s="407"/>
      <c r="E74385" s="374"/>
      <c r="F74385" s="374"/>
      <c r="G74385" s="408"/>
      <c r="H74385" s="374"/>
      <c r="I74385" s="409"/>
      <c r="J74385" s="374"/>
      <c r="K74385" s="409"/>
      <c r="L74385" s="378"/>
      <c r="M74385" s="410"/>
      <c r="N74385" s="374"/>
      <c r="O74385" s="411"/>
      <c r="P74385" s="409"/>
      <c r="Q74385" s="409"/>
      <c r="R74385" s="378"/>
      <c r="S74385" s="378"/>
      <c r="T74385" s="378"/>
      <c r="U74385" s="378"/>
      <c r="V74385" s="378"/>
      <c r="W74385" s="378"/>
      <c r="X74385" s="378"/>
      <c r="Y74385" s="378"/>
    </row>
    <row r="74386" spans="1:25">
      <c r="A74386" s="374"/>
      <c r="B74386" s="374"/>
      <c r="C74386" s="406"/>
      <c r="D74386" s="407"/>
      <c r="E74386" s="374"/>
      <c r="F74386" s="374"/>
      <c r="G74386" s="408"/>
      <c r="H74386" s="374"/>
      <c r="I74386" s="409"/>
      <c r="J74386" s="374"/>
      <c r="K74386" s="409"/>
      <c r="L74386" s="378"/>
      <c r="M74386" s="410"/>
      <c r="N74386" s="374"/>
      <c r="O74386" s="411"/>
      <c r="P74386" s="409"/>
      <c r="Q74386" s="409"/>
      <c r="R74386" s="378"/>
      <c r="S74386" s="378"/>
      <c r="T74386" s="378"/>
      <c r="U74386" s="378"/>
      <c r="V74386" s="378"/>
      <c r="W74386" s="378"/>
      <c r="X74386" s="378"/>
      <c r="Y74386" s="378"/>
    </row>
    <row r="74387" spans="1:25">
      <c r="A74387" s="374"/>
      <c r="B74387" s="374"/>
      <c r="C74387" s="406"/>
      <c r="D74387" s="407"/>
      <c r="E74387" s="374"/>
      <c r="F74387" s="374"/>
      <c r="G74387" s="408"/>
      <c r="H74387" s="374"/>
      <c r="I74387" s="409"/>
      <c r="J74387" s="374"/>
      <c r="K74387" s="409"/>
      <c r="L74387" s="378"/>
      <c r="M74387" s="410"/>
      <c r="N74387" s="374"/>
      <c r="O74387" s="411"/>
      <c r="P74387" s="409"/>
      <c r="Q74387" s="409"/>
      <c r="R74387" s="378"/>
      <c r="S74387" s="378"/>
      <c r="T74387" s="378"/>
      <c r="U74387" s="378"/>
      <c r="V74387" s="378"/>
      <c r="W74387" s="378"/>
      <c r="X74387" s="378"/>
      <c r="Y74387" s="378"/>
    </row>
    <row r="74388" spans="1:25">
      <c r="A74388" s="374"/>
      <c r="B74388" s="374"/>
      <c r="C74388" s="406"/>
      <c r="D74388" s="407"/>
      <c r="E74388" s="374"/>
      <c r="F74388" s="374"/>
      <c r="G74388" s="408"/>
      <c r="H74388" s="374"/>
      <c r="I74388" s="409"/>
      <c r="J74388" s="374"/>
      <c r="K74388" s="409"/>
      <c r="L74388" s="378"/>
      <c r="M74388" s="410"/>
      <c r="N74388" s="374"/>
      <c r="O74388" s="411"/>
      <c r="P74388" s="409"/>
      <c r="Q74388" s="409"/>
      <c r="R74388" s="378"/>
      <c r="S74388" s="378"/>
      <c r="T74388" s="378"/>
      <c r="U74388" s="378"/>
      <c r="V74388" s="378"/>
      <c r="W74388" s="378"/>
      <c r="X74388" s="378"/>
      <c r="Y74388" s="378"/>
    </row>
    <row r="74389" spans="1:25">
      <c r="A74389" s="374"/>
      <c r="B74389" s="374"/>
      <c r="C74389" s="406"/>
      <c r="D74389" s="407"/>
      <c r="E74389" s="374"/>
      <c r="F74389" s="374"/>
      <c r="G74389" s="408"/>
      <c r="H74389" s="374"/>
      <c r="I74389" s="409"/>
      <c r="J74389" s="374"/>
      <c r="K74389" s="409"/>
      <c r="L74389" s="378"/>
      <c r="M74389" s="410"/>
      <c r="N74389" s="374"/>
      <c r="O74389" s="411"/>
      <c r="P74389" s="409"/>
      <c r="Q74389" s="409"/>
      <c r="R74389" s="378"/>
      <c r="S74389" s="378"/>
      <c r="T74389" s="378"/>
      <c r="U74389" s="378"/>
      <c r="V74389" s="378"/>
      <c r="W74389" s="378"/>
      <c r="X74389" s="378"/>
      <c r="Y74389" s="378"/>
    </row>
    <row r="74390" spans="1:25">
      <c r="A74390" s="374"/>
      <c r="B74390" s="374"/>
      <c r="C74390" s="406"/>
      <c r="D74390" s="407"/>
      <c r="E74390" s="374"/>
      <c r="F74390" s="374"/>
      <c r="G74390" s="408"/>
      <c r="H74390" s="374"/>
      <c r="I74390" s="409"/>
      <c r="J74390" s="374"/>
      <c r="K74390" s="409"/>
      <c r="L74390" s="378"/>
      <c r="M74390" s="410"/>
      <c r="N74390" s="374"/>
      <c r="O74390" s="411"/>
      <c r="P74390" s="409"/>
      <c r="Q74390" s="409"/>
      <c r="R74390" s="378"/>
      <c r="S74390" s="378"/>
      <c r="T74390" s="378"/>
      <c r="U74390" s="378"/>
      <c r="V74390" s="378"/>
      <c r="W74390" s="378"/>
      <c r="X74390" s="378"/>
      <c r="Y74390" s="378"/>
    </row>
    <row r="74391" spans="1:25">
      <c r="A74391" s="374"/>
      <c r="B74391" s="374"/>
      <c r="C74391" s="406"/>
      <c r="D74391" s="407"/>
      <c r="E74391" s="374"/>
      <c r="F74391" s="374"/>
      <c r="G74391" s="408"/>
      <c r="H74391" s="374"/>
      <c r="I74391" s="409"/>
      <c r="J74391" s="374"/>
      <c r="K74391" s="409"/>
      <c r="L74391" s="378"/>
      <c r="M74391" s="410"/>
      <c r="N74391" s="374"/>
      <c r="O74391" s="411"/>
      <c r="P74391" s="409"/>
      <c r="Q74391" s="409"/>
      <c r="R74391" s="378"/>
      <c r="S74391" s="378"/>
      <c r="T74391" s="378"/>
      <c r="U74391" s="378"/>
      <c r="V74391" s="378"/>
      <c r="W74391" s="378"/>
      <c r="X74391" s="378"/>
      <c r="Y74391" s="378"/>
    </row>
    <row r="74392" spans="1:25">
      <c r="A74392" s="374"/>
      <c r="B74392" s="374"/>
      <c r="C74392" s="406"/>
      <c r="D74392" s="407"/>
      <c r="E74392" s="374"/>
      <c r="F74392" s="374"/>
      <c r="G74392" s="408"/>
      <c r="H74392" s="374"/>
      <c r="I74392" s="409"/>
      <c r="J74392" s="374"/>
      <c r="K74392" s="409"/>
      <c r="L74392" s="378"/>
      <c r="M74392" s="410"/>
      <c r="N74392" s="374"/>
      <c r="O74392" s="411"/>
      <c r="P74392" s="409"/>
      <c r="Q74392" s="409"/>
      <c r="R74392" s="378"/>
      <c r="S74392" s="378"/>
      <c r="T74392" s="378"/>
      <c r="U74392" s="378"/>
      <c r="V74392" s="378"/>
      <c r="W74392" s="378"/>
      <c r="X74392" s="378"/>
      <c r="Y74392" s="378"/>
    </row>
    <row r="74393" spans="1:25">
      <c r="A74393" s="374"/>
      <c r="B74393" s="374"/>
      <c r="C74393" s="406"/>
      <c r="D74393" s="407"/>
      <c r="E74393" s="374"/>
      <c r="F74393" s="374"/>
      <c r="G74393" s="408"/>
      <c r="H74393" s="374"/>
      <c r="I74393" s="409"/>
      <c r="J74393" s="374"/>
      <c r="K74393" s="409"/>
      <c r="L74393" s="378"/>
      <c r="M74393" s="410"/>
      <c r="N74393" s="374"/>
      <c r="O74393" s="411"/>
      <c r="P74393" s="409"/>
      <c r="Q74393" s="409"/>
      <c r="R74393" s="378"/>
      <c r="S74393" s="378"/>
      <c r="T74393" s="378"/>
      <c r="U74393" s="378"/>
      <c r="V74393" s="378"/>
      <c r="W74393" s="378"/>
      <c r="X74393" s="378"/>
      <c r="Y74393" s="378"/>
    </row>
    <row r="74394" spans="1:25">
      <c r="A74394" s="374"/>
      <c r="B74394" s="374"/>
      <c r="C74394" s="406"/>
      <c r="D74394" s="407"/>
      <c r="E74394" s="374"/>
      <c r="F74394" s="374"/>
      <c r="G74394" s="408"/>
      <c r="H74394" s="374"/>
      <c r="I74394" s="409"/>
      <c r="J74394" s="374"/>
      <c r="K74394" s="409"/>
      <c r="L74394" s="378"/>
      <c r="M74394" s="410"/>
      <c r="N74394" s="374"/>
      <c r="O74394" s="411"/>
      <c r="P74394" s="409"/>
      <c r="Q74394" s="409"/>
      <c r="R74394" s="378"/>
      <c r="S74394" s="378"/>
      <c r="T74394" s="378"/>
      <c r="U74394" s="378"/>
      <c r="V74394" s="378"/>
      <c r="W74394" s="378"/>
      <c r="X74394" s="378"/>
      <c r="Y74394" s="378"/>
    </row>
    <row r="74395" spans="1:25">
      <c r="A74395" s="374"/>
      <c r="B74395" s="374"/>
      <c r="C74395" s="406"/>
      <c r="D74395" s="407"/>
      <c r="E74395" s="374"/>
      <c r="F74395" s="374"/>
      <c r="G74395" s="408"/>
      <c r="H74395" s="374"/>
      <c r="I74395" s="409"/>
      <c r="J74395" s="374"/>
      <c r="K74395" s="409"/>
      <c r="L74395" s="378"/>
      <c r="M74395" s="410"/>
      <c r="N74395" s="374"/>
      <c r="O74395" s="411"/>
      <c r="P74395" s="409"/>
      <c r="Q74395" s="409"/>
      <c r="R74395" s="378"/>
      <c r="S74395" s="378"/>
      <c r="T74395" s="378"/>
      <c r="U74395" s="378"/>
      <c r="V74395" s="378"/>
      <c r="W74395" s="378"/>
      <c r="X74395" s="378"/>
      <c r="Y74395" s="378"/>
    </row>
    <row r="74396" spans="1:25">
      <c r="A74396" s="374"/>
      <c r="B74396" s="374"/>
      <c r="C74396" s="406"/>
      <c r="D74396" s="407"/>
      <c r="E74396" s="374"/>
      <c r="F74396" s="374"/>
      <c r="G74396" s="408"/>
      <c r="H74396" s="374"/>
      <c r="I74396" s="409"/>
      <c r="J74396" s="374"/>
      <c r="K74396" s="409"/>
      <c r="L74396" s="378"/>
      <c r="M74396" s="410"/>
      <c r="N74396" s="374"/>
      <c r="O74396" s="411"/>
      <c r="P74396" s="409"/>
      <c r="Q74396" s="409"/>
      <c r="R74396" s="378"/>
      <c r="S74396" s="378"/>
      <c r="T74396" s="378"/>
      <c r="U74396" s="378"/>
      <c r="V74396" s="378"/>
      <c r="W74396" s="378"/>
      <c r="X74396" s="378"/>
      <c r="Y74396" s="378"/>
    </row>
    <row r="74397" spans="1:25">
      <c r="A74397" s="374"/>
      <c r="B74397" s="374"/>
      <c r="C74397" s="406"/>
      <c r="D74397" s="407"/>
      <c r="E74397" s="374"/>
      <c r="F74397" s="374"/>
      <c r="G74397" s="408"/>
      <c r="H74397" s="374"/>
      <c r="I74397" s="409"/>
      <c r="J74397" s="374"/>
      <c r="K74397" s="409"/>
      <c r="L74397" s="378"/>
      <c r="M74397" s="410"/>
      <c r="N74397" s="374"/>
      <c r="O74397" s="411"/>
      <c r="P74397" s="409"/>
      <c r="Q74397" s="409"/>
      <c r="R74397" s="378"/>
      <c r="S74397" s="378"/>
      <c r="T74397" s="378"/>
      <c r="U74397" s="378"/>
      <c r="V74397" s="378"/>
      <c r="W74397" s="378"/>
      <c r="X74397" s="378"/>
      <c r="Y74397" s="378"/>
    </row>
    <row r="74398" spans="1:25">
      <c r="A74398" s="374"/>
      <c r="B74398" s="374"/>
      <c r="C74398" s="406"/>
      <c r="D74398" s="407"/>
      <c r="E74398" s="374"/>
      <c r="F74398" s="374"/>
      <c r="G74398" s="408"/>
      <c r="H74398" s="374"/>
      <c r="I74398" s="409"/>
      <c r="J74398" s="374"/>
      <c r="K74398" s="409"/>
      <c r="L74398" s="378"/>
      <c r="M74398" s="410"/>
      <c r="N74398" s="374"/>
      <c r="O74398" s="411"/>
      <c r="P74398" s="409"/>
      <c r="Q74398" s="409"/>
      <c r="R74398" s="378"/>
      <c r="S74398" s="378"/>
      <c r="T74398" s="378"/>
      <c r="U74398" s="378"/>
      <c r="V74398" s="378"/>
      <c r="W74398" s="378"/>
      <c r="X74398" s="378"/>
      <c r="Y74398" s="378"/>
    </row>
    <row r="74399" spans="1:25">
      <c r="A74399" s="374"/>
      <c r="B74399" s="374"/>
      <c r="C74399" s="406"/>
      <c r="D74399" s="407"/>
      <c r="E74399" s="374"/>
      <c r="F74399" s="374"/>
      <c r="G74399" s="408"/>
      <c r="H74399" s="374"/>
      <c r="I74399" s="409"/>
      <c r="J74399" s="374"/>
      <c r="K74399" s="409"/>
      <c r="L74399" s="378"/>
      <c r="M74399" s="410"/>
      <c r="N74399" s="374"/>
      <c r="O74399" s="411"/>
      <c r="P74399" s="409"/>
      <c r="Q74399" s="409"/>
      <c r="R74399" s="378"/>
      <c r="S74399" s="378"/>
      <c r="T74399" s="378"/>
      <c r="U74399" s="378"/>
      <c r="V74399" s="378"/>
      <c r="W74399" s="378"/>
      <c r="X74399" s="378"/>
      <c r="Y74399" s="378"/>
    </row>
    <row r="74400" spans="1:25">
      <c r="A74400" s="374"/>
      <c r="B74400" s="374"/>
      <c r="C74400" s="406"/>
      <c r="D74400" s="407"/>
      <c r="E74400" s="374"/>
      <c r="F74400" s="374"/>
      <c r="G74400" s="408"/>
      <c r="H74400" s="374"/>
      <c r="I74400" s="409"/>
      <c r="J74400" s="374"/>
      <c r="K74400" s="409"/>
      <c r="L74400" s="378"/>
      <c r="M74400" s="410"/>
      <c r="N74400" s="374"/>
      <c r="O74400" s="411"/>
      <c r="P74400" s="409"/>
      <c r="Q74400" s="409"/>
      <c r="R74400" s="378"/>
      <c r="S74400" s="378"/>
      <c r="T74400" s="378"/>
      <c r="U74400" s="378"/>
      <c r="V74400" s="378"/>
      <c r="W74400" s="378"/>
      <c r="X74400" s="378"/>
      <c r="Y74400" s="378"/>
    </row>
    <row r="74401" spans="1:25">
      <c r="A74401" s="374"/>
      <c r="B74401" s="374"/>
      <c r="C74401" s="406"/>
      <c r="D74401" s="407"/>
      <c r="E74401" s="374"/>
      <c r="F74401" s="374"/>
      <c r="G74401" s="408"/>
      <c r="H74401" s="374"/>
      <c r="I74401" s="409"/>
      <c r="J74401" s="374"/>
      <c r="K74401" s="409"/>
      <c r="L74401" s="378"/>
      <c r="M74401" s="410"/>
      <c r="N74401" s="374"/>
      <c r="O74401" s="411"/>
      <c r="P74401" s="409"/>
      <c r="Q74401" s="409"/>
      <c r="R74401" s="378"/>
      <c r="S74401" s="378"/>
      <c r="T74401" s="378"/>
      <c r="U74401" s="378"/>
      <c r="V74401" s="378"/>
      <c r="W74401" s="378"/>
      <c r="X74401" s="378"/>
      <c r="Y74401" s="378"/>
    </row>
    <row r="74402" spans="1:25">
      <c r="A74402" s="374"/>
      <c r="B74402" s="374"/>
      <c r="C74402" s="406"/>
      <c r="D74402" s="407"/>
      <c r="E74402" s="374"/>
      <c r="F74402" s="374"/>
      <c r="G74402" s="408"/>
      <c r="H74402" s="374"/>
      <c r="I74402" s="409"/>
      <c r="J74402" s="374"/>
      <c r="K74402" s="409"/>
      <c r="L74402" s="378"/>
      <c r="M74402" s="410"/>
      <c r="N74402" s="374"/>
      <c r="O74402" s="411"/>
      <c r="P74402" s="409"/>
      <c r="Q74402" s="409"/>
      <c r="R74402" s="378"/>
      <c r="S74402" s="378"/>
      <c r="T74402" s="378"/>
      <c r="U74402" s="378"/>
      <c r="V74402" s="378"/>
      <c r="W74402" s="378"/>
      <c r="X74402" s="378"/>
      <c r="Y74402" s="378"/>
    </row>
    <row r="74403" spans="1:25">
      <c r="A74403" s="374"/>
      <c r="B74403" s="374"/>
      <c r="C74403" s="406"/>
      <c r="D74403" s="407"/>
      <c r="E74403" s="374"/>
      <c r="F74403" s="374"/>
      <c r="G74403" s="408"/>
      <c r="H74403" s="374"/>
      <c r="I74403" s="409"/>
      <c r="J74403" s="374"/>
      <c r="K74403" s="409"/>
      <c r="L74403" s="378"/>
      <c r="M74403" s="410"/>
      <c r="N74403" s="374"/>
      <c r="O74403" s="411"/>
      <c r="P74403" s="409"/>
      <c r="Q74403" s="409"/>
      <c r="R74403" s="378"/>
      <c r="S74403" s="378"/>
      <c r="T74403" s="378"/>
      <c r="U74403" s="378"/>
      <c r="V74403" s="378"/>
      <c r="W74403" s="378"/>
      <c r="X74403" s="378"/>
      <c r="Y74403" s="378"/>
    </row>
    <row r="74404" spans="1:25">
      <c r="A74404" s="374"/>
      <c r="B74404" s="374"/>
      <c r="C74404" s="406"/>
      <c r="D74404" s="407"/>
      <c r="E74404" s="374"/>
      <c r="F74404" s="374"/>
      <c r="G74404" s="408"/>
      <c r="H74404" s="374"/>
      <c r="I74404" s="409"/>
      <c r="J74404" s="374"/>
      <c r="K74404" s="409"/>
      <c r="L74404" s="378"/>
      <c r="M74404" s="410"/>
      <c r="N74404" s="374"/>
      <c r="O74404" s="411"/>
      <c r="P74404" s="409"/>
      <c r="Q74404" s="409"/>
      <c r="R74404" s="378"/>
      <c r="S74404" s="378"/>
      <c r="T74404" s="378"/>
      <c r="U74404" s="378"/>
      <c r="V74404" s="378"/>
      <c r="W74404" s="378"/>
      <c r="X74404" s="378"/>
      <c r="Y74404" s="378"/>
    </row>
    <row r="74405" spans="1:25">
      <c r="A74405" s="374"/>
      <c r="B74405" s="374"/>
      <c r="C74405" s="406"/>
      <c r="D74405" s="407"/>
      <c r="E74405" s="374"/>
      <c r="F74405" s="374"/>
      <c r="G74405" s="408"/>
      <c r="H74405" s="374"/>
      <c r="I74405" s="409"/>
      <c r="J74405" s="374"/>
      <c r="K74405" s="409"/>
      <c r="L74405" s="378"/>
      <c r="M74405" s="410"/>
      <c r="N74405" s="374"/>
      <c r="O74405" s="411"/>
      <c r="P74405" s="409"/>
      <c r="Q74405" s="409"/>
      <c r="R74405" s="378"/>
      <c r="S74405" s="378"/>
      <c r="T74405" s="378"/>
      <c r="U74405" s="378"/>
      <c r="V74405" s="378"/>
      <c r="W74405" s="378"/>
      <c r="X74405" s="378"/>
      <c r="Y74405" s="378"/>
    </row>
    <row r="74406" spans="1:25">
      <c r="A74406" s="374"/>
      <c r="B74406" s="374"/>
      <c r="C74406" s="406"/>
      <c r="D74406" s="407"/>
      <c r="E74406" s="374"/>
      <c r="F74406" s="374"/>
      <c r="G74406" s="408"/>
      <c r="H74406" s="374"/>
      <c r="I74406" s="409"/>
      <c r="J74406" s="374"/>
      <c r="K74406" s="409"/>
      <c r="L74406" s="378"/>
      <c r="M74406" s="410"/>
      <c r="N74406" s="374"/>
      <c r="O74406" s="411"/>
      <c r="P74406" s="409"/>
      <c r="Q74406" s="409"/>
      <c r="R74406" s="378"/>
      <c r="S74406" s="378"/>
      <c r="T74406" s="378"/>
      <c r="U74406" s="378"/>
      <c r="V74406" s="378"/>
      <c r="W74406" s="378"/>
      <c r="X74406" s="378"/>
      <c r="Y74406" s="378"/>
    </row>
    <row r="74407" spans="1:25">
      <c r="A74407" s="374"/>
      <c r="B74407" s="374"/>
      <c r="C74407" s="406"/>
      <c r="D74407" s="407"/>
      <c r="E74407" s="374"/>
      <c r="F74407" s="374"/>
      <c r="G74407" s="408"/>
      <c r="H74407" s="374"/>
      <c r="I74407" s="409"/>
      <c r="J74407" s="374"/>
      <c r="K74407" s="409"/>
      <c r="L74407" s="378"/>
      <c r="M74407" s="410"/>
      <c r="N74407" s="374"/>
      <c r="O74407" s="411"/>
      <c r="P74407" s="409"/>
      <c r="Q74407" s="409"/>
      <c r="R74407" s="378"/>
      <c r="S74407" s="378"/>
      <c r="T74407" s="378"/>
      <c r="U74407" s="378"/>
      <c r="V74407" s="378"/>
      <c r="W74407" s="378"/>
      <c r="X74407" s="378"/>
      <c r="Y74407" s="378"/>
    </row>
    <row r="74408" spans="1:25">
      <c r="A74408" s="374"/>
      <c r="B74408" s="374"/>
      <c r="C74408" s="406"/>
      <c r="D74408" s="407"/>
      <c r="E74408" s="374"/>
      <c r="F74408" s="374"/>
      <c r="G74408" s="408"/>
      <c r="H74408" s="374"/>
      <c r="I74408" s="409"/>
      <c r="J74408" s="374"/>
      <c r="K74408" s="409"/>
      <c r="L74408" s="378"/>
      <c r="M74408" s="410"/>
      <c r="N74408" s="374"/>
      <c r="O74408" s="411"/>
      <c r="P74408" s="409"/>
      <c r="Q74408" s="409"/>
      <c r="R74408" s="378"/>
      <c r="S74408" s="378"/>
      <c r="T74408" s="378"/>
      <c r="U74408" s="378"/>
      <c r="V74408" s="378"/>
      <c r="W74408" s="378"/>
      <c r="X74408" s="378"/>
      <c r="Y74408" s="378"/>
    </row>
    <row r="74409" spans="1:25">
      <c r="A74409" s="374"/>
      <c r="B74409" s="374"/>
      <c r="C74409" s="406"/>
      <c r="D74409" s="407"/>
      <c r="E74409" s="374"/>
      <c r="F74409" s="374"/>
      <c r="G74409" s="408"/>
      <c r="H74409" s="374"/>
      <c r="I74409" s="409"/>
      <c r="J74409" s="374"/>
      <c r="K74409" s="409"/>
      <c r="L74409" s="378"/>
      <c r="M74409" s="410"/>
      <c r="N74409" s="374"/>
      <c r="O74409" s="411"/>
      <c r="P74409" s="409"/>
      <c r="Q74409" s="409"/>
      <c r="R74409" s="378"/>
      <c r="S74409" s="378"/>
      <c r="T74409" s="378"/>
      <c r="U74409" s="378"/>
      <c r="V74409" s="378"/>
      <c r="W74409" s="378"/>
      <c r="X74409" s="378"/>
      <c r="Y74409" s="378"/>
    </row>
    <row r="74410" spans="1:25">
      <c r="A74410" s="374"/>
      <c r="B74410" s="374"/>
      <c r="C74410" s="406"/>
      <c r="D74410" s="407"/>
      <c r="E74410" s="374"/>
      <c r="F74410" s="374"/>
      <c r="G74410" s="408"/>
      <c r="H74410" s="374"/>
      <c r="I74410" s="409"/>
      <c r="J74410" s="374"/>
      <c r="K74410" s="409"/>
      <c r="L74410" s="378"/>
      <c r="M74410" s="410"/>
      <c r="N74410" s="374"/>
      <c r="O74410" s="411"/>
      <c r="P74410" s="409"/>
      <c r="Q74410" s="409"/>
      <c r="R74410" s="378"/>
      <c r="S74410" s="378"/>
      <c r="T74410" s="378"/>
      <c r="U74410" s="378"/>
      <c r="V74410" s="378"/>
      <c r="W74410" s="378"/>
      <c r="X74410" s="378"/>
      <c r="Y74410" s="378"/>
    </row>
    <row r="74411" spans="1:25">
      <c r="A74411" s="374"/>
      <c r="B74411" s="374"/>
      <c r="C74411" s="406"/>
      <c r="D74411" s="407"/>
      <c r="E74411" s="374"/>
      <c r="F74411" s="374"/>
      <c r="G74411" s="408"/>
      <c r="H74411" s="374"/>
      <c r="I74411" s="409"/>
      <c r="J74411" s="374"/>
      <c r="K74411" s="409"/>
      <c r="L74411" s="378"/>
      <c r="M74411" s="410"/>
      <c r="N74411" s="374"/>
      <c r="O74411" s="411"/>
      <c r="P74411" s="409"/>
      <c r="Q74411" s="409"/>
      <c r="R74411" s="378"/>
      <c r="S74411" s="378"/>
      <c r="T74411" s="378"/>
      <c r="U74411" s="378"/>
      <c r="V74411" s="378"/>
      <c r="W74411" s="378"/>
      <c r="X74411" s="378"/>
      <c r="Y74411" s="378"/>
    </row>
    <row r="74412" spans="1:25">
      <c r="A74412" s="374"/>
      <c r="B74412" s="374"/>
      <c r="C74412" s="406"/>
      <c r="D74412" s="407"/>
      <c r="E74412" s="374"/>
      <c r="F74412" s="374"/>
      <c r="G74412" s="408"/>
      <c r="H74412" s="374"/>
      <c r="I74412" s="409"/>
      <c r="J74412" s="374"/>
      <c r="K74412" s="409"/>
      <c r="L74412" s="378"/>
      <c r="M74412" s="410"/>
      <c r="N74412" s="374"/>
      <c r="O74412" s="411"/>
      <c r="P74412" s="409"/>
      <c r="Q74412" s="409"/>
      <c r="R74412" s="378"/>
      <c r="S74412" s="378"/>
      <c r="T74412" s="378"/>
      <c r="U74412" s="378"/>
      <c r="V74412" s="378"/>
      <c r="W74412" s="378"/>
      <c r="X74412" s="378"/>
      <c r="Y74412" s="378"/>
    </row>
    <row r="74413" spans="1:25">
      <c r="A74413" s="374"/>
      <c r="B74413" s="374"/>
      <c r="C74413" s="406"/>
      <c r="D74413" s="407"/>
      <c r="E74413" s="374"/>
      <c r="F74413" s="374"/>
      <c r="G74413" s="408"/>
      <c r="H74413" s="374"/>
      <c r="I74413" s="409"/>
      <c r="J74413" s="374"/>
      <c r="K74413" s="409"/>
      <c r="L74413" s="378"/>
      <c r="M74413" s="410"/>
      <c r="N74413" s="374"/>
      <c r="O74413" s="411"/>
      <c r="P74413" s="409"/>
      <c r="Q74413" s="409"/>
      <c r="R74413" s="378"/>
      <c r="S74413" s="378"/>
      <c r="T74413" s="378"/>
      <c r="U74413" s="378"/>
      <c r="V74413" s="378"/>
      <c r="W74413" s="378"/>
      <c r="X74413" s="378"/>
      <c r="Y74413" s="378"/>
    </row>
    <row r="74414" spans="1:25">
      <c r="A74414" s="374"/>
      <c r="B74414" s="374"/>
      <c r="C74414" s="406"/>
      <c r="D74414" s="407"/>
      <c r="E74414" s="374"/>
      <c r="F74414" s="374"/>
      <c r="G74414" s="408"/>
      <c r="H74414" s="374"/>
      <c r="I74414" s="409"/>
      <c r="J74414" s="374"/>
      <c r="K74414" s="409"/>
      <c r="L74414" s="378"/>
      <c r="M74414" s="410"/>
      <c r="N74414" s="374"/>
      <c r="O74414" s="411"/>
      <c r="P74414" s="409"/>
      <c r="Q74414" s="409"/>
      <c r="R74414" s="378"/>
      <c r="S74414" s="378"/>
      <c r="T74414" s="378"/>
      <c r="U74414" s="378"/>
      <c r="V74414" s="378"/>
      <c r="W74414" s="378"/>
      <c r="X74414" s="378"/>
      <c r="Y74414" s="378"/>
    </row>
    <row r="74415" spans="1:25">
      <c r="A74415" s="374"/>
      <c r="B74415" s="374"/>
      <c r="C74415" s="406"/>
      <c r="D74415" s="407"/>
      <c r="E74415" s="374"/>
      <c r="F74415" s="374"/>
      <c r="G74415" s="408"/>
      <c r="H74415" s="374"/>
      <c r="I74415" s="409"/>
      <c r="J74415" s="374"/>
      <c r="K74415" s="409"/>
      <c r="L74415" s="378"/>
      <c r="M74415" s="410"/>
      <c r="N74415" s="374"/>
      <c r="O74415" s="411"/>
      <c r="P74415" s="409"/>
      <c r="Q74415" s="409"/>
      <c r="R74415" s="378"/>
      <c r="S74415" s="378"/>
      <c r="T74415" s="378"/>
      <c r="U74415" s="378"/>
      <c r="V74415" s="378"/>
      <c r="W74415" s="378"/>
      <c r="X74415" s="378"/>
      <c r="Y74415" s="378"/>
    </row>
    <row r="74416" spans="1:25">
      <c r="A74416" s="374"/>
      <c r="B74416" s="374"/>
      <c r="C74416" s="406"/>
      <c r="D74416" s="407"/>
      <c r="E74416" s="374"/>
      <c r="F74416" s="374"/>
      <c r="G74416" s="408"/>
      <c r="H74416" s="374"/>
      <c r="I74416" s="409"/>
      <c r="J74416" s="374"/>
      <c r="K74416" s="409"/>
      <c r="L74416" s="378"/>
      <c r="M74416" s="410"/>
      <c r="N74416" s="374"/>
      <c r="O74416" s="411"/>
      <c r="P74416" s="409"/>
      <c r="Q74416" s="409"/>
      <c r="R74416" s="378"/>
      <c r="S74416" s="378"/>
      <c r="T74416" s="378"/>
      <c r="U74416" s="378"/>
      <c r="V74416" s="378"/>
      <c r="W74416" s="378"/>
      <c r="X74416" s="378"/>
      <c r="Y74416" s="378"/>
    </row>
    <row r="74417" spans="1:25">
      <c r="A74417" s="374"/>
      <c r="B74417" s="374"/>
      <c r="C74417" s="406"/>
      <c r="D74417" s="407"/>
      <c r="E74417" s="374"/>
      <c r="F74417" s="374"/>
      <c r="G74417" s="408"/>
      <c r="H74417" s="374"/>
      <c r="I74417" s="409"/>
      <c r="J74417" s="374"/>
      <c r="K74417" s="409"/>
      <c r="L74417" s="378"/>
      <c r="M74417" s="410"/>
      <c r="N74417" s="374"/>
      <c r="O74417" s="411"/>
      <c r="P74417" s="409"/>
      <c r="Q74417" s="409"/>
      <c r="R74417" s="378"/>
      <c r="S74417" s="378"/>
      <c r="T74417" s="378"/>
      <c r="U74417" s="378"/>
      <c r="V74417" s="378"/>
      <c r="W74417" s="378"/>
      <c r="X74417" s="378"/>
      <c r="Y74417" s="378"/>
    </row>
    <row r="74418" spans="1:25">
      <c r="A74418" s="374"/>
      <c r="B74418" s="374"/>
      <c r="C74418" s="406"/>
      <c r="D74418" s="407"/>
      <c r="E74418" s="374"/>
      <c r="F74418" s="374"/>
      <c r="G74418" s="408"/>
      <c r="H74418" s="374"/>
      <c r="I74418" s="409"/>
      <c r="J74418" s="374"/>
      <c r="K74418" s="409"/>
      <c r="L74418" s="378"/>
      <c r="M74418" s="410"/>
      <c r="N74418" s="374"/>
      <c r="O74418" s="411"/>
      <c r="P74418" s="409"/>
      <c r="Q74418" s="409"/>
      <c r="R74418" s="378"/>
      <c r="S74418" s="378"/>
      <c r="T74418" s="378"/>
      <c r="U74418" s="378"/>
      <c r="V74418" s="378"/>
      <c r="W74418" s="378"/>
      <c r="X74418" s="378"/>
      <c r="Y74418" s="378"/>
    </row>
    <row r="74419" spans="1:25">
      <c r="A74419" s="374"/>
      <c r="B74419" s="374"/>
      <c r="C74419" s="406"/>
      <c r="D74419" s="407"/>
      <c r="E74419" s="374"/>
      <c r="F74419" s="374"/>
      <c r="G74419" s="408"/>
      <c r="H74419" s="374"/>
      <c r="I74419" s="409"/>
      <c r="J74419" s="374"/>
      <c r="K74419" s="409"/>
      <c r="L74419" s="378"/>
      <c r="M74419" s="410"/>
      <c r="N74419" s="374"/>
      <c r="O74419" s="411"/>
      <c r="P74419" s="409"/>
      <c r="Q74419" s="409"/>
      <c r="R74419" s="378"/>
      <c r="S74419" s="378"/>
      <c r="T74419" s="378"/>
      <c r="U74419" s="378"/>
      <c r="V74419" s="378"/>
      <c r="W74419" s="378"/>
      <c r="X74419" s="378"/>
      <c r="Y74419" s="378"/>
    </row>
    <row r="74420" spans="1:25">
      <c r="A74420" s="374"/>
      <c r="B74420" s="374"/>
      <c r="C74420" s="406"/>
      <c r="D74420" s="407"/>
      <c r="E74420" s="374"/>
      <c r="F74420" s="374"/>
      <c r="G74420" s="408"/>
      <c r="H74420" s="374"/>
      <c r="I74420" s="409"/>
      <c r="J74420" s="374"/>
      <c r="K74420" s="409"/>
      <c r="L74420" s="378"/>
      <c r="M74420" s="410"/>
      <c r="N74420" s="374"/>
      <c r="O74420" s="411"/>
      <c r="P74420" s="409"/>
      <c r="Q74420" s="409"/>
      <c r="R74420" s="378"/>
      <c r="S74420" s="378"/>
      <c r="T74420" s="378"/>
      <c r="U74420" s="378"/>
      <c r="V74420" s="378"/>
      <c r="W74420" s="378"/>
      <c r="X74420" s="378"/>
      <c r="Y74420" s="378"/>
    </row>
    <row r="74421" spans="1:25">
      <c r="A74421" s="374"/>
      <c r="B74421" s="374"/>
      <c r="C74421" s="406"/>
      <c r="D74421" s="407"/>
      <c r="E74421" s="374"/>
      <c r="F74421" s="374"/>
      <c r="G74421" s="408"/>
      <c r="H74421" s="374"/>
      <c r="I74421" s="409"/>
      <c r="J74421" s="374"/>
      <c r="K74421" s="409"/>
      <c r="L74421" s="378"/>
      <c r="M74421" s="410"/>
      <c r="N74421" s="374"/>
      <c r="O74421" s="411"/>
      <c r="P74421" s="409"/>
      <c r="Q74421" s="409"/>
      <c r="R74421" s="378"/>
      <c r="S74421" s="378"/>
      <c r="T74421" s="378"/>
      <c r="U74421" s="378"/>
      <c r="V74421" s="378"/>
      <c r="W74421" s="378"/>
      <c r="X74421" s="378"/>
      <c r="Y74421" s="378"/>
    </row>
    <row r="74422" spans="1:25">
      <c r="A74422" s="374"/>
      <c r="B74422" s="374"/>
      <c r="C74422" s="406"/>
      <c r="D74422" s="407"/>
      <c r="E74422" s="374"/>
      <c r="F74422" s="374"/>
      <c r="G74422" s="408"/>
      <c r="H74422" s="374"/>
      <c r="I74422" s="409"/>
      <c r="J74422" s="374"/>
      <c r="K74422" s="409"/>
      <c r="L74422" s="378"/>
      <c r="M74422" s="410"/>
      <c r="N74422" s="374"/>
      <c r="O74422" s="411"/>
      <c r="P74422" s="409"/>
      <c r="Q74422" s="409"/>
      <c r="R74422" s="378"/>
      <c r="S74422" s="378"/>
      <c r="T74422" s="378"/>
      <c r="U74422" s="378"/>
      <c r="V74422" s="378"/>
      <c r="W74422" s="378"/>
      <c r="X74422" s="378"/>
      <c r="Y74422" s="378"/>
    </row>
    <row r="74423" spans="1:25">
      <c r="A74423" s="374"/>
      <c r="B74423" s="374"/>
      <c r="C74423" s="406"/>
      <c r="D74423" s="407"/>
      <c r="E74423" s="374"/>
      <c r="F74423" s="374"/>
      <c r="G74423" s="408"/>
      <c r="H74423" s="374"/>
      <c r="I74423" s="409"/>
      <c r="J74423" s="374"/>
      <c r="K74423" s="409"/>
      <c r="L74423" s="378"/>
      <c r="M74423" s="410"/>
      <c r="N74423" s="374"/>
      <c r="O74423" s="411"/>
      <c r="P74423" s="409"/>
      <c r="Q74423" s="409"/>
      <c r="R74423" s="378"/>
      <c r="S74423" s="378"/>
      <c r="T74423" s="378"/>
      <c r="U74423" s="378"/>
      <c r="V74423" s="378"/>
      <c r="W74423" s="378"/>
      <c r="X74423" s="378"/>
      <c r="Y74423" s="378"/>
    </row>
    <row r="74424" spans="1:25">
      <c r="A74424" s="374"/>
      <c r="B74424" s="374"/>
      <c r="C74424" s="406"/>
      <c r="D74424" s="407"/>
      <c r="E74424" s="374"/>
      <c r="F74424" s="374"/>
      <c r="G74424" s="408"/>
      <c r="H74424" s="374"/>
      <c r="I74424" s="409"/>
      <c r="J74424" s="374"/>
      <c r="K74424" s="409"/>
      <c r="L74424" s="378"/>
      <c r="M74424" s="410"/>
      <c r="N74424" s="374"/>
      <c r="O74424" s="411"/>
      <c r="P74424" s="409"/>
      <c r="Q74424" s="409"/>
      <c r="R74424" s="378"/>
      <c r="S74424" s="378"/>
      <c r="T74424" s="378"/>
      <c r="U74424" s="378"/>
      <c r="V74424" s="378"/>
      <c r="W74424" s="378"/>
      <c r="X74424" s="378"/>
      <c r="Y74424" s="378"/>
    </row>
    <row r="74425" spans="1:25">
      <c r="A74425" s="374"/>
      <c r="B74425" s="374"/>
      <c r="C74425" s="406"/>
      <c r="D74425" s="407"/>
      <c r="E74425" s="374"/>
      <c r="F74425" s="374"/>
      <c r="G74425" s="408"/>
      <c r="H74425" s="374"/>
      <c r="I74425" s="409"/>
      <c r="J74425" s="374"/>
      <c r="K74425" s="409"/>
      <c r="L74425" s="378"/>
      <c r="M74425" s="410"/>
      <c r="N74425" s="374"/>
      <c r="O74425" s="411"/>
      <c r="P74425" s="409"/>
      <c r="Q74425" s="409"/>
      <c r="R74425" s="378"/>
      <c r="S74425" s="378"/>
      <c r="T74425" s="378"/>
      <c r="U74425" s="378"/>
      <c r="V74425" s="378"/>
      <c r="W74425" s="378"/>
      <c r="X74425" s="378"/>
      <c r="Y74425" s="378"/>
    </row>
    <row r="74426" spans="1:25">
      <c r="A74426" s="374"/>
      <c r="B74426" s="374"/>
      <c r="C74426" s="406"/>
      <c r="D74426" s="407"/>
      <c r="E74426" s="374"/>
      <c r="F74426" s="374"/>
      <c r="G74426" s="408"/>
      <c r="H74426" s="374"/>
      <c r="I74426" s="409"/>
      <c r="J74426" s="374"/>
      <c r="K74426" s="409"/>
      <c r="L74426" s="378"/>
      <c r="M74426" s="410"/>
      <c r="N74426" s="374"/>
      <c r="O74426" s="411"/>
      <c r="P74426" s="409"/>
      <c r="Q74426" s="409"/>
      <c r="R74426" s="378"/>
      <c r="S74426" s="378"/>
      <c r="T74426" s="378"/>
      <c r="U74426" s="378"/>
      <c r="V74426" s="378"/>
      <c r="W74426" s="378"/>
      <c r="X74426" s="378"/>
      <c r="Y74426" s="378"/>
    </row>
    <row r="74427" spans="1:25">
      <c r="A74427" s="374"/>
      <c r="B74427" s="374"/>
      <c r="C74427" s="406"/>
      <c r="D74427" s="407"/>
      <c r="E74427" s="374"/>
      <c r="F74427" s="374"/>
      <c r="G74427" s="408"/>
      <c r="H74427" s="374"/>
      <c r="I74427" s="409"/>
      <c r="J74427" s="374"/>
      <c r="K74427" s="409"/>
      <c r="L74427" s="378"/>
      <c r="M74427" s="410"/>
      <c r="N74427" s="374"/>
      <c r="O74427" s="411"/>
      <c r="P74427" s="409"/>
      <c r="Q74427" s="409"/>
      <c r="R74427" s="378"/>
      <c r="S74427" s="378"/>
      <c r="T74427" s="378"/>
      <c r="U74427" s="378"/>
      <c r="V74427" s="378"/>
      <c r="W74427" s="378"/>
      <c r="X74427" s="378"/>
      <c r="Y74427" s="378"/>
    </row>
    <row r="74428" spans="1:25">
      <c r="A74428" s="374"/>
      <c r="B74428" s="374"/>
      <c r="C74428" s="406"/>
      <c r="D74428" s="407"/>
      <c r="E74428" s="374"/>
      <c r="F74428" s="374"/>
      <c r="G74428" s="408"/>
      <c r="H74428" s="374"/>
      <c r="I74428" s="409"/>
      <c r="J74428" s="374"/>
      <c r="K74428" s="409"/>
      <c r="L74428" s="378"/>
      <c r="M74428" s="410"/>
      <c r="N74428" s="374"/>
      <c r="O74428" s="411"/>
      <c r="P74428" s="409"/>
      <c r="Q74428" s="409"/>
      <c r="R74428" s="378"/>
      <c r="S74428" s="378"/>
      <c r="T74428" s="378"/>
      <c r="U74428" s="378"/>
      <c r="V74428" s="378"/>
      <c r="W74428" s="378"/>
      <c r="X74428" s="378"/>
      <c r="Y74428" s="378"/>
    </row>
    <row r="74429" spans="1:25">
      <c r="A74429" s="374"/>
      <c r="B74429" s="374"/>
      <c r="C74429" s="406"/>
      <c r="D74429" s="407"/>
      <c r="E74429" s="374"/>
      <c r="F74429" s="374"/>
      <c r="G74429" s="408"/>
      <c r="H74429" s="374"/>
      <c r="I74429" s="409"/>
      <c r="J74429" s="374"/>
      <c r="K74429" s="409"/>
      <c r="L74429" s="378"/>
      <c r="M74429" s="410"/>
      <c r="N74429" s="374"/>
      <c r="O74429" s="411"/>
      <c r="P74429" s="409"/>
      <c r="Q74429" s="409"/>
      <c r="R74429" s="378"/>
      <c r="S74429" s="378"/>
      <c r="T74429" s="378"/>
      <c r="U74429" s="378"/>
      <c r="V74429" s="378"/>
      <c r="W74429" s="378"/>
      <c r="X74429" s="378"/>
      <c r="Y74429" s="378"/>
    </row>
    <row r="74430" spans="1:25">
      <c r="A74430" s="374"/>
      <c r="B74430" s="374"/>
      <c r="C74430" s="406"/>
      <c r="D74430" s="407"/>
      <c r="E74430" s="374"/>
      <c r="F74430" s="374"/>
      <c r="G74430" s="408"/>
      <c r="H74430" s="374"/>
      <c r="I74430" s="409"/>
      <c r="J74430" s="374"/>
      <c r="K74430" s="409"/>
      <c r="L74430" s="378"/>
      <c r="M74430" s="410"/>
      <c r="N74430" s="374"/>
      <c r="O74430" s="411"/>
      <c r="P74430" s="409"/>
      <c r="Q74430" s="409"/>
      <c r="R74430" s="378"/>
      <c r="S74430" s="378"/>
      <c r="T74430" s="378"/>
      <c r="U74430" s="378"/>
      <c r="V74430" s="378"/>
      <c r="W74430" s="378"/>
      <c r="X74430" s="378"/>
      <c r="Y74430" s="378"/>
    </row>
    <row r="74431" spans="1:25">
      <c r="A74431" s="374"/>
      <c r="B74431" s="374"/>
      <c r="C74431" s="406"/>
      <c r="D74431" s="407"/>
      <c r="E74431" s="374"/>
      <c r="F74431" s="374"/>
      <c r="G74431" s="408"/>
      <c r="H74431" s="374"/>
      <c r="I74431" s="409"/>
      <c r="J74431" s="374"/>
      <c r="K74431" s="409"/>
      <c r="L74431" s="378"/>
      <c r="M74431" s="410"/>
      <c r="N74431" s="374"/>
      <c r="O74431" s="411"/>
      <c r="P74431" s="409"/>
      <c r="Q74431" s="409"/>
      <c r="R74431" s="378"/>
      <c r="S74431" s="378"/>
      <c r="T74431" s="378"/>
      <c r="U74431" s="378"/>
      <c r="V74431" s="378"/>
      <c r="W74431" s="378"/>
      <c r="X74431" s="378"/>
      <c r="Y74431" s="378"/>
    </row>
    <row r="74432" spans="1:25">
      <c r="A74432" s="374"/>
      <c r="B74432" s="374"/>
      <c r="C74432" s="406"/>
      <c r="D74432" s="407"/>
      <c r="E74432" s="374"/>
      <c r="F74432" s="374"/>
      <c r="G74432" s="408"/>
      <c r="H74432" s="374"/>
      <c r="I74432" s="409"/>
      <c r="J74432" s="374"/>
      <c r="K74432" s="409"/>
      <c r="L74432" s="378"/>
      <c r="M74432" s="410"/>
      <c r="N74432" s="374"/>
      <c r="O74432" s="411"/>
      <c r="P74432" s="409"/>
      <c r="Q74432" s="409"/>
      <c r="R74432" s="378"/>
      <c r="S74432" s="378"/>
      <c r="T74432" s="378"/>
      <c r="U74432" s="378"/>
      <c r="V74432" s="378"/>
      <c r="W74432" s="378"/>
      <c r="X74432" s="378"/>
      <c r="Y74432" s="378"/>
    </row>
    <row r="74433" spans="1:25">
      <c r="A74433" s="374"/>
      <c r="B74433" s="374"/>
      <c r="C74433" s="406"/>
      <c r="D74433" s="407"/>
      <c r="E74433" s="374"/>
      <c r="F74433" s="374"/>
      <c r="G74433" s="408"/>
      <c r="H74433" s="374"/>
      <c r="I74433" s="409"/>
      <c r="J74433" s="374"/>
      <c r="K74433" s="409"/>
      <c r="L74433" s="378"/>
      <c r="M74433" s="410"/>
      <c r="N74433" s="374"/>
      <c r="O74433" s="411"/>
      <c r="P74433" s="409"/>
      <c r="Q74433" s="409"/>
      <c r="R74433" s="378"/>
      <c r="S74433" s="378"/>
      <c r="T74433" s="378"/>
      <c r="U74433" s="378"/>
      <c r="V74433" s="378"/>
      <c r="W74433" s="378"/>
      <c r="X74433" s="378"/>
      <c r="Y74433" s="378"/>
    </row>
    <row r="74434" spans="1:25">
      <c r="A74434" s="374"/>
      <c r="B74434" s="374"/>
      <c r="C74434" s="406"/>
      <c r="D74434" s="407"/>
      <c r="E74434" s="374"/>
      <c r="F74434" s="374"/>
      <c r="G74434" s="408"/>
      <c r="H74434" s="374"/>
      <c r="I74434" s="409"/>
      <c r="J74434" s="374"/>
      <c r="K74434" s="409"/>
      <c r="L74434" s="378"/>
      <c r="M74434" s="410"/>
      <c r="N74434" s="374"/>
      <c r="O74434" s="411"/>
      <c r="P74434" s="409"/>
      <c r="Q74434" s="409"/>
      <c r="R74434" s="378"/>
      <c r="S74434" s="378"/>
      <c r="T74434" s="378"/>
      <c r="U74434" s="378"/>
      <c r="V74434" s="378"/>
      <c r="W74434" s="378"/>
      <c r="X74434" s="378"/>
      <c r="Y74434" s="378"/>
    </row>
    <row r="74435" spans="1:25">
      <c r="A74435" s="374"/>
      <c r="B74435" s="374"/>
      <c r="C74435" s="406"/>
      <c r="D74435" s="407"/>
      <c r="E74435" s="374"/>
      <c r="F74435" s="374"/>
      <c r="G74435" s="408"/>
      <c r="H74435" s="374"/>
      <c r="I74435" s="409"/>
      <c r="J74435" s="374"/>
      <c r="K74435" s="409"/>
      <c r="L74435" s="378"/>
      <c r="M74435" s="410"/>
      <c r="N74435" s="374"/>
      <c r="O74435" s="411"/>
      <c r="P74435" s="409"/>
      <c r="Q74435" s="409"/>
      <c r="R74435" s="378"/>
      <c r="S74435" s="378"/>
      <c r="T74435" s="378"/>
      <c r="U74435" s="378"/>
      <c r="V74435" s="378"/>
      <c r="W74435" s="378"/>
      <c r="X74435" s="378"/>
      <c r="Y74435" s="378"/>
    </row>
    <row r="74436" spans="1:25">
      <c r="A74436" s="374"/>
      <c r="B74436" s="374"/>
      <c r="C74436" s="406"/>
      <c r="D74436" s="407"/>
      <c r="E74436" s="374"/>
      <c r="F74436" s="374"/>
      <c r="G74436" s="408"/>
      <c r="H74436" s="374"/>
      <c r="I74436" s="409"/>
      <c r="J74436" s="374"/>
      <c r="K74436" s="409"/>
      <c r="L74436" s="378"/>
      <c r="M74436" s="410"/>
      <c r="N74436" s="374"/>
      <c r="O74436" s="411"/>
      <c r="P74436" s="409"/>
      <c r="Q74436" s="409"/>
      <c r="R74436" s="378"/>
      <c r="S74436" s="378"/>
      <c r="T74436" s="378"/>
      <c r="U74436" s="378"/>
      <c r="V74436" s="378"/>
      <c r="W74436" s="378"/>
      <c r="X74436" s="378"/>
      <c r="Y74436" s="378"/>
    </row>
    <row r="74437" spans="1:25">
      <c r="A74437" s="374"/>
      <c r="B74437" s="374"/>
      <c r="C74437" s="406"/>
      <c r="D74437" s="407"/>
      <c r="E74437" s="374"/>
      <c r="F74437" s="374"/>
      <c r="G74437" s="408"/>
      <c r="H74437" s="374"/>
      <c r="I74437" s="409"/>
      <c r="J74437" s="374"/>
      <c r="K74437" s="409"/>
      <c r="L74437" s="378"/>
      <c r="M74437" s="410"/>
      <c r="N74437" s="374"/>
      <c r="O74437" s="411"/>
      <c r="P74437" s="409"/>
      <c r="Q74437" s="409"/>
      <c r="R74437" s="378"/>
      <c r="S74437" s="378"/>
      <c r="T74437" s="378"/>
      <c r="U74437" s="378"/>
      <c r="V74437" s="378"/>
      <c r="W74437" s="378"/>
      <c r="X74437" s="378"/>
      <c r="Y74437" s="378"/>
    </row>
    <row r="74438" spans="1:25">
      <c r="A74438" s="374"/>
      <c r="B74438" s="374"/>
      <c r="C74438" s="406"/>
      <c r="D74438" s="407"/>
      <c r="E74438" s="374"/>
      <c r="F74438" s="374"/>
      <c r="G74438" s="408"/>
      <c r="H74438" s="374"/>
      <c r="I74438" s="409"/>
      <c r="J74438" s="374"/>
      <c r="K74438" s="409"/>
      <c r="L74438" s="378"/>
      <c r="M74438" s="410"/>
      <c r="N74438" s="374"/>
      <c r="O74438" s="411"/>
      <c r="P74438" s="409"/>
      <c r="Q74438" s="409"/>
      <c r="R74438" s="378"/>
      <c r="S74438" s="378"/>
      <c r="T74438" s="378"/>
      <c r="U74438" s="378"/>
      <c r="V74438" s="378"/>
      <c r="W74438" s="378"/>
      <c r="X74438" s="378"/>
      <c r="Y74438" s="378"/>
    </row>
    <row r="74439" spans="1:25">
      <c r="A74439" s="374"/>
      <c r="B74439" s="374"/>
      <c r="C74439" s="406"/>
      <c r="D74439" s="407"/>
      <c r="E74439" s="374"/>
      <c r="F74439" s="374"/>
      <c r="G74439" s="408"/>
      <c r="H74439" s="374"/>
      <c r="I74439" s="409"/>
      <c r="J74439" s="374"/>
      <c r="K74439" s="409"/>
      <c r="L74439" s="378"/>
      <c r="M74439" s="410"/>
      <c r="N74439" s="374"/>
      <c r="O74439" s="411"/>
      <c r="P74439" s="409"/>
      <c r="Q74439" s="409"/>
      <c r="R74439" s="378"/>
      <c r="S74439" s="378"/>
      <c r="T74439" s="378"/>
      <c r="U74439" s="378"/>
      <c r="V74439" s="378"/>
      <c r="W74439" s="378"/>
      <c r="X74439" s="378"/>
      <c r="Y74439" s="378"/>
    </row>
    <row r="74440" spans="1:25">
      <c r="A74440" s="374"/>
      <c r="B74440" s="374"/>
      <c r="C74440" s="406"/>
      <c r="D74440" s="407"/>
      <c r="E74440" s="374"/>
      <c r="F74440" s="374"/>
      <c r="G74440" s="408"/>
      <c r="H74440" s="374"/>
      <c r="I74440" s="409"/>
      <c r="J74440" s="374"/>
      <c r="K74440" s="409"/>
      <c r="L74440" s="378"/>
      <c r="M74440" s="410"/>
      <c r="N74440" s="374"/>
      <c r="O74440" s="411"/>
      <c r="P74440" s="409"/>
      <c r="Q74440" s="409"/>
      <c r="R74440" s="378"/>
      <c r="S74440" s="378"/>
      <c r="T74440" s="378"/>
      <c r="U74440" s="378"/>
      <c r="V74440" s="378"/>
      <c r="W74440" s="378"/>
      <c r="X74440" s="378"/>
      <c r="Y74440" s="378"/>
    </row>
    <row r="74441" spans="1:25">
      <c r="A74441" s="374"/>
      <c r="B74441" s="374"/>
      <c r="C74441" s="406"/>
      <c r="D74441" s="407"/>
      <c r="E74441" s="374"/>
      <c r="F74441" s="374"/>
      <c r="G74441" s="408"/>
      <c r="H74441" s="374"/>
      <c r="I74441" s="409"/>
      <c r="J74441" s="374"/>
      <c r="K74441" s="409"/>
      <c r="L74441" s="378"/>
      <c r="M74441" s="410"/>
      <c r="N74441" s="374"/>
      <c r="O74441" s="411"/>
      <c r="P74441" s="409"/>
      <c r="Q74441" s="409"/>
      <c r="R74441" s="378"/>
      <c r="S74441" s="378"/>
      <c r="T74441" s="378"/>
      <c r="U74441" s="378"/>
      <c r="V74441" s="378"/>
      <c r="W74441" s="378"/>
      <c r="X74441" s="378"/>
      <c r="Y74441" s="378"/>
    </row>
    <row r="74442" spans="1:25">
      <c r="A74442" s="374"/>
      <c r="B74442" s="374"/>
      <c r="C74442" s="406"/>
      <c r="D74442" s="407"/>
      <c r="E74442" s="374"/>
      <c r="F74442" s="374"/>
      <c r="G74442" s="408"/>
      <c r="H74442" s="374"/>
      <c r="I74442" s="409"/>
      <c r="J74442" s="374"/>
      <c r="K74442" s="409"/>
      <c r="L74442" s="378"/>
      <c r="M74442" s="410"/>
      <c r="N74442" s="374"/>
      <c r="O74442" s="411"/>
      <c r="P74442" s="409"/>
      <c r="Q74442" s="409"/>
      <c r="R74442" s="378"/>
      <c r="S74442" s="378"/>
      <c r="T74442" s="378"/>
      <c r="U74442" s="378"/>
      <c r="V74442" s="378"/>
      <c r="W74442" s="378"/>
      <c r="X74442" s="378"/>
      <c r="Y74442" s="378"/>
    </row>
    <row r="74443" spans="1:25">
      <c r="A74443" s="374"/>
      <c r="B74443" s="374"/>
      <c r="C74443" s="406"/>
      <c r="D74443" s="407"/>
      <c r="E74443" s="374"/>
      <c r="F74443" s="374"/>
      <c r="G74443" s="408"/>
      <c r="H74443" s="374"/>
      <c r="I74443" s="409"/>
      <c r="J74443" s="374"/>
      <c r="K74443" s="409"/>
      <c r="L74443" s="378"/>
      <c r="M74443" s="410"/>
      <c r="N74443" s="374"/>
      <c r="O74443" s="411"/>
      <c r="P74443" s="409"/>
      <c r="Q74443" s="409"/>
      <c r="R74443" s="378"/>
      <c r="S74443" s="378"/>
      <c r="T74443" s="378"/>
      <c r="U74443" s="378"/>
      <c r="V74443" s="378"/>
      <c r="W74443" s="378"/>
      <c r="X74443" s="378"/>
      <c r="Y74443" s="378"/>
    </row>
    <row r="74444" spans="1:25">
      <c r="A74444" s="374"/>
      <c r="B74444" s="374"/>
      <c r="C74444" s="406"/>
      <c r="D74444" s="407"/>
      <c r="E74444" s="374"/>
      <c r="F74444" s="374"/>
      <c r="G74444" s="408"/>
      <c r="H74444" s="374"/>
      <c r="I74444" s="409"/>
      <c r="J74444" s="374"/>
      <c r="K74444" s="409"/>
      <c r="L74444" s="378"/>
      <c r="M74444" s="410"/>
      <c r="N74444" s="374"/>
      <c r="O74444" s="411"/>
      <c r="P74444" s="409"/>
      <c r="Q74444" s="409"/>
      <c r="R74444" s="378"/>
      <c r="S74444" s="378"/>
      <c r="T74444" s="378"/>
      <c r="U74444" s="378"/>
      <c r="V74444" s="378"/>
      <c r="W74444" s="378"/>
      <c r="X74444" s="378"/>
      <c r="Y74444" s="378"/>
    </row>
    <row r="74445" spans="1:25">
      <c r="A74445" s="374"/>
      <c r="B74445" s="374"/>
      <c r="C74445" s="406"/>
      <c r="D74445" s="407"/>
      <c r="E74445" s="374"/>
      <c r="F74445" s="374"/>
      <c r="G74445" s="408"/>
      <c r="H74445" s="374"/>
      <c r="I74445" s="409"/>
      <c r="J74445" s="374"/>
      <c r="K74445" s="409"/>
      <c r="L74445" s="378"/>
      <c r="M74445" s="410"/>
      <c r="N74445" s="374"/>
      <c r="O74445" s="411"/>
      <c r="P74445" s="409"/>
      <c r="Q74445" s="409"/>
      <c r="R74445" s="378"/>
      <c r="S74445" s="378"/>
      <c r="T74445" s="378"/>
      <c r="U74445" s="378"/>
      <c r="V74445" s="378"/>
      <c r="W74445" s="378"/>
      <c r="X74445" s="378"/>
      <c r="Y74445" s="378"/>
    </row>
    <row r="74446" spans="1:25">
      <c r="A74446" s="374"/>
      <c r="B74446" s="374"/>
      <c r="C74446" s="406"/>
      <c r="D74446" s="407"/>
      <c r="E74446" s="374"/>
      <c r="F74446" s="374"/>
      <c r="G74446" s="408"/>
      <c r="H74446" s="374"/>
      <c r="I74446" s="409"/>
      <c r="J74446" s="374"/>
      <c r="K74446" s="409"/>
      <c r="L74446" s="378"/>
      <c r="M74446" s="410"/>
      <c r="N74446" s="374"/>
      <c r="O74446" s="411"/>
      <c r="P74446" s="409"/>
      <c r="Q74446" s="409"/>
      <c r="R74446" s="378"/>
      <c r="S74446" s="378"/>
      <c r="T74446" s="378"/>
      <c r="U74446" s="378"/>
      <c r="V74446" s="378"/>
      <c r="W74446" s="378"/>
      <c r="X74446" s="378"/>
      <c r="Y74446" s="378"/>
    </row>
    <row r="74447" spans="1:25">
      <c r="A74447" s="374"/>
      <c r="B74447" s="374"/>
      <c r="C74447" s="406"/>
      <c r="D74447" s="407"/>
      <c r="E74447" s="374"/>
      <c r="F74447" s="374"/>
      <c r="G74447" s="408"/>
      <c r="H74447" s="374"/>
      <c r="I74447" s="409"/>
      <c r="J74447" s="374"/>
      <c r="K74447" s="409"/>
      <c r="L74447" s="378"/>
      <c r="M74447" s="410"/>
      <c r="N74447" s="374"/>
      <c r="O74447" s="411"/>
      <c r="P74447" s="409"/>
      <c r="Q74447" s="409"/>
      <c r="R74447" s="378"/>
      <c r="S74447" s="378"/>
      <c r="T74447" s="378"/>
      <c r="U74447" s="378"/>
      <c r="V74447" s="378"/>
      <c r="W74447" s="378"/>
      <c r="X74447" s="378"/>
      <c r="Y74447" s="378"/>
    </row>
    <row r="74448" spans="1:25">
      <c r="A74448" s="374"/>
      <c r="B74448" s="374"/>
      <c r="C74448" s="406"/>
      <c r="D74448" s="407"/>
      <c r="E74448" s="374"/>
      <c r="F74448" s="374"/>
      <c r="G74448" s="408"/>
      <c r="H74448" s="374"/>
      <c r="I74448" s="409"/>
      <c r="J74448" s="374"/>
      <c r="K74448" s="409"/>
      <c r="L74448" s="378"/>
      <c r="M74448" s="410"/>
      <c r="N74448" s="374"/>
      <c r="O74448" s="411"/>
      <c r="P74448" s="409"/>
      <c r="Q74448" s="409"/>
      <c r="R74448" s="378"/>
      <c r="S74448" s="378"/>
      <c r="T74448" s="378"/>
      <c r="U74448" s="378"/>
      <c r="V74448" s="378"/>
      <c r="W74448" s="378"/>
      <c r="X74448" s="378"/>
      <c r="Y74448" s="378"/>
    </row>
    <row r="74449" spans="1:25">
      <c r="A74449" s="374"/>
      <c r="B74449" s="374"/>
      <c r="C74449" s="406"/>
      <c r="D74449" s="407"/>
      <c r="E74449" s="374"/>
      <c r="F74449" s="374"/>
      <c r="G74449" s="408"/>
      <c r="H74449" s="374"/>
      <c r="I74449" s="409"/>
      <c r="J74449" s="374"/>
      <c r="K74449" s="409"/>
      <c r="L74449" s="378"/>
      <c r="M74449" s="410"/>
      <c r="N74449" s="374"/>
      <c r="O74449" s="411"/>
      <c r="P74449" s="409"/>
      <c r="Q74449" s="409"/>
      <c r="R74449" s="378"/>
      <c r="S74449" s="378"/>
      <c r="T74449" s="378"/>
      <c r="U74449" s="378"/>
      <c r="V74449" s="378"/>
      <c r="W74449" s="378"/>
      <c r="X74449" s="378"/>
      <c r="Y74449" s="378"/>
    </row>
    <row r="74450" spans="1:25">
      <c r="A74450" s="374"/>
      <c r="B74450" s="374"/>
      <c r="C74450" s="406"/>
      <c r="D74450" s="407"/>
      <c r="E74450" s="374"/>
      <c r="F74450" s="374"/>
      <c r="G74450" s="408"/>
      <c r="H74450" s="374"/>
      <c r="I74450" s="409"/>
      <c r="J74450" s="374"/>
      <c r="K74450" s="409"/>
      <c r="L74450" s="378"/>
      <c r="M74450" s="410"/>
      <c r="N74450" s="374"/>
      <c r="O74450" s="411"/>
      <c r="P74450" s="409"/>
      <c r="Q74450" s="409"/>
      <c r="R74450" s="378"/>
      <c r="S74450" s="378"/>
      <c r="T74450" s="378"/>
      <c r="U74450" s="378"/>
      <c r="V74450" s="378"/>
      <c r="W74450" s="378"/>
      <c r="X74450" s="378"/>
      <c r="Y74450" s="378"/>
    </row>
    <row r="74451" spans="1:25">
      <c r="A74451" s="374"/>
      <c r="B74451" s="374"/>
      <c r="C74451" s="406"/>
      <c r="D74451" s="407"/>
      <c r="E74451" s="374"/>
      <c r="F74451" s="374"/>
      <c r="G74451" s="408"/>
      <c r="H74451" s="374"/>
      <c r="I74451" s="409"/>
      <c r="J74451" s="374"/>
      <c r="K74451" s="409"/>
      <c r="L74451" s="378"/>
      <c r="M74451" s="410"/>
      <c r="N74451" s="374"/>
      <c r="O74451" s="411"/>
      <c r="P74451" s="409"/>
      <c r="Q74451" s="409"/>
      <c r="R74451" s="378"/>
      <c r="S74451" s="378"/>
      <c r="T74451" s="378"/>
      <c r="U74451" s="378"/>
      <c r="V74451" s="378"/>
      <c r="W74451" s="378"/>
      <c r="X74451" s="378"/>
      <c r="Y74451" s="378"/>
    </row>
    <row r="74452" spans="1:25">
      <c r="A74452" s="374"/>
      <c r="B74452" s="374"/>
      <c r="C74452" s="406"/>
      <c r="D74452" s="407"/>
      <c r="E74452" s="374"/>
      <c r="F74452" s="374"/>
      <c r="G74452" s="408"/>
      <c r="H74452" s="374"/>
      <c r="I74452" s="409"/>
      <c r="J74452" s="374"/>
      <c r="K74452" s="409"/>
      <c r="L74452" s="378"/>
      <c r="M74452" s="410"/>
      <c r="N74452" s="374"/>
      <c r="O74452" s="411"/>
      <c r="P74452" s="409"/>
      <c r="Q74452" s="409"/>
      <c r="R74452" s="378"/>
      <c r="S74452" s="378"/>
      <c r="T74452" s="378"/>
      <c r="U74452" s="378"/>
      <c r="V74452" s="378"/>
      <c r="W74452" s="378"/>
      <c r="X74452" s="378"/>
      <c r="Y74452" s="378"/>
    </row>
    <row r="74453" spans="1:25">
      <c r="A74453" s="374"/>
      <c r="B74453" s="374"/>
      <c r="C74453" s="406"/>
      <c r="D74453" s="407"/>
      <c r="E74453" s="374"/>
      <c r="F74453" s="374"/>
      <c r="G74453" s="408"/>
      <c r="H74453" s="374"/>
      <c r="I74453" s="409"/>
      <c r="J74453" s="374"/>
      <c r="K74453" s="409"/>
      <c r="L74453" s="378"/>
      <c r="M74453" s="410"/>
      <c r="N74453" s="374"/>
      <c r="O74453" s="411"/>
      <c r="P74453" s="409"/>
      <c r="Q74453" s="409"/>
      <c r="R74453" s="378"/>
      <c r="S74453" s="378"/>
      <c r="T74453" s="378"/>
      <c r="U74453" s="378"/>
      <c r="V74453" s="378"/>
      <c r="W74453" s="378"/>
      <c r="X74453" s="378"/>
      <c r="Y74453" s="378"/>
    </row>
    <row r="74454" spans="1:25">
      <c r="A74454" s="374"/>
      <c r="B74454" s="374"/>
      <c r="C74454" s="406"/>
      <c r="D74454" s="407"/>
      <c r="E74454" s="374"/>
      <c r="F74454" s="374"/>
      <c r="G74454" s="408"/>
      <c r="H74454" s="374"/>
      <c r="I74454" s="409"/>
      <c r="J74454" s="374"/>
      <c r="K74454" s="409"/>
      <c r="L74454" s="378"/>
      <c r="M74454" s="410"/>
      <c r="N74454" s="374"/>
      <c r="O74454" s="411"/>
      <c r="P74454" s="409"/>
      <c r="Q74454" s="409"/>
      <c r="R74454" s="378"/>
      <c r="S74454" s="378"/>
      <c r="T74454" s="378"/>
      <c r="U74454" s="378"/>
      <c r="V74454" s="378"/>
      <c r="W74454" s="378"/>
      <c r="X74454" s="378"/>
      <c r="Y74454" s="378"/>
    </row>
    <row r="74455" spans="1:25">
      <c r="A74455" s="374"/>
      <c r="B74455" s="374"/>
      <c r="C74455" s="406"/>
      <c r="D74455" s="407"/>
      <c r="E74455" s="374"/>
      <c r="F74455" s="374"/>
      <c r="G74455" s="408"/>
      <c r="H74455" s="374"/>
      <c r="I74455" s="409"/>
      <c r="J74455" s="374"/>
      <c r="K74455" s="409"/>
      <c r="L74455" s="378"/>
      <c r="M74455" s="410"/>
      <c r="N74455" s="374"/>
      <c r="O74455" s="411"/>
      <c r="P74455" s="409"/>
      <c r="Q74455" s="409"/>
      <c r="R74455" s="378"/>
      <c r="S74455" s="378"/>
      <c r="T74455" s="378"/>
      <c r="U74455" s="378"/>
      <c r="V74455" s="378"/>
      <c r="W74455" s="378"/>
      <c r="X74455" s="378"/>
      <c r="Y74455" s="378"/>
    </row>
    <row r="74456" spans="1:25">
      <c r="A74456" s="374"/>
      <c r="B74456" s="374"/>
      <c r="C74456" s="406"/>
      <c r="D74456" s="407"/>
      <c r="E74456" s="374"/>
      <c r="F74456" s="374"/>
      <c r="G74456" s="408"/>
      <c r="H74456" s="374"/>
      <c r="I74456" s="409"/>
      <c r="J74456" s="374"/>
      <c r="K74456" s="409"/>
      <c r="L74456" s="378"/>
      <c r="M74456" s="410"/>
      <c r="N74456" s="374"/>
      <c r="O74456" s="411"/>
      <c r="P74456" s="409"/>
      <c r="Q74456" s="409"/>
      <c r="R74456" s="378"/>
      <c r="S74456" s="378"/>
      <c r="T74456" s="378"/>
      <c r="U74456" s="378"/>
      <c r="V74456" s="378"/>
      <c r="W74456" s="378"/>
      <c r="X74456" s="378"/>
      <c r="Y74456" s="378"/>
    </row>
    <row r="74457" spans="1:25">
      <c r="A74457" s="374"/>
      <c r="B74457" s="374"/>
      <c r="C74457" s="406"/>
      <c r="D74457" s="407"/>
      <c r="E74457" s="374"/>
      <c r="F74457" s="374"/>
      <c r="G74457" s="408"/>
      <c r="H74457" s="374"/>
      <c r="I74457" s="409"/>
      <c r="J74457" s="374"/>
      <c r="K74457" s="409"/>
      <c r="L74457" s="378"/>
      <c r="M74457" s="410"/>
      <c r="N74457" s="374"/>
      <c r="O74457" s="411"/>
      <c r="P74457" s="409"/>
      <c r="Q74457" s="409"/>
      <c r="R74457" s="378"/>
      <c r="S74457" s="378"/>
      <c r="T74457" s="378"/>
      <c r="U74457" s="378"/>
      <c r="V74457" s="378"/>
      <c r="W74457" s="378"/>
      <c r="X74457" s="378"/>
      <c r="Y74457" s="378"/>
    </row>
    <row r="74458" spans="1:25">
      <c r="A74458" s="374"/>
      <c r="B74458" s="374"/>
      <c r="C74458" s="406"/>
      <c r="D74458" s="407"/>
      <c r="E74458" s="374"/>
      <c r="F74458" s="374"/>
      <c r="G74458" s="408"/>
      <c r="H74458" s="374"/>
      <c r="I74458" s="409"/>
      <c r="J74458" s="374"/>
      <c r="K74458" s="409"/>
      <c r="L74458" s="378"/>
      <c r="M74458" s="410"/>
      <c r="N74458" s="374"/>
      <c r="O74458" s="411"/>
      <c r="P74458" s="409"/>
      <c r="Q74458" s="409"/>
      <c r="R74458" s="378"/>
      <c r="S74458" s="378"/>
      <c r="T74458" s="378"/>
      <c r="U74458" s="378"/>
      <c r="V74458" s="378"/>
      <c r="W74458" s="378"/>
      <c r="X74458" s="378"/>
      <c r="Y74458" s="378"/>
    </row>
    <row r="74459" spans="1:25">
      <c r="A74459" s="374"/>
      <c r="B74459" s="374"/>
      <c r="C74459" s="406"/>
      <c r="D74459" s="407"/>
      <c r="E74459" s="374"/>
      <c r="F74459" s="374"/>
      <c r="G74459" s="408"/>
      <c r="H74459" s="374"/>
      <c r="I74459" s="409"/>
      <c r="J74459" s="374"/>
      <c r="K74459" s="409"/>
      <c r="L74459" s="378"/>
      <c r="M74459" s="410"/>
      <c r="N74459" s="374"/>
      <c r="O74459" s="411"/>
      <c r="P74459" s="409"/>
      <c r="Q74459" s="409"/>
      <c r="R74459" s="378"/>
      <c r="S74459" s="378"/>
      <c r="T74459" s="378"/>
      <c r="U74459" s="378"/>
      <c r="V74459" s="378"/>
      <c r="W74459" s="378"/>
      <c r="X74459" s="378"/>
      <c r="Y74459" s="378"/>
    </row>
    <row r="74460" spans="1:25">
      <c r="A74460" s="374"/>
      <c r="B74460" s="374"/>
      <c r="C74460" s="406"/>
      <c r="D74460" s="407"/>
      <c r="E74460" s="374"/>
      <c r="F74460" s="374"/>
      <c r="G74460" s="408"/>
      <c r="H74460" s="374"/>
      <c r="I74460" s="409"/>
      <c r="J74460" s="374"/>
      <c r="K74460" s="409"/>
      <c r="L74460" s="378"/>
      <c r="M74460" s="410"/>
      <c r="N74460" s="374"/>
      <c r="O74460" s="411"/>
      <c r="P74460" s="409"/>
      <c r="Q74460" s="409"/>
      <c r="R74460" s="378"/>
      <c r="S74460" s="378"/>
      <c r="T74460" s="378"/>
      <c r="U74460" s="378"/>
      <c r="V74460" s="378"/>
      <c r="W74460" s="378"/>
      <c r="X74460" s="378"/>
      <c r="Y74460" s="378"/>
    </row>
    <row r="74461" spans="1:25">
      <c r="A74461" s="374"/>
      <c r="B74461" s="374"/>
      <c r="C74461" s="406"/>
      <c r="D74461" s="407"/>
      <c r="E74461" s="374"/>
      <c r="F74461" s="374"/>
      <c r="G74461" s="408"/>
      <c r="H74461" s="374"/>
      <c r="I74461" s="409"/>
      <c r="J74461" s="374"/>
      <c r="K74461" s="409"/>
      <c r="L74461" s="378"/>
      <c r="M74461" s="410"/>
      <c r="N74461" s="374"/>
      <c r="O74461" s="411"/>
      <c r="P74461" s="409"/>
      <c r="Q74461" s="409"/>
      <c r="R74461" s="378"/>
      <c r="S74461" s="378"/>
      <c r="T74461" s="378"/>
      <c r="U74461" s="378"/>
      <c r="V74461" s="378"/>
      <c r="W74461" s="378"/>
      <c r="X74461" s="378"/>
      <c r="Y74461" s="378"/>
    </row>
    <row r="74462" spans="1:25">
      <c r="A74462" s="374"/>
      <c r="B74462" s="374"/>
      <c r="C74462" s="406"/>
      <c r="D74462" s="407"/>
      <c r="E74462" s="374"/>
      <c r="F74462" s="374"/>
      <c r="G74462" s="408"/>
      <c r="H74462" s="374"/>
      <c r="I74462" s="409"/>
      <c r="J74462" s="374"/>
      <c r="K74462" s="409"/>
      <c r="L74462" s="378"/>
      <c r="M74462" s="410"/>
      <c r="N74462" s="374"/>
      <c r="O74462" s="411"/>
      <c r="P74462" s="409"/>
      <c r="Q74462" s="409"/>
      <c r="R74462" s="378"/>
      <c r="S74462" s="378"/>
      <c r="T74462" s="378"/>
      <c r="U74462" s="378"/>
      <c r="V74462" s="378"/>
      <c r="W74462" s="378"/>
      <c r="X74462" s="378"/>
      <c r="Y74462" s="378"/>
    </row>
    <row r="74463" spans="1:25">
      <c r="A74463" s="374"/>
      <c r="B74463" s="374"/>
      <c r="C74463" s="406"/>
      <c r="D74463" s="407"/>
      <c r="E74463" s="374"/>
      <c r="F74463" s="374"/>
      <c r="G74463" s="408"/>
      <c r="H74463" s="374"/>
      <c r="I74463" s="409"/>
      <c r="J74463" s="374"/>
      <c r="K74463" s="409"/>
      <c r="L74463" s="378"/>
      <c r="M74463" s="410"/>
      <c r="N74463" s="374"/>
      <c r="O74463" s="411"/>
      <c r="P74463" s="409"/>
      <c r="Q74463" s="409"/>
      <c r="R74463" s="378"/>
      <c r="S74463" s="378"/>
      <c r="T74463" s="378"/>
      <c r="U74463" s="378"/>
      <c r="V74463" s="378"/>
      <c r="W74463" s="378"/>
      <c r="X74463" s="378"/>
      <c r="Y74463" s="378"/>
    </row>
    <row r="74464" spans="1:25">
      <c r="A74464" s="374"/>
      <c r="B74464" s="374"/>
      <c r="C74464" s="406"/>
      <c r="D74464" s="407"/>
      <c r="E74464" s="374"/>
      <c r="F74464" s="374"/>
      <c r="G74464" s="408"/>
      <c r="H74464" s="374"/>
      <c r="I74464" s="409"/>
      <c r="J74464" s="374"/>
      <c r="K74464" s="409"/>
      <c r="L74464" s="378"/>
      <c r="M74464" s="410"/>
      <c r="N74464" s="374"/>
      <c r="O74464" s="411"/>
      <c r="P74464" s="409"/>
      <c r="Q74464" s="409"/>
      <c r="R74464" s="378"/>
      <c r="S74464" s="378"/>
      <c r="T74464" s="378"/>
      <c r="U74464" s="378"/>
      <c r="V74464" s="378"/>
      <c r="W74464" s="378"/>
      <c r="X74464" s="378"/>
      <c r="Y74464" s="378"/>
    </row>
    <row r="74465" spans="1:25">
      <c r="A74465" s="374"/>
      <c r="B74465" s="374"/>
      <c r="C74465" s="406"/>
      <c r="D74465" s="407"/>
      <c r="E74465" s="374"/>
      <c r="F74465" s="374"/>
      <c r="G74465" s="408"/>
      <c r="H74465" s="374"/>
      <c r="I74465" s="409"/>
      <c r="J74465" s="374"/>
      <c r="K74465" s="409"/>
      <c r="L74465" s="378"/>
      <c r="M74465" s="410"/>
      <c r="N74465" s="374"/>
      <c r="O74465" s="411"/>
      <c r="P74465" s="409"/>
      <c r="Q74465" s="409"/>
      <c r="R74465" s="378"/>
      <c r="S74465" s="378"/>
      <c r="T74465" s="378"/>
      <c r="U74465" s="378"/>
      <c r="V74465" s="378"/>
      <c r="W74465" s="378"/>
      <c r="X74465" s="378"/>
      <c r="Y74465" s="378"/>
    </row>
    <row r="74466" spans="1:25">
      <c r="A74466" s="374"/>
      <c r="B74466" s="374"/>
      <c r="C74466" s="406"/>
      <c r="D74466" s="407"/>
      <c r="E74466" s="374"/>
      <c r="F74466" s="374"/>
      <c r="G74466" s="408"/>
      <c r="H74466" s="374"/>
      <c r="I74466" s="409"/>
      <c r="J74466" s="374"/>
      <c r="K74466" s="409"/>
      <c r="L74466" s="378"/>
      <c r="M74466" s="410"/>
      <c r="N74466" s="374"/>
      <c r="O74466" s="411"/>
      <c r="P74466" s="409"/>
      <c r="Q74466" s="409"/>
      <c r="R74466" s="378"/>
      <c r="S74466" s="378"/>
      <c r="T74466" s="378"/>
      <c r="U74466" s="378"/>
      <c r="V74466" s="378"/>
      <c r="W74466" s="378"/>
      <c r="X74466" s="378"/>
      <c r="Y74466" s="378"/>
    </row>
    <row r="74467" spans="1:25">
      <c r="A74467" s="374"/>
      <c r="B74467" s="374"/>
      <c r="C74467" s="406"/>
      <c r="D74467" s="407"/>
      <c r="E74467" s="374"/>
      <c r="F74467" s="374"/>
      <c r="G74467" s="408"/>
      <c r="H74467" s="374"/>
      <c r="I74467" s="409"/>
      <c r="J74467" s="374"/>
      <c r="K74467" s="409"/>
      <c r="L74467" s="378"/>
      <c r="M74467" s="410"/>
      <c r="N74467" s="374"/>
      <c r="O74467" s="411"/>
      <c r="P74467" s="409"/>
      <c r="Q74467" s="409"/>
      <c r="R74467" s="378"/>
      <c r="S74467" s="378"/>
      <c r="T74467" s="378"/>
      <c r="U74467" s="378"/>
      <c r="V74467" s="378"/>
      <c r="W74467" s="378"/>
      <c r="X74467" s="378"/>
      <c r="Y74467" s="378"/>
    </row>
    <row r="74468" spans="1:25">
      <c r="A74468" s="374"/>
      <c r="B74468" s="374"/>
      <c r="C74468" s="406"/>
      <c r="D74468" s="407"/>
      <c r="E74468" s="374"/>
      <c r="F74468" s="374"/>
      <c r="G74468" s="408"/>
      <c r="H74468" s="374"/>
      <c r="I74468" s="409"/>
      <c r="J74468" s="374"/>
      <c r="K74468" s="409"/>
      <c r="L74468" s="378"/>
      <c r="M74468" s="410"/>
      <c r="N74468" s="374"/>
      <c r="O74468" s="411"/>
      <c r="P74468" s="409"/>
      <c r="Q74468" s="409"/>
      <c r="R74468" s="378"/>
      <c r="S74468" s="378"/>
      <c r="T74468" s="378"/>
      <c r="U74468" s="378"/>
      <c r="V74468" s="378"/>
      <c r="W74468" s="378"/>
      <c r="X74468" s="378"/>
      <c r="Y74468" s="378"/>
    </row>
    <row r="74469" spans="1:25">
      <c r="A74469" s="374"/>
      <c r="B74469" s="374"/>
      <c r="C74469" s="406"/>
      <c r="D74469" s="407"/>
      <c r="E74469" s="374"/>
      <c r="F74469" s="374"/>
      <c r="G74469" s="408"/>
      <c r="H74469" s="374"/>
      <c r="I74469" s="409"/>
      <c r="J74469" s="374"/>
      <c r="K74469" s="409"/>
      <c r="L74469" s="378"/>
      <c r="M74469" s="410"/>
      <c r="N74469" s="374"/>
      <c r="O74469" s="411"/>
      <c r="P74469" s="409"/>
      <c r="Q74469" s="409"/>
      <c r="R74469" s="378"/>
      <c r="S74469" s="378"/>
      <c r="T74469" s="378"/>
      <c r="U74469" s="378"/>
      <c r="V74469" s="378"/>
      <c r="W74469" s="378"/>
      <c r="X74469" s="378"/>
      <c r="Y74469" s="378"/>
    </row>
    <row r="74470" spans="1:25">
      <c r="A74470" s="374"/>
      <c r="B74470" s="374"/>
      <c r="C74470" s="406"/>
      <c r="D74470" s="407"/>
      <c r="E74470" s="374"/>
      <c r="F74470" s="374"/>
      <c r="G74470" s="408"/>
      <c r="H74470" s="374"/>
      <c r="I74470" s="409"/>
      <c r="J74470" s="374"/>
      <c r="K74470" s="409"/>
      <c r="L74470" s="378"/>
      <c r="M74470" s="410"/>
      <c r="N74470" s="374"/>
      <c r="O74470" s="411"/>
      <c r="P74470" s="409"/>
      <c r="Q74470" s="409"/>
      <c r="R74470" s="378"/>
      <c r="S74470" s="378"/>
      <c r="T74470" s="378"/>
      <c r="U74470" s="378"/>
      <c r="V74470" s="378"/>
      <c r="W74470" s="378"/>
      <c r="X74470" s="378"/>
      <c r="Y74470" s="378"/>
    </row>
    <row r="74471" spans="1:25">
      <c r="A74471" s="374"/>
      <c r="B74471" s="374"/>
      <c r="C74471" s="406"/>
      <c r="D74471" s="407"/>
      <c r="E74471" s="374"/>
      <c r="F74471" s="374"/>
      <c r="G74471" s="408"/>
      <c r="H74471" s="374"/>
      <c r="I74471" s="409"/>
      <c r="J74471" s="374"/>
      <c r="K74471" s="409"/>
      <c r="L74471" s="378"/>
      <c r="M74471" s="410"/>
      <c r="N74471" s="374"/>
      <c r="O74471" s="411"/>
      <c r="P74471" s="409"/>
      <c r="Q74471" s="409"/>
      <c r="R74471" s="378"/>
      <c r="S74471" s="378"/>
      <c r="T74471" s="378"/>
      <c r="U74471" s="378"/>
      <c r="V74471" s="378"/>
      <c r="W74471" s="378"/>
      <c r="X74471" s="378"/>
      <c r="Y74471" s="378"/>
    </row>
    <row r="74472" spans="1:25">
      <c r="A74472" s="374"/>
      <c r="B74472" s="374"/>
      <c r="C74472" s="406"/>
      <c r="D74472" s="407"/>
      <c r="E74472" s="374"/>
      <c r="F74472" s="374"/>
      <c r="G74472" s="408"/>
      <c r="H74472" s="374"/>
      <c r="I74472" s="409"/>
      <c r="J74472" s="374"/>
      <c r="K74472" s="409"/>
      <c r="L74472" s="378"/>
      <c r="M74472" s="410"/>
      <c r="N74472" s="374"/>
      <c r="O74472" s="411"/>
      <c r="P74472" s="409"/>
      <c r="Q74472" s="409"/>
      <c r="R74472" s="378"/>
      <c r="S74472" s="378"/>
      <c r="T74472" s="378"/>
      <c r="U74472" s="378"/>
      <c r="V74472" s="378"/>
      <c r="W74472" s="378"/>
      <c r="X74472" s="378"/>
      <c r="Y74472" s="378"/>
    </row>
    <row r="74473" spans="1:25">
      <c r="A74473" s="374"/>
      <c r="B74473" s="374"/>
      <c r="C74473" s="406"/>
      <c r="D74473" s="407"/>
      <c r="E74473" s="374"/>
      <c r="F74473" s="374"/>
      <c r="G74473" s="408"/>
      <c r="H74473" s="374"/>
      <c r="I74473" s="409"/>
      <c r="J74473" s="374"/>
      <c r="K74473" s="409"/>
      <c r="L74473" s="378"/>
      <c r="M74473" s="410"/>
      <c r="N74473" s="374"/>
      <c r="O74473" s="411"/>
      <c r="P74473" s="409"/>
      <c r="Q74473" s="409"/>
      <c r="R74473" s="378"/>
      <c r="S74473" s="378"/>
      <c r="T74473" s="378"/>
      <c r="U74473" s="378"/>
      <c r="V74473" s="378"/>
      <c r="W74473" s="378"/>
      <c r="X74473" s="378"/>
      <c r="Y74473" s="378"/>
    </row>
    <row r="74474" spans="1:25">
      <c r="A74474" s="374"/>
      <c r="B74474" s="374"/>
      <c r="C74474" s="406"/>
      <c r="D74474" s="407"/>
      <c r="E74474" s="374"/>
      <c r="F74474" s="374"/>
      <c r="G74474" s="408"/>
      <c r="H74474" s="374"/>
      <c r="I74474" s="409"/>
      <c r="J74474" s="374"/>
      <c r="K74474" s="409"/>
      <c r="L74474" s="378"/>
      <c r="M74474" s="410"/>
      <c r="N74474" s="374"/>
      <c r="O74474" s="411"/>
      <c r="P74474" s="409"/>
      <c r="Q74474" s="409"/>
      <c r="R74474" s="378"/>
      <c r="S74474" s="378"/>
      <c r="T74474" s="378"/>
      <c r="U74474" s="378"/>
      <c r="V74474" s="378"/>
      <c r="W74474" s="378"/>
      <c r="X74474" s="378"/>
      <c r="Y74474" s="378"/>
    </row>
    <row r="74475" spans="1:25">
      <c r="A74475" s="374"/>
      <c r="B74475" s="374"/>
      <c r="C74475" s="406"/>
      <c r="D74475" s="407"/>
      <c r="E74475" s="374"/>
      <c r="F74475" s="374"/>
      <c r="G74475" s="408"/>
      <c r="H74475" s="374"/>
      <c r="I74475" s="409"/>
      <c r="J74475" s="374"/>
      <c r="K74475" s="409"/>
      <c r="L74475" s="378"/>
      <c r="M74475" s="410"/>
      <c r="N74475" s="374"/>
      <c r="O74475" s="411"/>
      <c r="P74475" s="409"/>
      <c r="Q74475" s="409"/>
      <c r="R74475" s="378"/>
      <c r="S74475" s="378"/>
      <c r="T74475" s="378"/>
      <c r="U74475" s="378"/>
      <c r="V74475" s="378"/>
      <c r="W74475" s="378"/>
      <c r="X74475" s="378"/>
      <c r="Y74475" s="378"/>
    </row>
    <row r="74476" spans="1:25">
      <c r="A74476" s="374"/>
      <c r="B74476" s="374"/>
      <c r="C74476" s="406"/>
      <c r="D74476" s="407"/>
      <c r="E74476" s="374"/>
      <c r="F74476" s="374"/>
      <c r="G74476" s="408"/>
      <c r="H74476" s="374"/>
      <c r="I74476" s="409"/>
      <c r="J74476" s="374"/>
      <c r="K74476" s="409"/>
      <c r="L74476" s="378"/>
      <c r="M74476" s="410"/>
      <c r="N74476" s="374"/>
      <c r="O74476" s="411"/>
      <c r="P74476" s="409"/>
      <c r="Q74476" s="409"/>
      <c r="R74476" s="378"/>
      <c r="S74476" s="378"/>
      <c r="T74476" s="378"/>
      <c r="U74476" s="378"/>
      <c r="V74476" s="378"/>
      <c r="W74476" s="378"/>
      <c r="X74476" s="378"/>
      <c r="Y74476" s="378"/>
    </row>
    <row r="74477" spans="1:25">
      <c r="A74477" s="374"/>
      <c r="B74477" s="374"/>
      <c r="C74477" s="406"/>
      <c r="D74477" s="407"/>
      <c r="E74477" s="374"/>
      <c r="F74477" s="374"/>
      <c r="G74477" s="408"/>
      <c r="H74477" s="374"/>
      <c r="I74477" s="409"/>
      <c r="J74477" s="374"/>
      <c r="K74477" s="409"/>
      <c r="L74477" s="378"/>
      <c r="M74477" s="410"/>
      <c r="N74477" s="374"/>
      <c r="O74477" s="411"/>
      <c r="P74477" s="409"/>
      <c r="Q74477" s="409"/>
      <c r="R74477" s="378"/>
      <c r="S74477" s="378"/>
      <c r="T74477" s="378"/>
      <c r="U74477" s="378"/>
      <c r="V74477" s="378"/>
      <c r="W74477" s="378"/>
      <c r="X74477" s="378"/>
      <c r="Y74477" s="378"/>
    </row>
    <row r="74478" spans="1:25">
      <c r="A74478" s="374"/>
      <c r="B74478" s="374"/>
      <c r="C74478" s="406"/>
      <c r="D74478" s="407"/>
      <c r="E74478" s="374"/>
      <c r="F74478" s="374"/>
      <c r="G74478" s="408"/>
      <c r="H74478" s="374"/>
      <c r="I74478" s="409"/>
      <c r="J74478" s="374"/>
      <c r="K74478" s="409"/>
      <c r="L74478" s="378"/>
      <c r="M74478" s="410"/>
      <c r="N74478" s="374"/>
      <c r="O74478" s="411"/>
      <c r="P74478" s="409"/>
      <c r="Q74478" s="409"/>
      <c r="R74478" s="378"/>
      <c r="S74478" s="378"/>
      <c r="T74478" s="378"/>
      <c r="U74478" s="378"/>
      <c r="V74478" s="378"/>
      <c r="W74478" s="378"/>
      <c r="X74478" s="378"/>
      <c r="Y74478" s="378"/>
    </row>
    <row r="74479" spans="1:25">
      <c r="A74479" s="374"/>
      <c r="B74479" s="374"/>
      <c r="C74479" s="406"/>
      <c r="D74479" s="407"/>
      <c r="E74479" s="374"/>
      <c r="F74479" s="374"/>
      <c r="G74479" s="408"/>
      <c r="H74479" s="374"/>
      <c r="I74479" s="409"/>
      <c r="J74479" s="374"/>
      <c r="K74479" s="409"/>
      <c r="L74479" s="378"/>
      <c r="M74479" s="410"/>
      <c r="N74479" s="374"/>
      <c r="O74479" s="411"/>
      <c r="P74479" s="409"/>
      <c r="Q74479" s="409"/>
      <c r="R74479" s="378"/>
      <c r="S74479" s="378"/>
      <c r="T74479" s="378"/>
      <c r="U74479" s="378"/>
      <c r="V74479" s="378"/>
      <c r="W74479" s="378"/>
      <c r="X74479" s="378"/>
      <c r="Y74479" s="378"/>
    </row>
    <row r="74480" spans="1:25">
      <c r="A74480" s="374"/>
      <c r="B74480" s="374"/>
      <c r="C74480" s="406"/>
      <c r="D74480" s="407"/>
      <c r="E74480" s="374"/>
      <c r="F74480" s="374"/>
      <c r="G74480" s="408"/>
      <c r="H74480" s="374"/>
      <c r="I74480" s="409"/>
      <c r="J74480" s="374"/>
      <c r="K74480" s="409"/>
      <c r="L74480" s="378"/>
      <c r="M74480" s="410"/>
      <c r="N74480" s="374"/>
      <c r="O74480" s="411"/>
      <c r="P74480" s="409"/>
      <c r="Q74480" s="409"/>
      <c r="R74480" s="378"/>
      <c r="S74480" s="378"/>
      <c r="T74480" s="378"/>
      <c r="U74480" s="378"/>
      <c r="V74480" s="378"/>
      <c r="W74480" s="378"/>
      <c r="X74480" s="378"/>
      <c r="Y74480" s="378"/>
    </row>
    <row r="74481" spans="1:25">
      <c r="A74481" s="374"/>
      <c r="B74481" s="374"/>
      <c r="C74481" s="406"/>
      <c r="D74481" s="407"/>
      <c r="E74481" s="374"/>
      <c r="F74481" s="374"/>
      <c r="G74481" s="408"/>
      <c r="H74481" s="374"/>
      <c r="I74481" s="409"/>
      <c r="J74481" s="374"/>
      <c r="K74481" s="409"/>
      <c r="L74481" s="378"/>
      <c r="M74481" s="410"/>
      <c r="N74481" s="374"/>
      <c r="O74481" s="411"/>
      <c r="P74481" s="409"/>
      <c r="Q74481" s="409"/>
      <c r="R74481" s="378"/>
      <c r="S74481" s="378"/>
      <c r="T74481" s="378"/>
      <c r="U74481" s="378"/>
      <c r="V74481" s="378"/>
      <c r="W74481" s="378"/>
      <c r="X74481" s="378"/>
      <c r="Y74481" s="378"/>
    </row>
    <row r="74482" spans="1:25">
      <c r="A74482" s="374"/>
      <c r="B74482" s="374"/>
      <c r="C74482" s="406"/>
      <c r="D74482" s="407"/>
      <c r="E74482" s="374"/>
      <c r="F74482" s="374"/>
      <c r="G74482" s="408"/>
      <c r="H74482" s="374"/>
      <c r="I74482" s="409"/>
      <c r="J74482" s="374"/>
      <c r="K74482" s="409"/>
      <c r="L74482" s="378"/>
      <c r="M74482" s="410"/>
      <c r="N74482" s="374"/>
      <c r="O74482" s="411"/>
      <c r="P74482" s="409"/>
      <c r="Q74482" s="409"/>
      <c r="R74482" s="378"/>
      <c r="S74482" s="378"/>
      <c r="T74482" s="378"/>
      <c r="U74482" s="378"/>
      <c r="V74482" s="378"/>
      <c r="W74482" s="378"/>
      <c r="X74482" s="378"/>
      <c r="Y74482" s="378"/>
    </row>
    <row r="74483" spans="1:25">
      <c r="A74483" s="374"/>
      <c r="B74483" s="374"/>
      <c r="C74483" s="406"/>
      <c r="D74483" s="407"/>
      <c r="E74483" s="374"/>
      <c r="F74483" s="374"/>
      <c r="G74483" s="408"/>
      <c r="H74483" s="374"/>
      <c r="I74483" s="409"/>
      <c r="J74483" s="374"/>
      <c r="K74483" s="409"/>
      <c r="L74483" s="378"/>
      <c r="M74483" s="410"/>
      <c r="N74483" s="374"/>
      <c r="O74483" s="411"/>
      <c r="P74483" s="409"/>
      <c r="Q74483" s="409"/>
      <c r="R74483" s="378"/>
      <c r="S74483" s="378"/>
      <c r="T74483" s="378"/>
      <c r="U74483" s="378"/>
      <c r="V74483" s="378"/>
      <c r="W74483" s="378"/>
      <c r="X74483" s="378"/>
      <c r="Y74483" s="378"/>
    </row>
    <row r="74484" spans="1:25">
      <c r="A74484" s="374"/>
      <c r="B74484" s="374"/>
      <c r="C74484" s="406"/>
      <c r="D74484" s="407"/>
      <c r="E74484" s="374"/>
      <c r="F74484" s="374"/>
      <c r="G74484" s="408"/>
      <c r="H74484" s="374"/>
      <c r="I74484" s="409"/>
      <c r="J74484" s="374"/>
      <c r="K74484" s="409"/>
      <c r="L74484" s="378"/>
      <c r="M74484" s="410"/>
      <c r="N74484" s="374"/>
      <c r="O74484" s="411"/>
      <c r="P74484" s="409"/>
      <c r="Q74484" s="409"/>
      <c r="R74484" s="378"/>
      <c r="S74484" s="378"/>
      <c r="T74484" s="378"/>
      <c r="U74484" s="378"/>
      <c r="V74484" s="378"/>
      <c r="W74484" s="378"/>
      <c r="X74484" s="378"/>
      <c r="Y74484" s="378"/>
    </row>
    <row r="74485" spans="1:25">
      <c r="A74485" s="374"/>
      <c r="B74485" s="374"/>
      <c r="C74485" s="406"/>
      <c r="D74485" s="407"/>
      <c r="E74485" s="374"/>
      <c r="F74485" s="374"/>
      <c r="G74485" s="408"/>
      <c r="H74485" s="374"/>
      <c r="I74485" s="409"/>
      <c r="J74485" s="374"/>
      <c r="K74485" s="409"/>
      <c r="L74485" s="378"/>
      <c r="M74485" s="410"/>
      <c r="N74485" s="374"/>
      <c r="O74485" s="411"/>
      <c r="P74485" s="409"/>
      <c r="Q74485" s="409"/>
      <c r="R74485" s="378"/>
      <c r="S74485" s="378"/>
      <c r="T74485" s="378"/>
      <c r="U74485" s="378"/>
      <c r="V74485" s="378"/>
      <c r="W74485" s="378"/>
      <c r="X74485" s="378"/>
      <c r="Y74485" s="378"/>
    </row>
    <row r="74486" spans="1:25">
      <c r="A74486" s="374"/>
      <c r="B74486" s="374"/>
      <c r="C74486" s="406"/>
      <c r="D74486" s="407"/>
      <c r="E74486" s="374"/>
      <c r="F74486" s="374"/>
      <c r="G74486" s="408"/>
      <c r="H74486" s="374"/>
      <c r="I74486" s="409"/>
      <c r="J74486" s="374"/>
      <c r="K74486" s="409"/>
      <c r="L74486" s="378"/>
      <c r="M74486" s="410"/>
      <c r="N74486" s="374"/>
      <c r="O74486" s="411"/>
      <c r="P74486" s="409"/>
      <c r="Q74486" s="409"/>
      <c r="R74486" s="378"/>
      <c r="S74486" s="378"/>
      <c r="T74486" s="378"/>
      <c r="U74486" s="378"/>
      <c r="V74486" s="378"/>
      <c r="W74486" s="378"/>
      <c r="X74486" s="378"/>
      <c r="Y74486" s="378"/>
    </row>
    <row r="74487" spans="1:25">
      <c r="A74487" s="374"/>
      <c r="B74487" s="374"/>
      <c r="C74487" s="406"/>
      <c r="D74487" s="407"/>
      <c r="E74487" s="374"/>
      <c r="F74487" s="374"/>
      <c r="G74487" s="408"/>
      <c r="H74487" s="374"/>
      <c r="I74487" s="409"/>
      <c r="J74487" s="374"/>
      <c r="K74487" s="409"/>
      <c r="L74487" s="378"/>
      <c r="M74487" s="410"/>
      <c r="N74487" s="374"/>
      <c r="O74487" s="411"/>
      <c r="P74487" s="409"/>
      <c r="Q74487" s="409"/>
      <c r="R74487" s="378"/>
      <c r="S74487" s="378"/>
      <c r="T74487" s="378"/>
      <c r="U74487" s="378"/>
      <c r="V74487" s="378"/>
      <c r="W74487" s="378"/>
      <c r="X74487" s="378"/>
      <c r="Y74487" s="378"/>
    </row>
    <row r="74488" spans="1:25">
      <c r="A74488" s="374"/>
      <c r="B74488" s="374"/>
      <c r="C74488" s="406"/>
      <c r="D74488" s="407"/>
      <c r="E74488" s="374"/>
      <c r="F74488" s="374"/>
      <c r="G74488" s="408"/>
      <c r="H74488" s="374"/>
      <c r="I74488" s="409"/>
      <c r="J74488" s="374"/>
      <c r="K74488" s="409"/>
      <c r="L74488" s="378"/>
      <c r="M74488" s="410"/>
      <c r="N74488" s="374"/>
      <c r="O74488" s="411"/>
      <c r="P74488" s="409"/>
      <c r="Q74488" s="409"/>
      <c r="R74488" s="378"/>
      <c r="S74488" s="378"/>
      <c r="T74488" s="378"/>
      <c r="U74488" s="378"/>
      <c r="V74488" s="378"/>
      <c r="W74488" s="378"/>
      <c r="X74488" s="378"/>
      <c r="Y74488" s="378"/>
    </row>
    <row r="74489" spans="1:25">
      <c r="A74489" s="374"/>
      <c r="B74489" s="374"/>
      <c r="C74489" s="406"/>
      <c r="D74489" s="407"/>
      <c r="E74489" s="374"/>
      <c r="F74489" s="374"/>
      <c r="G74489" s="408"/>
      <c r="H74489" s="374"/>
      <c r="I74489" s="409"/>
      <c r="J74489" s="374"/>
      <c r="K74489" s="409"/>
      <c r="L74489" s="378"/>
      <c r="M74489" s="410"/>
      <c r="N74489" s="374"/>
      <c r="O74489" s="411"/>
      <c r="P74489" s="409"/>
      <c r="Q74489" s="409"/>
      <c r="R74489" s="378"/>
      <c r="S74489" s="378"/>
      <c r="T74489" s="378"/>
      <c r="U74489" s="378"/>
      <c r="V74489" s="378"/>
      <c r="W74489" s="378"/>
      <c r="X74489" s="378"/>
      <c r="Y74489" s="378"/>
    </row>
    <row r="74490" spans="1:25">
      <c r="A74490" s="374"/>
      <c r="B74490" s="374"/>
      <c r="C74490" s="406"/>
      <c r="D74490" s="407"/>
      <c r="E74490" s="374"/>
      <c r="F74490" s="374"/>
      <c r="G74490" s="408"/>
      <c r="H74490" s="374"/>
      <c r="I74490" s="409"/>
      <c r="J74490" s="374"/>
      <c r="K74490" s="409"/>
      <c r="L74490" s="378"/>
      <c r="M74490" s="410"/>
      <c r="N74490" s="374"/>
      <c r="O74490" s="411"/>
      <c r="P74490" s="409"/>
      <c r="Q74490" s="409"/>
      <c r="R74490" s="378"/>
      <c r="S74490" s="378"/>
      <c r="T74490" s="378"/>
      <c r="U74490" s="378"/>
      <c r="V74490" s="378"/>
      <c r="W74490" s="378"/>
      <c r="X74490" s="378"/>
      <c r="Y74490" s="378"/>
    </row>
    <row r="74491" spans="1:25">
      <c r="A74491" s="374"/>
      <c r="B74491" s="374"/>
      <c r="C74491" s="406"/>
      <c r="D74491" s="407"/>
      <c r="E74491" s="374"/>
      <c r="F74491" s="374"/>
      <c r="G74491" s="408"/>
      <c r="H74491" s="374"/>
      <c r="I74491" s="409"/>
      <c r="J74491" s="374"/>
      <c r="K74491" s="409"/>
      <c r="L74491" s="378"/>
      <c r="M74491" s="410"/>
      <c r="N74491" s="374"/>
      <c r="O74491" s="411"/>
      <c r="P74491" s="409"/>
      <c r="Q74491" s="409"/>
      <c r="R74491" s="378"/>
      <c r="S74491" s="378"/>
      <c r="T74491" s="378"/>
      <c r="U74491" s="378"/>
      <c r="V74491" s="378"/>
      <c r="W74491" s="378"/>
      <c r="X74491" s="378"/>
      <c r="Y74491" s="378"/>
    </row>
    <row r="74492" spans="1:25">
      <c r="A74492" s="374"/>
      <c r="B74492" s="374"/>
      <c r="C74492" s="406"/>
      <c r="D74492" s="407"/>
      <c r="E74492" s="374"/>
      <c r="F74492" s="374"/>
      <c r="G74492" s="408"/>
      <c r="H74492" s="374"/>
      <c r="I74492" s="409"/>
      <c r="J74492" s="374"/>
      <c r="K74492" s="409"/>
      <c r="L74492" s="378"/>
      <c r="M74492" s="410"/>
      <c r="N74492" s="374"/>
      <c r="O74492" s="411"/>
      <c r="P74492" s="409"/>
      <c r="Q74492" s="409"/>
      <c r="R74492" s="378"/>
      <c r="S74492" s="378"/>
      <c r="T74492" s="378"/>
      <c r="U74492" s="378"/>
      <c r="V74492" s="378"/>
      <c r="W74492" s="378"/>
      <c r="X74492" s="378"/>
      <c r="Y74492" s="378"/>
    </row>
    <row r="74493" spans="1:25">
      <c r="A74493" s="374"/>
      <c r="B74493" s="374"/>
      <c r="C74493" s="406"/>
      <c r="D74493" s="407"/>
      <c r="E74493" s="374"/>
      <c r="F74493" s="374"/>
      <c r="G74493" s="408"/>
      <c r="H74493" s="374"/>
      <c r="I74493" s="409"/>
      <c r="J74493" s="374"/>
      <c r="K74493" s="409"/>
      <c r="L74493" s="378"/>
      <c r="M74493" s="410"/>
      <c r="N74493" s="374"/>
      <c r="O74493" s="411"/>
      <c r="P74493" s="409"/>
      <c r="Q74493" s="409"/>
      <c r="R74493" s="378"/>
      <c r="S74493" s="378"/>
      <c r="T74493" s="378"/>
      <c r="U74493" s="378"/>
      <c r="V74493" s="378"/>
      <c r="W74493" s="378"/>
      <c r="X74493" s="378"/>
      <c r="Y74493" s="378"/>
    </row>
    <row r="74494" spans="1:25">
      <c r="A74494" s="374"/>
      <c r="B74494" s="374"/>
      <c r="C74494" s="406"/>
      <c r="D74494" s="407"/>
      <c r="E74494" s="374"/>
      <c r="F74494" s="374"/>
      <c r="G74494" s="408"/>
      <c r="H74494" s="374"/>
      <c r="I74494" s="409"/>
      <c r="J74494" s="374"/>
      <c r="K74494" s="409"/>
      <c r="L74494" s="378"/>
      <c r="M74494" s="410"/>
      <c r="N74494" s="374"/>
      <c r="O74494" s="411"/>
      <c r="P74494" s="409"/>
      <c r="Q74494" s="409"/>
      <c r="R74494" s="378"/>
      <c r="S74494" s="378"/>
      <c r="T74494" s="378"/>
      <c r="U74494" s="378"/>
      <c r="V74494" s="378"/>
      <c r="W74494" s="378"/>
      <c r="X74494" s="378"/>
      <c r="Y74494" s="378"/>
    </row>
    <row r="74495" spans="1:25">
      <c r="A74495" s="374"/>
      <c r="B74495" s="374"/>
      <c r="C74495" s="406"/>
      <c r="D74495" s="407"/>
      <c r="E74495" s="374"/>
      <c r="F74495" s="374"/>
      <c r="G74495" s="408"/>
      <c r="H74495" s="374"/>
      <c r="I74495" s="409"/>
      <c r="J74495" s="374"/>
      <c r="K74495" s="409"/>
      <c r="L74495" s="378"/>
      <c r="M74495" s="410"/>
      <c r="N74495" s="374"/>
      <c r="O74495" s="411"/>
      <c r="P74495" s="409"/>
      <c r="Q74495" s="409"/>
      <c r="R74495" s="378"/>
      <c r="S74495" s="378"/>
      <c r="T74495" s="378"/>
      <c r="U74495" s="378"/>
      <c r="V74495" s="378"/>
      <c r="W74495" s="378"/>
      <c r="X74495" s="378"/>
      <c r="Y74495" s="378"/>
    </row>
    <row r="74496" spans="1:25">
      <c r="A74496" s="374"/>
      <c r="B74496" s="374"/>
      <c r="C74496" s="406"/>
      <c r="D74496" s="407"/>
      <c r="E74496" s="374"/>
      <c r="F74496" s="374"/>
      <c r="G74496" s="408"/>
      <c r="H74496" s="374"/>
      <c r="I74496" s="409"/>
      <c r="J74496" s="374"/>
      <c r="K74496" s="409"/>
      <c r="L74496" s="378"/>
      <c r="M74496" s="410"/>
      <c r="N74496" s="374"/>
      <c r="O74496" s="411"/>
      <c r="P74496" s="409"/>
      <c r="Q74496" s="409"/>
      <c r="R74496" s="378"/>
      <c r="S74496" s="378"/>
      <c r="T74496" s="378"/>
      <c r="U74496" s="378"/>
      <c r="V74496" s="378"/>
      <c r="W74496" s="378"/>
      <c r="X74496" s="378"/>
      <c r="Y74496" s="378"/>
    </row>
    <row r="74497" spans="1:25">
      <c r="A74497" s="374"/>
      <c r="B74497" s="374"/>
      <c r="C74497" s="406"/>
      <c r="D74497" s="407"/>
      <c r="E74497" s="374"/>
      <c r="F74497" s="374"/>
      <c r="G74497" s="408"/>
      <c r="H74497" s="374"/>
      <c r="I74497" s="409"/>
      <c r="J74497" s="374"/>
      <c r="K74497" s="409"/>
      <c r="L74497" s="378"/>
      <c r="M74497" s="410"/>
      <c r="N74497" s="374"/>
      <c r="O74497" s="411"/>
      <c r="P74497" s="409"/>
      <c r="Q74497" s="409"/>
      <c r="R74497" s="378"/>
      <c r="S74497" s="378"/>
      <c r="T74497" s="378"/>
      <c r="U74497" s="378"/>
      <c r="V74497" s="378"/>
      <c r="W74497" s="378"/>
      <c r="X74497" s="378"/>
      <c r="Y74497" s="378"/>
    </row>
    <row r="74498" spans="1:25">
      <c r="A74498" s="374"/>
      <c r="B74498" s="374"/>
      <c r="C74498" s="406"/>
      <c r="D74498" s="407"/>
      <c r="E74498" s="374"/>
      <c r="F74498" s="374"/>
      <c r="G74498" s="408"/>
      <c r="H74498" s="374"/>
      <c r="I74498" s="409"/>
      <c r="J74498" s="374"/>
      <c r="K74498" s="409"/>
      <c r="L74498" s="378"/>
      <c r="M74498" s="410"/>
      <c r="N74498" s="374"/>
      <c r="O74498" s="411"/>
      <c r="P74498" s="409"/>
      <c r="Q74498" s="409"/>
      <c r="R74498" s="378"/>
      <c r="S74498" s="378"/>
      <c r="T74498" s="378"/>
      <c r="U74498" s="378"/>
      <c r="V74498" s="378"/>
      <c r="W74498" s="378"/>
      <c r="X74498" s="378"/>
      <c r="Y74498" s="378"/>
    </row>
    <row r="74499" spans="1:25">
      <c r="A74499" s="374"/>
      <c r="B74499" s="374"/>
      <c r="C74499" s="406"/>
      <c r="D74499" s="407"/>
      <c r="E74499" s="374"/>
      <c r="F74499" s="374"/>
      <c r="G74499" s="408"/>
      <c r="H74499" s="374"/>
      <c r="I74499" s="409"/>
      <c r="J74499" s="374"/>
      <c r="K74499" s="409"/>
      <c r="L74499" s="378"/>
      <c r="M74499" s="410"/>
      <c r="N74499" s="374"/>
      <c r="O74499" s="411"/>
      <c r="P74499" s="409"/>
      <c r="Q74499" s="409"/>
      <c r="R74499" s="378"/>
      <c r="S74499" s="378"/>
      <c r="T74499" s="378"/>
      <c r="U74499" s="378"/>
      <c r="V74499" s="378"/>
      <c r="W74499" s="378"/>
      <c r="X74499" s="378"/>
      <c r="Y74499" s="378"/>
    </row>
    <row r="74500" spans="1:25">
      <c r="A74500" s="374"/>
      <c r="B74500" s="374"/>
      <c r="C74500" s="406"/>
      <c r="D74500" s="407"/>
      <c r="E74500" s="374"/>
      <c r="F74500" s="374"/>
      <c r="G74500" s="408"/>
      <c r="H74500" s="374"/>
      <c r="I74500" s="409"/>
      <c r="J74500" s="374"/>
      <c r="K74500" s="409"/>
      <c r="L74500" s="378"/>
      <c r="M74500" s="410"/>
      <c r="N74500" s="374"/>
      <c r="O74500" s="411"/>
      <c r="P74500" s="409"/>
      <c r="Q74500" s="409"/>
      <c r="R74500" s="378"/>
      <c r="S74500" s="378"/>
      <c r="T74500" s="378"/>
      <c r="U74500" s="378"/>
      <c r="V74500" s="378"/>
      <c r="W74500" s="378"/>
      <c r="X74500" s="378"/>
      <c r="Y74500" s="378"/>
    </row>
    <row r="74501" spans="1:25">
      <c r="A74501" s="374"/>
      <c r="B74501" s="374"/>
      <c r="C74501" s="406"/>
      <c r="D74501" s="407"/>
      <c r="E74501" s="374"/>
      <c r="F74501" s="374"/>
      <c r="G74501" s="408"/>
      <c r="H74501" s="374"/>
      <c r="I74501" s="409"/>
      <c r="J74501" s="374"/>
      <c r="K74501" s="409"/>
      <c r="L74501" s="378"/>
      <c r="M74501" s="410"/>
      <c r="N74501" s="374"/>
      <c r="O74501" s="411"/>
      <c r="P74501" s="409"/>
      <c r="Q74501" s="409"/>
      <c r="R74501" s="378"/>
      <c r="S74501" s="378"/>
      <c r="T74501" s="378"/>
      <c r="U74501" s="378"/>
      <c r="V74501" s="378"/>
      <c r="W74501" s="378"/>
      <c r="X74501" s="378"/>
      <c r="Y74501" s="378"/>
    </row>
    <row r="74502" spans="1:25">
      <c r="A74502" s="374"/>
      <c r="B74502" s="374"/>
      <c r="C74502" s="406"/>
      <c r="D74502" s="407"/>
      <c r="E74502" s="374"/>
      <c r="F74502" s="374"/>
      <c r="G74502" s="408"/>
      <c r="H74502" s="374"/>
      <c r="I74502" s="409"/>
      <c r="J74502" s="374"/>
      <c r="K74502" s="409"/>
      <c r="L74502" s="378"/>
      <c r="M74502" s="410"/>
      <c r="N74502" s="374"/>
      <c r="O74502" s="411"/>
      <c r="P74502" s="409"/>
      <c r="Q74502" s="409"/>
      <c r="R74502" s="378"/>
      <c r="S74502" s="378"/>
      <c r="T74502" s="378"/>
      <c r="U74502" s="378"/>
      <c r="V74502" s="378"/>
      <c r="W74502" s="378"/>
      <c r="X74502" s="378"/>
      <c r="Y74502" s="378"/>
    </row>
    <row r="74503" spans="1:25">
      <c r="A74503" s="374"/>
      <c r="B74503" s="374"/>
      <c r="C74503" s="406"/>
      <c r="D74503" s="407"/>
      <c r="E74503" s="374"/>
      <c r="F74503" s="374"/>
      <c r="G74503" s="408"/>
      <c r="H74503" s="374"/>
      <c r="I74503" s="409"/>
      <c r="J74503" s="374"/>
      <c r="K74503" s="409"/>
      <c r="L74503" s="378"/>
      <c r="M74503" s="410"/>
      <c r="N74503" s="374"/>
      <c r="O74503" s="411"/>
      <c r="P74503" s="409"/>
      <c r="Q74503" s="409"/>
      <c r="R74503" s="378"/>
      <c r="S74503" s="378"/>
      <c r="T74503" s="378"/>
      <c r="U74503" s="378"/>
      <c r="V74503" s="378"/>
      <c r="W74503" s="378"/>
      <c r="X74503" s="378"/>
      <c r="Y74503" s="378"/>
    </row>
    <row r="74504" spans="1:25">
      <c r="A74504" s="374"/>
      <c r="B74504" s="374"/>
      <c r="C74504" s="406"/>
      <c r="D74504" s="407"/>
      <c r="E74504" s="374"/>
      <c r="F74504" s="374"/>
      <c r="G74504" s="408"/>
      <c r="H74504" s="374"/>
      <c r="I74504" s="409"/>
      <c r="J74504" s="374"/>
      <c r="K74504" s="409"/>
      <c r="L74504" s="378"/>
      <c r="M74504" s="410"/>
      <c r="N74504" s="374"/>
      <c r="O74504" s="411"/>
      <c r="P74504" s="409"/>
      <c r="Q74504" s="409"/>
      <c r="R74504" s="378"/>
      <c r="S74504" s="378"/>
      <c r="T74504" s="378"/>
      <c r="U74504" s="378"/>
      <c r="V74504" s="378"/>
      <c r="W74504" s="378"/>
      <c r="X74504" s="378"/>
      <c r="Y74504" s="378"/>
    </row>
    <row r="74505" spans="1:25">
      <c r="A74505" s="374"/>
      <c r="B74505" s="374"/>
      <c r="C74505" s="406"/>
      <c r="D74505" s="407"/>
      <c r="E74505" s="374"/>
      <c r="F74505" s="374"/>
      <c r="G74505" s="408"/>
      <c r="H74505" s="374"/>
      <c r="I74505" s="409"/>
      <c r="J74505" s="374"/>
      <c r="K74505" s="409"/>
      <c r="L74505" s="378"/>
      <c r="M74505" s="410"/>
      <c r="N74505" s="374"/>
      <c r="O74505" s="411"/>
      <c r="P74505" s="409"/>
      <c r="Q74505" s="409"/>
      <c r="R74505" s="378"/>
      <c r="S74505" s="378"/>
      <c r="T74505" s="378"/>
      <c r="U74505" s="378"/>
      <c r="V74505" s="378"/>
      <c r="W74505" s="378"/>
      <c r="X74505" s="378"/>
      <c r="Y74505" s="378"/>
    </row>
    <row r="74506" spans="1:25">
      <c r="A74506" s="374"/>
      <c r="B74506" s="374"/>
      <c r="C74506" s="406"/>
      <c r="D74506" s="407"/>
      <c r="E74506" s="374"/>
      <c r="F74506" s="374"/>
      <c r="G74506" s="408"/>
      <c r="H74506" s="374"/>
      <c r="I74506" s="409"/>
      <c r="J74506" s="374"/>
      <c r="K74506" s="409"/>
      <c r="L74506" s="378"/>
      <c r="M74506" s="410"/>
      <c r="N74506" s="374"/>
      <c r="O74506" s="411"/>
      <c r="P74506" s="409"/>
      <c r="Q74506" s="409"/>
      <c r="R74506" s="378"/>
      <c r="S74506" s="378"/>
      <c r="T74506" s="378"/>
      <c r="U74506" s="378"/>
      <c r="V74506" s="378"/>
      <c r="W74506" s="378"/>
      <c r="X74506" s="378"/>
      <c r="Y74506" s="378"/>
    </row>
    <row r="74507" spans="1:25">
      <c r="A74507" s="374"/>
      <c r="B74507" s="374"/>
      <c r="C74507" s="406"/>
      <c r="D74507" s="407"/>
      <c r="E74507" s="374"/>
      <c r="F74507" s="374"/>
      <c r="G74507" s="408"/>
      <c r="H74507" s="374"/>
      <c r="I74507" s="409"/>
      <c r="J74507" s="374"/>
      <c r="K74507" s="409"/>
      <c r="L74507" s="378"/>
      <c r="M74507" s="410"/>
      <c r="N74507" s="374"/>
      <c r="O74507" s="411"/>
      <c r="P74507" s="409"/>
      <c r="Q74507" s="409"/>
      <c r="R74507" s="378"/>
      <c r="S74507" s="378"/>
      <c r="T74507" s="378"/>
      <c r="U74507" s="378"/>
      <c r="V74507" s="378"/>
      <c r="W74507" s="378"/>
      <c r="X74507" s="378"/>
      <c r="Y74507" s="378"/>
    </row>
    <row r="74508" spans="1:25">
      <c r="A74508" s="374"/>
      <c r="B74508" s="374"/>
      <c r="C74508" s="406"/>
      <c r="D74508" s="407"/>
      <c r="E74508" s="374"/>
      <c r="F74508" s="374"/>
      <c r="G74508" s="408"/>
      <c r="H74508" s="374"/>
      <c r="I74508" s="409"/>
      <c r="J74508" s="374"/>
      <c r="K74508" s="409"/>
      <c r="L74508" s="378"/>
      <c r="M74508" s="410"/>
      <c r="N74508" s="374"/>
      <c r="O74508" s="411"/>
      <c r="P74508" s="409"/>
      <c r="Q74508" s="409"/>
      <c r="R74508" s="378"/>
      <c r="S74508" s="378"/>
      <c r="T74508" s="378"/>
      <c r="U74508" s="378"/>
      <c r="V74508" s="378"/>
      <c r="W74508" s="378"/>
      <c r="X74508" s="378"/>
      <c r="Y74508" s="378"/>
    </row>
    <row r="74509" spans="1:25">
      <c r="A74509" s="374"/>
      <c r="B74509" s="374"/>
      <c r="C74509" s="406"/>
      <c r="D74509" s="407"/>
      <c r="E74509" s="374"/>
      <c r="F74509" s="374"/>
      <c r="G74509" s="408"/>
      <c r="H74509" s="374"/>
      <c r="I74509" s="409"/>
      <c r="J74509" s="374"/>
      <c r="K74509" s="409"/>
      <c r="L74509" s="378"/>
      <c r="M74509" s="410"/>
      <c r="N74509" s="374"/>
      <c r="O74509" s="411"/>
      <c r="P74509" s="409"/>
      <c r="Q74509" s="409"/>
      <c r="R74509" s="378"/>
      <c r="S74509" s="378"/>
      <c r="T74509" s="378"/>
      <c r="U74509" s="378"/>
      <c r="V74509" s="378"/>
      <c r="W74509" s="378"/>
      <c r="X74509" s="378"/>
      <c r="Y74509" s="378"/>
    </row>
    <row r="74510" spans="1:25">
      <c r="A74510" s="374"/>
      <c r="B74510" s="374"/>
      <c r="C74510" s="406"/>
      <c r="D74510" s="407"/>
      <c r="E74510" s="374"/>
      <c r="F74510" s="374"/>
      <c r="G74510" s="408"/>
      <c r="H74510" s="374"/>
      <c r="I74510" s="409"/>
      <c r="J74510" s="374"/>
      <c r="K74510" s="409"/>
      <c r="L74510" s="378"/>
      <c r="M74510" s="410"/>
      <c r="N74510" s="374"/>
      <c r="O74510" s="411"/>
      <c r="P74510" s="409"/>
      <c r="Q74510" s="409"/>
      <c r="R74510" s="378"/>
      <c r="S74510" s="378"/>
      <c r="T74510" s="378"/>
      <c r="U74510" s="378"/>
      <c r="V74510" s="378"/>
      <c r="W74510" s="378"/>
      <c r="X74510" s="378"/>
      <c r="Y74510" s="378"/>
    </row>
    <row r="74511" spans="1:25">
      <c r="A74511" s="374"/>
      <c r="B74511" s="374"/>
      <c r="C74511" s="406"/>
      <c r="D74511" s="407"/>
      <c r="E74511" s="374"/>
      <c r="F74511" s="374"/>
      <c r="G74511" s="408"/>
      <c r="H74511" s="374"/>
      <c r="I74511" s="409"/>
      <c r="J74511" s="374"/>
      <c r="K74511" s="409"/>
      <c r="L74511" s="378"/>
      <c r="M74511" s="410"/>
      <c r="N74511" s="374"/>
      <c r="O74511" s="411"/>
      <c r="P74511" s="409"/>
      <c r="Q74511" s="409"/>
      <c r="R74511" s="378"/>
      <c r="S74511" s="378"/>
      <c r="T74511" s="378"/>
      <c r="U74511" s="378"/>
      <c r="V74511" s="378"/>
      <c r="W74511" s="378"/>
      <c r="X74511" s="378"/>
      <c r="Y74511" s="378"/>
    </row>
    <row r="74512" spans="1:25">
      <c r="A74512" s="374"/>
      <c r="B74512" s="374"/>
      <c r="C74512" s="406"/>
      <c r="D74512" s="407"/>
      <c r="E74512" s="374"/>
      <c r="F74512" s="374"/>
      <c r="G74512" s="408"/>
      <c r="H74512" s="374"/>
      <c r="I74512" s="409"/>
      <c r="J74512" s="374"/>
      <c r="K74512" s="409"/>
      <c r="L74512" s="378"/>
      <c r="M74512" s="410"/>
      <c r="N74512" s="374"/>
      <c r="O74512" s="411"/>
      <c r="P74512" s="409"/>
      <c r="Q74512" s="409"/>
      <c r="R74512" s="378"/>
      <c r="S74512" s="378"/>
      <c r="T74512" s="378"/>
      <c r="U74512" s="378"/>
      <c r="V74512" s="378"/>
      <c r="W74512" s="378"/>
      <c r="X74512" s="378"/>
      <c r="Y74512" s="378"/>
    </row>
    <row r="74513" spans="1:25">
      <c r="A74513" s="374"/>
      <c r="B74513" s="374"/>
      <c r="C74513" s="406"/>
      <c r="D74513" s="407"/>
      <c r="E74513" s="374"/>
      <c r="F74513" s="374"/>
      <c r="G74513" s="408"/>
      <c r="H74513" s="374"/>
      <c r="I74513" s="409"/>
      <c r="J74513" s="374"/>
      <c r="K74513" s="409"/>
      <c r="L74513" s="378"/>
      <c r="M74513" s="410"/>
      <c r="N74513" s="374"/>
      <c r="O74513" s="411"/>
      <c r="P74513" s="409"/>
      <c r="Q74513" s="409"/>
      <c r="R74513" s="378"/>
      <c r="S74513" s="378"/>
      <c r="T74513" s="378"/>
      <c r="U74513" s="378"/>
      <c r="V74513" s="378"/>
      <c r="W74513" s="378"/>
      <c r="X74513" s="378"/>
      <c r="Y74513" s="378"/>
    </row>
    <row r="74514" spans="1:25">
      <c r="A74514" s="374"/>
      <c r="B74514" s="374"/>
      <c r="C74514" s="406"/>
      <c r="D74514" s="407"/>
      <c r="E74514" s="374"/>
      <c r="F74514" s="374"/>
      <c r="G74514" s="408"/>
      <c r="H74514" s="374"/>
      <c r="I74514" s="409"/>
      <c r="J74514" s="374"/>
      <c r="K74514" s="409"/>
      <c r="L74514" s="378"/>
      <c r="M74514" s="410"/>
      <c r="N74514" s="374"/>
      <c r="O74514" s="411"/>
      <c r="P74514" s="409"/>
      <c r="Q74514" s="409"/>
      <c r="R74514" s="378"/>
      <c r="S74514" s="378"/>
      <c r="T74514" s="378"/>
      <c r="U74514" s="378"/>
      <c r="V74514" s="378"/>
      <c r="W74514" s="378"/>
      <c r="X74514" s="378"/>
      <c r="Y74514" s="378"/>
    </row>
    <row r="74515" spans="1:25">
      <c r="A74515" s="374"/>
      <c r="B74515" s="374"/>
      <c r="C74515" s="406"/>
      <c r="D74515" s="407"/>
      <c r="E74515" s="374"/>
      <c r="F74515" s="374"/>
      <c r="G74515" s="408"/>
      <c r="H74515" s="374"/>
      <c r="I74515" s="409"/>
      <c r="J74515" s="374"/>
      <c r="K74515" s="409"/>
      <c r="L74515" s="378"/>
      <c r="M74515" s="410"/>
      <c r="N74515" s="374"/>
      <c r="O74515" s="411"/>
      <c r="P74515" s="409"/>
      <c r="Q74515" s="409"/>
      <c r="R74515" s="378"/>
      <c r="S74515" s="378"/>
      <c r="T74515" s="378"/>
      <c r="U74515" s="378"/>
      <c r="V74515" s="378"/>
      <c r="W74515" s="378"/>
      <c r="X74515" s="378"/>
      <c r="Y74515" s="378"/>
    </row>
    <row r="74516" spans="1:25">
      <c r="A74516" s="374"/>
      <c r="B74516" s="374"/>
      <c r="C74516" s="406"/>
      <c r="D74516" s="407"/>
      <c r="E74516" s="374"/>
      <c r="F74516" s="374"/>
      <c r="G74516" s="408"/>
      <c r="H74516" s="374"/>
      <c r="I74516" s="409"/>
      <c r="J74516" s="374"/>
      <c r="K74516" s="409"/>
      <c r="L74516" s="378"/>
      <c r="M74516" s="410"/>
      <c r="N74516" s="374"/>
      <c r="O74516" s="411"/>
      <c r="P74516" s="409"/>
      <c r="Q74516" s="409"/>
      <c r="R74516" s="378"/>
      <c r="S74516" s="378"/>
      <c r="T74516" s="378"/>
      <c r="U74516" s="378"/>
      <c r="V74516" s="378"/>
      <c r="W74516" s="378"/>
      <c r="X74516" s="378"/>
      <c r="Y74516" s="378"/>
    </row>
    <row r="74517" spans="1:25">
      <c r="A74517" s="374"/>
      <c r="B74517" s="374"/>
      <c r="C74517" s="406"/>
      <c r="D74517" s="407"/>
      <c r="E74517" s="374"/>
      <c r="F74517" s="374"/>
      <c r="G74517" s="408"/>
      <c r="H74517" s="374"/>
      <c r="I74517" s="409"/>
      <c r="J74517" s="374"/>
      <c r="K74517" s="409"/>
      <c r="L74517" s="378"/>
      <c r="M74517" s="410"/>
      <c r="N74517" s="374"/>
      <c r="O74517" s="411"/>
      <c r="P74517" s="409"/>
      <c r="Q74517" s="409"/>
      <c r="R74517" s="378"/>
      <c r="S74517" s="378"/>
      <c r="T74517" s="378"/>
      <c r="U74517" s="378"/>
      <c r="V74517" s="378"/>
      <c r="W74517" s="378"/>
      <c r="X74517" s="378"/>
      <c r="Y74517" s="378"/>
    </row>
    <row r="74518" spans="1:25">
      <c r="A74518" s="374"/>
      <c r="B74518" s="374"/>
      <c r="C74518" s="406"/>
      <c r="D74518" s="407"/>
      <c r="E74518" s="374"/>
      <c r="F74518" s="374"/>
      <c r="G74518" s="408"/>
      <c r="H74518" s="374"/>
      <c r="I74518" s="409"/>
      <c r="J74518" s="374"/>
      <c r="K74518" s="409"/>
      <c r="L74518" s="378"/>
      <c r="M74518" s="410"/>
      <c r="N74518" s="374"/>
      <c r="O74518" s="411"/>
      <c r="P74518" s="409"/>
      <c r="Q74518" s="409"/>
      <c r="R74518" s="378"/>
      <c r="S74518" s="378"/>
      <c r="T74518" s="378"/>
      <c r="U74518" s="378"/>
      <c r="V74518" s="378"/>
      <c r="W74518" s="378"/>
      <c r="X74518" s="378"/>
      <c r="Y74518" s="378"/>
    </row>
    <row r="74519" spans="1:25">
      <c r="A74519" s="374"/>
      <c r="B74519" s="374"/>
      <c r="C74519" s="406"/>
      <c r="D74519" s="407"/>
      <c r="E74519" s="374"/>
      <c r="F74519" s="374"/>
      <c r="G74519" s="408"/>
      <c r="H74519" s="374"/>
      <c r="I74519" s="409"/>
      <c r="J74519" s="374"/>
      <c r="K74519" s="409"/>
      <c r="L74519" s="378"/>
      <c r="M74519" s="410"/>
      <c r="N74519" s="374"/>
      <c r="O74519" s="411"/>
      <c r="P74519" s="409"/>
      <c r="Q74519" s="409"/>
      <c r="R74519" s="378"/>
      <c r="S74519" s="378"/>
      <c r="T74519" s="378"/>
      <c r="U74519" s="378"/>
      <c r="V74519" s="378"/>
      <c r="W74519" s="378"/>
      <c r="X74519" s="378"/>
      <c r="Y74519" s="378"/>
    </row>
    <row r="74520" spans="1:25">
      <c r="A74520" s="374"/>
      <c r="B74520" s="374"/>
      <c r="C74520" s="406"/>
      <c r="D74520" s="407"/>
      <c r="E74520" s="374"/>
      <c r="F74520" s="374"/>
      <c r="G74520" s="408"/>
      <c r="H74520" s="374"/>
      <c r="I74520" s="409"/>
      <c r="J74520" s="374"/>
      <c r="K74520" s="409"/>
      <c r="L74520" s="378"/>
      <c r="M74520" s="410"/>
      <c r="N74520" s="374"/>
      <c r="O74520" s="411"/>
      <c r="P74520" s="409"/>
      <c r="Q74520" s="409"/>
      <c r="R74520" s="378"/>
      <c r="S74520" s="378"/>
      <c r="T74520" s="378"/>
      <c r="U74520" s="378"/>
      <c r="V74520" s="378"/>
      <c r="W74520" s="378"/>
      <c r="X74520" s="378"/>
      <c r="Y74520" s="378"/>
    </row>
    <row r="74521" spans="1:25">
      <c r="A74521" s="374"/>
      <c r="B74521" s="374"/>
      <c r="C74521" s="406"/>
      <c r="D74521" s="407"/>
      <c r="E74521" s="374"/>
      <c r="F74521" s="374"/>
      <c r="G74521" s="408"/>
      <c r="H74521" s="374"/>
      <c r="I74521" s="409"/>
      <c r="J74521" s="374"/>
      <c r="K74521" s="409"/>
      <c r="L74521" s="378"/>
      <c r="M74521" s="410"/>
      <c r="N74521" s="374"/>
      <c r="O74521" s="411"/>
      <c r="P74521" s="409"/>
      <c r="Q74521" s="409"/>
      <c r="R74521" s="378"/>
      <c r="S74521" s="378"/>
      <c r="T74521" s="378"/>
      <c r="U74521" s="378"/>
      <c r="V74521" s="378"/>
      <c r="W74521" s="378"/>
      <c r="X74521" s="378"/>
      <c r="Y74521" s="378"/>
    </row>
    <row r="74522" spans="1:25">
      <c r="A74522" s="374"/>
      <c r="B74522" s="374"/>
      <c r="C74522" s="406"/>
      <c r="D74522" s="407"/>
      <c r="E74522" s="374"/>
      <c r="F74522" s="374"/>
      <c r="G74522" s="408"/>
      <c r="H74522" s="374"/>
      <c r="I74522" s="409"/>
      <c r="J74522" s="374"/>
      <c r="K74522" s="409"/>
      <c r="L74522" s="378"/>
      <c r="M74522" s="410"/>
      <c r="N74522" s="374"/>
      <c r="O74522" s="411"/>
      <c r="P74522" s="409"/>
      <c r="Q74522" s="409"/>
      <c r="R74522" s="378"/>
      <c r="S74522" s="378"/>
      <c r="T74522" s="378"/>
      <c r="U74522" s="378"/>
      <c r="V74522" s="378"/>
      <c r="W74522" s="378"/>
      <c r="X74522" s="378"/>
      <c r="Y74522" s="378"/>
    </row>
    <row r="74523" spans="1:25">
      <c r="A74523" s="374"/>
      <c r="B74523" s="374"/>
      <c r="C74523" s="406"/>
      <c r="D74523" s="407"/>
      <c r="E74523" s="374"/>
      <c r="F74523" s="374"/>
      <c r="G74523" s="408"/>
      <c r="H74523" s="374"/>
      <c r="I74523" s="409"/>
      <c r="J74523" s="374"/>
      <c r="K74523" s="409"/>
      <c r="L74523" s="378"/>
      <c r="M74523" s="410"/>
      <c r="N74523" s="374"/>
      <c r="O74523" s="411"/>
      <c r="P74523" s="409"/>
      <c r="Q74523" s="409"/>
      <c r="R74523" s="378"/>
      <c r="S74523" s="378"/>
      <c r="T74523" s="378"/>
      <c r="U74523" s="378"/>
      <c r="V74523" s="378"/>
      <c r="W74523" s="378"/>
      <c r="X74523" s="378"/>
      <c r="Y74523" s="378"/>
    </row>
    <row r="74524" spans="1:25">
      <c r="A74524" s="374"/>
      <c r="B74524" s="374"/>
      <c r="C74524" s="406"/>
      <c r="D74524" s="407"/>
      <c r="E74524" s="374"/>
      <c r="F74524" s="374"/>
      <c r="G74524" s="408"/>
      <c r="H74524" s="374"/>
      <c r="I74524" s="409"/>
      <c r="J74524" s="374"/>
      <c r="K74524" s="409"/>
      <c r="L74524" s="378"/>
      <c r="M74524" s="410"/>
      <c r="N74524" s="374"/>
      <c r="O74524" s="411"/>
      <c r="P74524" s="409"/>
      <c r="Q74524" s="409"/>
      <c r="R74524" s="378"/>
      <c r="S74524" s="378"/>
      <c r="T74524" s="378"/>
      <c r="U74524" s="378"/>
      <c r="V74524" s="378"/>
      <c r="W74524" s="378"/>
      <c r="X74524" s="378"/>
      <c r="Y74524" s="378"/>
    </row>
    <row r="74525" spans="1:25">
      <c r="A74525" s="374"/>
      <c r="B74525" s="374"/>
      <c r="C74525" s="406"/>
      <c r="D74525" s="407"/>
      <c r="E74525" s="374"/>
      <c r="F74525" s="374"/>
      <c r="G74525" s="408"/>
      <c r="H74525" s="374"/>
      <c r="I74525" s="409"/>
      <c r="J74525" s="374"/>
      <c r="K74525" s="409"/>
      <c r="L74525" s="378"/>
      <c r="M74525" s="410"/>
      <c r="N74525" s="374"/>
      <c r="O74525" s="411"/>
      <c r="P74525" s="409"/>
      <c r="Q74525" s="409"/>
      <c r="R74525" s="378"/>
      <c r="S74525" s="378"/>
      <c r="T74525" s="378"/>
      <c r="U74525" s="378"/>
      <c r="V74525" s="378"/>
      <c r="W74525" s="378"/>
      <c r="X74525" s="378"/>
      <c r="Y74525" s="378"/>
    </row>
    <row r="74526" spans="1:25">
      <c r="A74526" s="374"/>
      <c r="B74526" s="374"/>
      <c r="C74526" s="406"/>
      <c r="D74526" s="407"/>
      <c r="E74526" s="374"/>
      <c r="F74526" s="374"/>
      <c r="G74526" s="408"/>
      <c r="H74526" s="374"/>
      <c r="I74526" s="409"/>
      <c r="J74526" s="374"/>
      <c r="K74526" s="409"/>
      <c r="L74526" s="378"/>
      <c r="M74526" s="410"/>
      <c r="N74526" s="374"/>
      <c r="O74526" s="411"/>
      <c r="P74526" s="409"/>
      <c r="Q74526" s="409"/>
      <c r="R74526" s="378"/>
      <c r="S74526" s="378"/>
      <c r="T74526" s="378"/>
      <c r="U74526" s="378"/>
      <c r="V74526" s="378"/>
      <c r="W74526" s="378"/>
      <c r="X74526" s="378"/>
      <c r="Y74526" s="378"/>
    </row>
    <row r="74527" spans="1:25">
      <c r="A74527" s="374"/>
      <c r="B74527" s="374"/>
      <c r="C74527" s="406"/>
      <c r="D74527" s="407"/>
      <c r="E74527" s="374"/>
      <c r="F74527" s="374"/>
      <c r="G74527" s="408"/>
      <c r="H74527" s="374"/>
      <c r="I74527" s="409"/>
      <c r="J74527" s="374"/>
      <c r="K74527" s="409"/>
      <c r="L74527" s="378"/>
      <c r="M74527" s="410"/>
      <c r="N74527" s="374"/>
      <c r="O74527" s="411"/>
      <c r="P74527" s="409"/>
      <c r="Q74527" s="409"/>
      <c r="R74527" s="378"/>
      <c r="S74527" s="378"/>
      <c r="T74527" s="378"/>
      <c r="U74527" s="378"/>
      <c r="V74527" s="378"/>
      <c r="W74527" s="378"/>
      <c r="X74527" s="378"/>
      <c r="Y74527" s="378"/>
    </row>
    <row r="74528" spans="1:25">
      <c r="A74528" s="374"/>
      <c r="B74528" s="374"/>
      <c r="C74528" s="406"/>
      <c r="D74528" s="407"/>
      <c r="E74528" s="374"/>
      <c r="F74528" s="374"/>
      <c r="G74528" s="408"/>
      <c r="H74528" s="374"/>
      <c r="I74528" s="409"/>
      <c r="J74528" s="374"/>
      <c r="K74528" s="409"/>
      <c r="L74528" s="378"/>
      <c r="M74528" s="410"/>
      <c r="N74528" s="374"/>
      <c r="O74528" s="411"/>
      <c r="P74528" s="409"/>
      <c r="Q74528" s="409"/>
      <c r="R74528" s="378"/>
      <c r="S74528" s="378"/>
      <c r="T74528" s="378"/>
      <c r="U74528" s="378"/>
      <c r="V74528" s="378"/>
      <c r="W74528" s="378"/>
      <c r="X74528" s="378"/>
      <c r="Y74528" s="378"/>
    </row>
    <row r="74529" spans="1:25">
      <c r="A74529" s="374"/>
      <c r="B74529" s="374"/>
      <c r="C74529" s="406"/>
      <c r="D74529" s="407"/>
      <c r="E74529" s="374"/>
      <c r="F74529" s="374"/>
      <c r="G74529" s="408"/>
      <c r="H74529" s="374"/>
      <c r="I74529" s="409"/>
      <c r="J74529" s="374"/>
      <c r="K74529" s="409"/>
      <c r="L74529" s="378"/>
      <c r="M74529" s="410"/>
      <c r="N74529" s="374"/>
      <c r="O74529" s="411"/>
      <c r="P74529" s="409"/>
      <c r="Q74529" s="409"/>
      <c r="R74529" s="378"/>
      <c r="S74529" s="378"/>
      <c r="T74529" s="378"/>
      <c r="U74529" s="378"/>
      <c r="V74529" s="378"/>
      <c r="W74529" s="378"/>
      <c r="X74529" s="378"/>
      <c r="Y74529" s="378"/>
    </row>
    <row r="74530" spans="1:25">
      <c r="A74530" s="374"/>
      <c r="B74530" s="374"/>
      <c r="C74530" s="406"/>
      <c r="D74530" s="407"/>
      <c r="E74530" s="374"/>
      <c r="F74530" s="374"/>
      <c r="G74530" s="408"/>
      <c r="H74530" s="374"/>
      <c r="I74530" s="409"/>
      <c r="J74530" s="374"/>
      <c r="K74530" s="409"/>
      <c r="L74530" s="378"/>
      <c r="M74530" s="410"/>
      <c r="N74530" s="374"/>
      <c r="O74530" s="411"/>
      <c r="P74530" s="409"/>
      <c r="Q74530" s="409"/>
      <c r="R74530" s="378"/>
      <c r="S74530" s="378"/>
      <c r="T74530" s="378"/>
      <c r="U74530" s="378"/>
      <c r="V74530" s="378"/>
      <c r="W74530" s="378"/>
      <c r="X74530" s="378"/>
      <c r="Y74530" s="378"/>
    </row>
    <row r="74531" spans="1:25">
      <c r="A74531" s="374"/>
      <c r="B74531" s="374"/>
      <c r="C74531" s="406"/>
      <c r="D74531" s="407"/>
      <c r="E74531" s="374"/>
      <c r="F74531" s="374"/>
      <c r="G74531" s="408"/>
      <c r="H74531" s="374"/>
      <c r="I74531" s="409"/>
      <c r="J74531" s="374"/>
      <c r="K74531" s="409"/>
      <c r="L74531" s="378"/>
      <c r="M74531" s="410"/>
      <c r="N74531" s="374"/>
      <c r="O74531" s="411"/>
      <c r="P74531" s="409"/>
      <c r="Q74531" s="409"/>
      <c r="R74531" s="378"/>
      <c r="S74531" s="378"/>
      <c r="T74531" s="378"/>
      <c r="U74531" s="378"/>
      <c r="V74531" s="378"/>
      <c r="W74531" s="378"/>
      <c r="X74531" s="378"/>
      <c r="Y74531" s="378"/>
    </row>
    <row r="74532" spans="1:25">
      <c r="A74532" s="374"/>
      <c r="B74532" s="374"/>
      <c r="C74532" s="406"/>
      <c r="D74532" s="407"/>
      <c r="E74532" s="374"/>
      <c r="F74532" s="374"/>
      <c r="G74532" s="408"/>
      <c r="H74532" s="374"/>
      <c r="I74532" s="409"/>
      <c r="J74532" s="374"/>
      <c r="K74532" s="409"/>
      <c r="L74532" s="378"/>
      <c r="M74532" s="410"/>
      <c r="N74532" s="374"/>
      <c r="O74532" s="411"/>
      <c r="P74532" s="409"/>
      <c r="Q74532" s="409"/>
      <c r="R74532" s="378"/>
      <c r="S74532" s="378"/>
      <c r="T74532" s="378"/>
      <c r="U74532" s="378"/>
      <c r="V74532" s="378"/>
      <c r="W74532" s="378"/>
      <c r="X74532" s="378"/>
      <c r="Y74532" s="378"/>
    </row>
    <row r="74533" spans="1:25">
      <c r="A74533" s="374"/>
      <c r="B74533" s="374"/>
      <c r="C74533" s="406"/>
      <c r="D74533" s="407"/>
      <c r="E74533" s="374"/>
      <c r="F74533" s="374"/>
      <c r="G74533" s="408"/>
      <c r="H74533" s="374"/>
      <c r="I74533" s="409"/>
      <c r="J74533" s="374"/>
      <c r="K74533" s="409"/>
      <c r="L74533" s="378"/>
      <c r="M74533" s="410"/>
      <c r="N74533" s="374"/>
      <c r="O74533" s="411"/>
      <c r="P74533" s="409"/>
      <c r="Q74533" s="409"/>
      <c r="R74533" s="378"/>
      <c r="S74533" s="378"/>
      <c r="T74533" s="378"/>
      <c r="U74533" s="378"/>
      <c r="V74533" s="378"/>
      <c r="W74533" s="378"/>
      <c r="X74533" s="378"/>
      <c r="Y74533" s="378"/>
    </row>
    <row r="74534" spans="1:25">
      <c r="A74534" s="374"/>
      <c r="B74534" s="374"/>
      <c r="C74534" s="406"/>
      <c r="D74534" s="407"/>
      <c r="E74534" s="374"/>
      <c r="F74534" s="374"/>
      <c r="G74534" s="408"/>
      <c r="H74534" s="374"/>
      <c r="I74534" s="409"/>
      <c r="J74534" s="374"/>
      <c r="K74534" s="409"/>
      <c r="L74534" s="378"/>
      <c r="M74534" s="410"/>
      <c r="N74534" s="374"/>
      <c r="O74534" s="411"/>
      <c r="P74534" s="409"/>
      <c r="Q74534" s="409"/>
      <c r="R74534" s="378"/>
      <c r="S74534" s="378"/>
      <c r="T74534" s="378"/>
      <c r="U74534" s="378"/>
      <c r="V74534" s="378"/>
      <c r="W74534" s="378"/>
      <c r="X74534" s="378"/>
      <c r="Y74534" s="378"/>
    </row>
    <row r="74535" spans="1:25">
      <c r="A74535" s="374"/>
      <c r="B74535" s="374"/>
      <c r="C74535" s="406"/>
      <c r="D74535" s="407"/>
      <c r="E74535" s="374"/>
      <c r="F74535" s="374"/>
      <c r="G74535" s="408"/>
      <c r="H74535" s="374"/>
      <c r="I74535" s="409"/>
      <c r="J74535" s="374"/>
      <c r="K74535" s="409"/>
      <c r="L74535" s="378"/>
      <c r="M74535" s="410"/>
      <c r="N74535" s="374"/>
      <c r="O74535" s="411"/>
      <c r="P74535" s="409"/>
      <c r="Q74535" s="409"/>
      <c r="R74535" s="378"/>
      <c r="S74535" s="378"/>
      <c r="T74535" s="378"/>
      <c r="U74535" s="378"/>
      <c r="V74535" s="378"/>
      <c r="W74535" s="378"/>
      <c r="X74535" s="378"/>
      <c r="Y74535" s="378"/>
    </row>
    <row r="74536" spans="1:25">
      <c r="A74536" s="374"/>
      <c r="B74536" s="374"/>
      <c r="C74536" s="406"/>
      <c r="D74536" s="407"/>
      <c r="E74536" s="374"/>
      <c r="F74536" s="374"/>
      <c r="G74536" s="408"/>
      <c r="H74536" s="374"/>
      <c r="I74536" s="409"/>
      <c r="J74536" s="374"/>
      <c r="K74536" s="409"/>
      <c r="L74536" s="378"/>
      <c r="M74536" s="410"/>
      <c r="N74536" s="374"/>
      <c r="O74536" s="411"/>
      <c r="P74536" s="409"/>
      <c r="Q74536" s="409"/>
      <c r="R74536" s="378"/>
      <c r="S74536" s="378"/>
      <c r="T74536" s="378"/>
      <c r="U74536" s="378"/>
      <c r="V74536" s="378"/>
      <c r="W74536" s="378"/>
      <c r="X74536" s="378"/>
      <c r="Y74536" s="378"/>
    </row>
    <row r="74537" spans="1:25">
      <c r="A74537" s="374"/>
      <c r="B74537" s="374"/>
      <c r="C74537" s="406"/>
      <c r="D74537" s="407"/>
      <c r="E74537" s="374"/>
      <c r="F74537" s="374"/>
      <c r="G74537" s="408"/>
      <c r="H74537" s="374"/>
      <c r="I74537" s="409"/>
      <c r="J74537" s="374"/>
      <c r="K74537" s="409"/>
      <c r="L74537" s="378"/>
      <c r="M74537" s="410"/>
      <c r="N74537" s="374"/>
      <c r="O74537" s="411"/>
      <c r="P74537" s="409"/>
      <c r="Q74537" s="409"/>
      <c r="R74537" s="378"/>
      <c r="S74537" s="378"/>
      <c r="T74537" s="378"/>
      <c r="U74537" s="378"/>
      <c r="V74537" s="378"/>
      <c r="W74537" s="378"/>
      <c r="X74537" s="378"/>
      <c r="Y74537" s="378"/>
    </row>
    <row r="74538" spans="1:25">
      <c r="A74538" s="374"/>
      <c r="B74538" s="374"/>
      <c r="C74538" s="406"/>
      <c r="D74538" s="407"/>
      <c r="E74538" s="374"/>
      <c r="F74538" s="374"/>
      <c r="G74538" s="408"/>
      <c r="H74538" s="374"/>
      <c r="I74538" s="409"/>
      <c r="J74538" s="374"/>
      <c r="K74538" s="409"/>
      <c r="L74538" s="378"/>
      <c r="M74538" s="410"/>
      <c r="N74538" s="374"/>
      <c r="O74538" s="411"/>
      <c r="P74538" s="409"/>
      <c r="Q74538" s="409"/>
      <c r="R74538" s="378"/>
      <c r="S74538" s="378"/>
      <c r="T74538" s="378"/>
      <c r="U74538" s="378"/>
      <c r="V74538" s="378"/>
      <c r="W74538" s="378"/>
      <c r="X74538" s="378"/>
      <c r="Y74538" s="378"/>
    </row>
    <row r="74539" spans="1:25">
      <c r="A74539" s="374"/>
      <c r="B74539" s="374"/>
      <c r="C74539" s="406"/>
      <c r="D74539" s="407"/>
      <c r="E74539" s="374"/>
      <c r="F74539" s="374"/>
      <c r="G74539" s="408"/>
      <c r="H74539" s="374"/>
      <c r="I74539" s="409"/>
      <c r="J74539" s="374"/>
      <c r="K74539" s="409"/>
      <c r="L74539" s="378"/>
      <c r="M74539" s="410"/>
      <c r="N74539" s="374"/>
      <c r="O74539" s="411"/>
      <c r="P74539" s="409"/>
      <c r="Q74539" s="409"/>
      <c r="R74539" s="378"/>
      <c r="S74539" s="378"/>
      <c r="T74539" s="378"/>
      <c r="U74539" s="378"/>
      <c r="V74539" s="378"/>
      <c r="W74539" s="378"/>
      <c r="X74539" s="378"/>
      <c r="Y74539" s="378"/>
    </row>
    <row r="74540" spans="1:25">
      <c r="A74540" s="374"/>
      <c r="B74540" s="374"/>
      <c r="C74540" s="406"/>
      <c r="D74540" s="407"/>
      <c r="E74540" s="374"/>
      <c r="F74540" s="374"/>
      <c r="G74540" s="408"/>
      <c r="H74540" s="374"/>
      <c r="I74540" s="409"/>
      <c r="J74540" s="374"/>
      <c r="K74540" s="409"/>
      <c r="L74540" s="378"/>
      <c r="M74540" s="410"/>
      <c r="N74540" s="374"/>
      <c r="O74540" s="411"/>
      <c r="P74540" s="409"/>
      <c r="Q74540" s="409"/>
      <c r="R74540" s="378"/>
      <c r="S74540" s="378"/>
      <c r="T74540" s="378"/>
      <c r="U74540" s="378"/>
      <c r="V74540" s="378"/>
      <c r="W74540" s="378"/>
      <c r="X74540" s="378"/>
      <c r="Y74540" s="378"/>
    </row>
    <row r="74541" spans="1:25">
      <c r="A74541" s="374"/>
      <c r="B74541" s="374"/>
      <c r="C74541" s="406"/>
      <c r="D74541" s="407"/>
      <c r="E74541" s="374"/>
      <c r="F74541" s="374"/>
      <c r="G74541" s="408"/>
      <c r="H74541" s="374"/>
      <c r="I74541" s="409"/>
      <c r="J74541" s="374"/>
      <c r="K74541" s="409"/>
      <c r="L74541" s="378"/>
      <c r="M74541" s="410"/>
      <c r="N74541" s="374"/>
      <c r="O74541" s="411"/>
      <c r="P74541" s="409"/>
      <c r="Q74541" s="409"/>
      <c r="R74541" s="378"/>
      <c r="S74541" s="378"/>
      <c r="T74541" s="378"/>
      <c r="U74541" s="378"/>
      <c r="V74541" s="378"/>
      <c r="W74541" s="378"/>
      <c r="X74541" s="378"/>
      <c r="Y74541" s="378"/>
    </row>
    <row r="74542" spans="1:25">
      <c r="A74542" s="374"/>
      <c r="B74542" s="374"/>
      <c r="C74542" s="406"/>
      <c r="D74542" s="407"/>
      <c r="E74542" s="374"/>
      <c r="F74542" s="374"/>
      <c r="G74542" s="408"/>
      <c r="H74542" s="374"/>
      <c r="I74542" s="409"/>
      <c r="J74542" s="374"/>
      <c r="K74542" s="409"/>
      <c r="L74542" s="378"/>
      <c r="M74542" s="410"/>
      <c r="N74542" s="374"/>
      <c r="O74542" s="411"/>
      <c r="P74542" s="409"/>
      <c r="Q74542" s="409"/>
      <c r="R74542" s="378"/>
      <c r="S74542" s="378"/>
      <c r="T74542" s="378"/>
      <c r="U74542" s="378"/>
      <c r="V74542" s="378"/>
      <c r="W74542" s="378"/>
      <c r="X74542" s="378"/>
      <c r="Y74542" s="378"/>
    </row>
    <row r="74543" spans="1:25">
      <c r="A74543" s="374"/>
      <c r="B74543" s="374"/>
      <c r="C74543" s="406"/>
      <c r="D74543" s="407"/>
      <c r="E74543" s="374"/>
      <c r="F74543" s="374"/>
      <c r="G74543" s="408"/>
      <c r="H74543" s="374"/>
      <c r="I74543" s="409"/>
      <c r="J74543" s="374"/>
      <c r="K74543" s="409"/>
      <c r="L74543" s="378"/>
      <c r="M74543" s="410"/>
      <c r="N74543" s="374"/>
      <c r="O74543" s="411"/>
      <c r="P74543" s="409"/>
      <c r="Q74543" s="409"/>
      <c r="R74543" s="378"/>
      <c r="S74543" s="378"/>
      <c r="T74543" s="378"/>
      <c r="U74543" s="378"/>
      <c r="V74543" s="378"/>
      <c r="W74543" s="378"/>
      <c r="X74543" s="378"/>
      <c r="Y74543" s="378"/>
    </row>
    <row r="74544" spans="1:25">
      <c r="A74544" s="374"/>
      <c r="B74544" s="374"/>
      <c r="C74544" s="406"/>
      <c r="D74544" s="407"/>
      <c r="E74544" s="374"/>
      <c r="F74544" s="374"/>
      <c r="G74544" s="408"/>
      <c r="H74544" s="374"/>
      <c r="I74544" s="409"/>
      <c r="J74544" s="374"/>
      <c r="K74544" s="409"/>
      <c r="L74544" s="378"/>
      <c r="M74544" s="410"/>
      <c r="N74544" s="374"/>
      <c r="O74544" s="411"/>
      <c r="P74544" s="409"/>
      <c r="Q74544" s="409"/>
      <c r="R74544" s="378"/>
      <c r="S74544" s="378"/>
      <c r="T74544" s="378"/>
      <c r="U74544" s="378"/>
      <c r="V74544" s="378"/>
      <c r="W74544" s="378"/>
      <c r="X74544" s="378"/>
      <c r="Y74544" s="378"/>
    </row>
    <row r="74545" spans="1:25">
      <c r="A74545" s="374"/>
      <c r="B74545" s="374"/>
      <c r="C74545" s="406"/>
      <c r="D74545" s="407"/>
      <c r="E74545" s="374"/>
      <c r="F74545" s="374"/>
      <c r="G74545" s="408"/>
      <c r="H74545" s="374"/>
      <c r="I74545" s="409"/>
      <c r="J74545" s="374"/>
      <c r="K74545" s="409"/>
      <c r="L74545" s="378"/>
      <c r="M74545" s="410"/>
      <c r="N74545" s="374"/>
      <c r="O74545" s="411"/>
      <c r="P74545" s="409"/>
      <c r="Q74545" s="409"/>
      <c r="R74545" s="378"/>
      <c r="S74545" s="378"/>
      <c r="T74545" s="378"/>
      <c r="U74545" s="378"/>
      <c r="V74545" s="378"/>
      <c r="W74545" s="378"/>
      <c r="X74545" s="378"/>
      <c r="Y74545" s="378"/>
    </row>
    <row r="74546" spans="1:25">
      <c r="A74546" s="374"/>
      <c r="B74546" s="374"/>
      <c r="C74546" s="406"/>
      <c r="D74546" s="407"/>
      <c r="E74546" s="374"/>
      <c r="F74546" s="374"/>
      <c r="G74546" s="408"/>
      <c r="H74546" s="374"/>
      <c r="I74546" s="409"/>
      <c r="J74546" s="374"/>
      <c r="K74546" s="409"/>
      <c r="L74546" s="378"/>
      <c r="M74546" s="410"/>
      <c r="N74546" s="374"/>
      <c r="O74546" s="411"/>
      <c r="P74546" s="409"/>
      <c r="Q74546" s="409"/>
      <c r="R74546" s="378"/>
      <c r="S74546" s="378"/>
      <c r="T74546" s="378"/>
      <c r="U74546" s="378"/>
      <c r="V74546" s="378"/>
      <c r="W74546" s="378"/>
      <c r="X74546" s="378"/>
      <c r="Y74546" s="378"/>
    </row>
    <row r="74547" spans="1:25">
      <c r="A74547" s="374"/>
      <c r="B74547" s="374"/>
      <c r="C74547" s="406"/>
      <c r="D74547" s="407"/>
      <c r="E74547" s="374"/>
      <c r="F74547" s="374"/>
      <c r="G74547" s="408"/>
      <c r="H74547" s="374"/>
      <c r="I74547" s="409"/>
      <c r="J74547" s="374"/>
      <c r="K74547" s="409"/>
      <c r="L74547" s="378"/>
      <c r="M74547" s="410"/>
      <c r="N74547" s="374"/>
      <c r="O74547" s="411"/>
      <c r="P74547" s="409"/>
      <c r="Q74547" s="409"/>
      <c r="R74547" s="378"/>
      <c r="S74547" s="378"/>
      <c r="T74547" s="378"/>
      <c r="U74547" s="378"/>
      <c r="V74547" s="378"/>
      <c r="W74547" s="378"/>
      <c r="X74547" s="378"/>
      <c r="Y74547" s="378"/>
    </row>
    <row r="74548" spans="1:25">
      <c r="A74548" s="374"/>
      <c r="B74548" s="374"/>
      <c r="C74548" s="406"/>
      <c r="D74548" s="407"/>
      <c r="E74548" s="374"/>
      <c r="F74548" s="374"/>
      <c r="G74548" s="408"/>
      <c r="H74548" s="374"/>
      <c r="I74548" s="409"/>
      <c r="J74548" s="374"/>
      <c r="K74548" s="409"/>
      <c r="L74548" s="378"/>
      <c r="M74548" s="410"/>
      <c r="N74548" s="374"/>
      <c r="O74548" s="411"/>
      <c r="P74548" s="409"/>
      <c r="Q74548" s="409"/>
      <c r="R74548" s="378"/>
      <c r="S74548" s="378"/>
      <c r="T74548" s="378"/>
      <c r="U74548" s="378"/>
      <c r="V74548" s="378"/>
      <c r="W74548" s="378"/>
      <c r="X74548" s="378"/>
      <c r="Y74548" s="378"/>
    </row>
    <row r="74549" spans="1:25">
      <c r="A74549" s="374"/>
      <c r="B74549" s="374"/>
      <c r="C74549" s="406"/>
      <c r="D74549" s="407"/>
      <c r="E74549" s="374"/>
      <c r="F74549" s="374"/>
      <c r="G74549" s="408"/>
      <c r="H74549" s="374"/>
      <c r="I74549" s="409"/>
      <c r="J74549" s="374"/>
      <c r="K74549" s="409"/>
      <c r="L74549" s="378"/>
      <c r="M74549" s="410"/>
      <c r="N74549" s="374"/>
      <c r="O74549" s="411"/>
      <c r="P74549" s="409"/>
      <c r="Q74549" s="409"/>
      <c r="R74549" s="378"/>
      <c r="S74549" s="378"/>
      <c r="T74549" s="378"/>
      <c r="U74549" s="378"/>
      <c r="V74549" s="378"/>
      <c r="W74549" s="378"/>
      <c r="X74549" s="378"/>
      <c r="Y74549" s="378"/>
    </row>
    <row r="74550" spans="1:25">
      <c r="A74550" s="374"/>
      <c r="B74550" s="374"/>
      <c r="C74550" s="406"/>
      <c r="D74550" s="407"/>
      <c r="E74550" s="374"/>
      <c r="F74550" s="374"/>
      <c r="G74550" s="408"/>
      <c r="H74550" s="374"/>
      <c r="I74550" s="409"/>
      <c r="J74550" s="374"/>
      <c r="K74550" s="409"/>
      <c r="L74550" s="378"/>
      <c r="M74550" s="410"/>
      <c r="N74550" s="374"/>
      <c r="O74550" s="411"/>
      <c r="P74550" s="409"/>
      <c r="Q74550" s="409"/>
      <c r="R74550" s="378"/>
      <c r="S74550" s="378"/>
      <c r="T74550" s="378"/>
      <c r="U74550" s="378"/>
      <c r="V74550" s="378"/>
      <c r="W74550" s="378"/>
      <c r="X74550" s="378"/>
      <c r="Y74550" s="378"/>
    </row>
    <row r="74551" spans="1:25">
      <c r="A74551" s="374"/>
      <c r="B74551" s="374"/>
      <c r="C74551" s="406"/>
      <c r="D74551" s="407"/>
      <c r="E74551" s="374"/>
      <c r="F74551" s="374"/>
      <c r="G74551" s="408"/>
      <c r="H74551" s="374"/>
      <c r="I74551" s="409"/>
      <c r="J74551" s="374"/>
      <c r="K74551" s="409"/>
      <c r="L74551" s="378"/>
      <c r="M74551" s="410"/>
      <c r="N74551" s="374"/>
      <c r="O74551" s="411"/>
      <c r="P74551" s="409"/>
      <c r="Q74551" s="409"/>
      <c r="R74551" s="378"/>
      <c r="S74551" s="378"/>
      <c r="T74551" s="378"/>
      <c r="U74551" s="378"/>
      <c r="V74551" s="378"/>
      <c r="W74551" s="378"/>
      <c r="X74551" s="378"/>
      <c r="Y74551" s="378"/>
    </row>
    <row r="74552" spans="1:25">
      <c r="A74552" s="374"/>
      <c r="B74552" s="374"/>
      <c r="C74552" s="406"/>
      <c r="D74552" s="407"/>
      <c r="E74552" s="374"/>
      <c r="F74552" s="374"/>
      <c r="G74552" s="408"/>
      <c r="H74552" s="374"/>
      <c r="I74552" s="409"/>
      <c r="J74552" s="374"/>
      <c r="K74552" s="409"/>
      <c r="L74552" s="378"/>
      <c r="M74552" s="410"/>
      <c r="N74552" s="374"/>
      <c r="O74552" s="411"/>
      <c r="P74552" s="409"/>
      <c r="Q74552" s="409"/>
      <c r="R74552" s="378"/>
      <c r="S74552" s="378"/>
      <c r="T74552" s="378"/>
      <c r="U74552" s="378"/>
      <c r="V74552" s="378"/>
      <c r="W74552" s="378"/>
      <c r="X74552" s="378"/>
      <c r="Y74552" s="378"/>
    </row>
    <row r="74553" spans="1:25">
      <c r="A74553" s="374"/>
      <c r="B74553" s="374"/>
      <c r="C74553" s="406"/>
      <c r="D74553" s="407"/>
      <c r="E74553" s="374"/>
      <c r="F74553" s="374"/>
      <c r="G74553" s="408"/>
      <c r="H74553" s="374"/>
      <c r="I74553" s="409"/>
      <c r="J74553" s="374"/>
      <c r="K74553" s="409"/>
      <c r="L74553" s="378"/>
      <c r="M74553" s="410"/>
      <c r="N74553" s="374"/>
      <c r="O74553" s="411"/>
      <c r="P74553" s="409"/>
      <c r="Q74553" s="409"/>
      <c r="R74553" s="378"/>
      <c r="S74553" s="378"/>
      <c r="T74553" s="378"/>
      <c r="U74553" s="378"/>
      <c r="V74553" s="378"/>
      <c r="W74553" s="378"/>
      <c r="X74553" s="378"/>
      <c r="Y74553" s="378"/>
    </row>
    <row r="74554" spans="1:25">
      <c r="A74554" s="374"/>
      <c r="B74554" s="374"/>
      <c r="C74554" s="406"/>
      <c r="D74554" s="407"/>
      <c r="E74554" s="374"/>
      <c r="F74554" s="374"/>
      <c r="G74554" s="408"/>
      <c r="H74554" s="374"/>
      <c r="I74554" s="409"/>
      <c r="J74554" s="374"/>
      <c r="K74554" s="409"/>
      <c r="L74554" s="378"/>
      <c r="M74554" s="410"/>
      <c r="N74554" s="374"/>
      <c r="O74554" s="411"/>
      <c r="P74554" s="409"/>
      <c r="Q74554" s="409"/>
      <c r="R74554" s="378"/>
      <c r="S74554" s="378"/>
      <c r="T74554" s="378"/>
      <c r="U74554" s="378"/>
      <c r="V74554" s="378"/>
      <c r="W74554" s="378"/>
      <c r="X74554" s="378"/>
      <c r="Y74554" s="378"/>
    </row>
    <row r="74555" spans="1:25">
      <c r="A74555" s="374"/>
      <c r="B74555" s="374"/>
      <c r="C74555" s="406"/>
      <c r="D74555" s="407"/>
      <c r="E74555" s="374"/>
      <c r="F74555" s="374"/>
      <c r="G74555" s="408"/>
      <c r="H74555" s="374"/>
      <c r="I74555" s="409"/>
      <c r="J74555" s="374"/>
      <c r="K74555" s="409"/>
      <c r="L74555" s="378"/>
      <c r="M74555" s="410"/>
      <c r="N74555" s="374"/>
      <c r="O74555" s="411"/>
      <c r="P74555" s="409"/>
      <c r="Q74555" s="409"/>
      <c r="R74555" s="378"/>
      <c r="S74555" s="378"/>
      <c r="T74555" s="378"/>
      <c r="U74555" s="378"/>
      <c r="V74555" s="378"/>
      <c r="W74555" s="378"/>
      <c r="X74555" s="378"/>
      <c r="Y74555" s="378"/>
    </row>
    <row r="74556" spans="1:25">
      <c r="A74556" s="374"/>
      <c r="B74556" s="374"/>
      <c r="C74556" s="406"/>
      <c r="D74556" s="407"/>
      <c r="E74556" s="374"/>
      <c r="F74556" s="374"/>
      <c r="G74556" s="408"/>
      <c r="H74556" s="374"/>
      <c r="I74556" s="409"/>
      <c r="J74556" s="374"/>
      <c r="K74556" s="409"/>
      <c r="L74556" s="378"/>
      <c r="M74556" s="410"/>
      <c r="N74556" s="374"/>
      <c r="O74556" s="411"/>
      <c r="P74556" s="409"/>
      <c r="Q74556" s="409"/>
      <c r="R74556" s="378"/>
      <c r="S74556" s="378"/>
      <c r="T74556" s="378"/>
      <c r="U74556" s="378"/>
      <c r="V74556" s="378"/>
      <c r="W74556" s="378"/>
      <c r="X74556" s="378"/>
      <c r="Y74556" s="378"/>
    </row>
    <row r="74557" spans="1:25">
      <c r="A74557" s="374"/>
      <c r="B74557" s="374"/>
      <c r="C74557" s="406"/>
      <c r="D74557" s="407"/>
      <c r="E74557" s="374"/>
      <c r="F74557" s="374"/>
      <c r="G74557" s="408"/>
      <c r="H74557" s="374"/>
      <c r="I74557" s="409"/>
      <c r="J74557" s="374"/>
      <c r="K74557" s="409"/>
      <c r="L74557" s="378"/>
      <c r="M74557" s="410"/>
      <c r="N74557" s="374"/>
      <c r="O74557" s="411"/>
      <c r="P74557" s="409"/>
      <c r="Q74557" s="409"/>
      <c r="R74557" s="378"/>
      <c r="S74557" s="378"/>
      <c r="T74557" s="378"/>
      <c r="U74557" s="378"/>
      <c r="V74557" s="378"/>
      <c r="W74557" s="378"/>
      <c r="X74557" s="378"/>
      <c r="Y74557" s="378"/>
    </row>
    <row r="74558" spans="1:25">
      <c r="A74558" s="374"/>
      <c r="B74558" s="374"/>
      <c r="C74558" s="406"/>
      <c r="D74558" s="407"/>
      <c r="E74558" s="374"/>
      <c r="F74558" s="374"/>
      <c r="G74558" s="408"/>
      <c r="H74558" s="374"/>
      <c r="I74558" s="409"/>
      <c r="J74558" s="374"/>
      <c r="K74558" s="409"/>
      <c r="L74558" s="378"/>
      <c r="M74558" s="410"/>
      <c r="N74558" s="374"/>
      <c r="O74558" s="411"/>
      <c r="P74558" s="409"/>
      <c r="Q74558" s="409"/>
      <c r="R74558" s="378"/>
      <c r="S74558" s="378"/>
      <c r="T74558" s="378"/>
      <c r="U74558" s="378"/>
      <c r="V74558" s="378"/>
      <c r="W74558" s="378"/>
      <c r="X74558" s="378"/>
      <c r="Y74558" s="378"/>
    </row>
    <row r="74559" spans="1:25">
      <c r="A74559" s="374"/>
      <c r="B74559" s="374"/>
      <c r="C74559" s="406"/>
      <c r="D74559" s="407"/>
      <c r="E74559" s="374"/>
      <c r="F74559" s="374"/>
      <c r="G74559" s="408"/>
      <c r="H74559" s="374"/>
      <c r="I74559" s="409"/>
      <c r="J74559" s="374"/>
      <c r="K74559" s="409"/>
      <c r="L74559" s="378"/>
      <c r="M74559" s="410"/>
      <c r="N74559" s="374"/>
      <c r="O74559" s="411"/>
      <c r="P74559" s="409"/>
      <c r="Q74559" s="409"/>
      <c r="R74559" s="378"/>
      <c r="S74559" s="378"/>
      <c r="T74559" s="378"/>
      <c r="U74559" s="378"/>
      <c r="V74559" s="378"/>
      <c r="W74559" s="378"/>
      <c r="X74559" s="378"/>
      <c r="Y74559" s="378"/>
    </row>
    <row r="74560" spans="1:25">
      <c r="A74560" s="374"/>
      <c r="B74560" s="374"/>
      <c r="C74560" s="406"/>
      <c r="D74560" s="407"/>
      <c r="E74560" s="374"/>
      <c r="F74560" s="374"/>
      <c r="G74560" s="408"/>
      <c r="H74560" s="374"/>
      <c r="I74560" s="409"/>
      <c r="J74560" s="374"/>
      <c r="K74560" s="409"/>
      <c r="L74560" s="378"/>
      <c r="M74560" s="410"/>
      <c r="N74560" s="374"/>
      <c r="O74560" s="411"/>
      <c r="P74560" s="409"/>
      <c r="Q74560" s="409"/>
      <c r="R74560" s="378"/>
      <c r="S74560" s="378"/>
      <c r="T74560" s="378"/>
      <c r="U74560" s="378"/>
      <c r="V74560" s="378"/>
      <c r="W74560" s="378"/>
      <c r="X74560" s="378"/>
      <c r="Y74560" s="378"/>
    </row>
    <row r="74561" spans="1:25">
      <c r="A74561" s="374"/>
      <c r="B74561" s="374"/>
      <c r="C74561" s="406"/>
      <c r="D74561" s="407"/>
      <c r="E74561" s="374"/>
      <c r="F74561" s="374"/>
      <c r="G74561" s="408"/>
      <c r="H74561" s="374"/>
      <c r="I74561" s="409"/>
      <c r="J74561" s="374"/>
      <c r="K74561" s="409"/>
      <c r="L74561" s="378"/>
      <c r="M74561" s="410"/>
      <c r="N74561" s="374"/>
      <c r="O74561" s="411"/>
      <c r="P74561" s="409"/>
      <c r="Q74561" s="409"/>
      <c r="R74561" s="378"/>
      <c r="S74561" s="378"/>
      <c r="T74561" s="378"/>
      <c r="U74561" s="378"/>
      <c r="V74561" s="378"/>
      <c r="W74561" s="378"/>
      <c r="X74561" s="378"/>
      <c r="Y74561" s="378"/>
    </row>
    <row r="74562" spans="1:25">
      <c r="A74562" s="374"/>
      <c r="B74562" s="374"/>
      <c r="C74562" s="406"/>
      <c r="D74562" s="407"/>
      <c r="E74562" s="374"/>
      <c r="F74562" s="374"/>
      <c r="G74562" s="408"/>
      <c r="H74562" s="374"/>
      <c r="I74562" s="409"/>
      <c r="J74562" s="374"/>
      <c r="K74562" s="409"/>
      <c r="L74562" s="378"/>
      <c r="M74562" s="410"/>
      <c r="N74562" s="374"/>
      <c r="O74562" s="411"/>
      <c r="P74562" s="409"/>
      <c r="Q74562" s="409"/>
      <c r="R74562" s="378"/>
      <c r="S74562" s="378"/>
      <c r="T74562" s="378"/>
      <c r="U74562" s="378"/>
      <c r="V74562" s="378"/>
      <c r="W74562" s="378"/>
      <c r="X74562" s="378"/>
      <c r="Y74562" s="378"/>
    </row>
    <row r="74563" spans="1:25">
      <c r="A74563" s="374"/>
      <c r="B74563" s="374"/>
      <c r="C74563" s="406"/>
      <c r="D74563" s="407"/>
      <c r="E74563" s="374"/>
      <c r="F74563" s="374"/>
      <c r="G74563" s="408"/>
      <c r="H74563" s="374"/>
      <c r="I74563" s="409"/>
      <c r="J74563" s="374"/>
      <c r="K74563" s="409"/>
      <c r="L74563" s="378"/>
      <c r="M74563" s="410"/>
      <c r="N74563" s="374"/>
      <c r="O74563" s="411"/>
      <c r="P74563" s="409"/>
      <c r="Q74563" s="409"/>
      <c r="R74563" s="378"/>
      <c r="S74563" s="378"/>
      <c r="T74563" s="378"/>
      <c r="U74563" s="378"/>
      <c r="V74563" s="378"/>
      <c r="W74563" s="378"/>
      <c r="X74563" s="378"/>
      <c r="Y74563" s="378"/>
    </row>
    <row r="74564" spans="1:25">
      <c r="A74564" s="374"/>
      <c r="B74564" s="374"/>
      <c r="C74564" s="406"/>
      <c r="D74564" s="407"/>
      <c r="E74564" s="374"/>
      <c r="F74564" s="374"/>
      <c r="G74564" s="408"/>
      <c r="H74564" s="374"/>
      <c r="I74564" s="409"/>
      <c r="J74564" s="374"/>
      <c r="K74564" s="409"/>
      <c r="L74564" s="378"/>
      <c r="M74564" s="410"/>
      <c r="N74564" s="374"/>
      <c r="O74564" s="411"/>
      <c r="P74564" s="409"/>
      <c r="Q74564" s="409"/>
      <c r="R74564" s="378"/>
      <c r="S74564" s="378"/>
      <c r="T74564" s="378"/>
      <c r="U74564" s="378"/>
      <c r="V74564" s="378"/>
      <c r="W74564" s="378"/>
      <c r="X74564" s="378"/>
      <c r="Y74564" s="378"/>
    </row>
    <row r="74565" spans="1:25">
      <c r="A74565" s="374"/>
      <c r="B74565" s="374"/>
      <c r="C74565" s="406"/>
      <c r="D74565" s="407"/>
      <c r="E74565" s="374"/>
      <c r="F74565" s="374"/>
      <c r="G74565" s="408"/>
      <c r="H74565" s="374"/>
      <c r="I74565" s="409"/>
      <c r="J74565" s="374"/>
      <c r="K74565" s="409"/>
      <c r="L74565" s="378"/>
      <c r="M74565" s="410"/>
      <c r="N74565" s="374"/>
      <c r="O74565" s="411"/>
      <c r="P74565" s="409"/>
      <c r="Q74565" s="409"/>
      <c r="R74565" s="378"/>
      <c r="S74565" s="378"/>
      <c r="T74565" s="378"/>
      <c r="U74565" s="378"/>
      <c r="V74565" s="378"/>
      <c r="W74565" s="378"/>
      <c r="X74565" s="378"/>
      <c r="Y74565" s="378"/>
    </row>
    <row r="74566" spans="1:25">
      <c r="A74566" s="374"/>
      <c r="B74566" s="374"/>
      <c r="C74566" s="406"/>
      <c r="D74566" s="407"/>
      <c r="E74566" s="374"/>
      <c r="F74566" s="374"/>
      <c r="G74566" s="408"/>
      <c r="H74566" s="374"/>
      <c r="I74566" s="409"/>
      <c r="J74566" s="374"/>
      <c r="K74566" s="409"/>
      <c r="L74566" s="378"/>
      <c r="M74566" s="410"/>
      <c r="N74566" s="374"/>
      <c r="O74566" s="411"/>
      <c r="P74566" s="409"/>
      <c r="Q74566" s="409"/>
      <c r="R74566" s="378"/>
      <c r="S74566" s="378"/>
      <c r="T74566" s="378"/>
      <c r="U74566" s="378"/>
      <c r="V74566" s="378"/>
      <c r="W74566" s="378"/>
      <c r="X74566" s="378"/>
      <c r="Y74566" s="378"/>
    </row>
    <row r="74567" spans="1:25">
      <c r="A74567" s="374"/>
      <c r="B74567" s="374"/>
      <c r="C74567" s="406"/>
      <c r="D74567" s="407"/>
      <c r="E74567" s="374"/>
      <c r="F74567" s="374"/>
      <c r="G74567" s="408"/>
      <c r="H74567" s="374"/>
      <c r="I74567" s="409"/>
      <c r="J74567" s="374"/>
      <c r="K74567" s="409"/>
      <c r="L74567" s="378"/>
      <c r="M74567" s="410"/>
      <c r="N74567" s="374"/>
      <c r="O74567" s="411"/>
      <c r="P74567" s="409"/>
      <c r="Q74567" s="409"/>
      <c r="R74567" s="378"/>
      <c r="S74567" s="378"/>
      <c r="T74567" s="378"/>
      <c r="U74567" s="378"/>
      <c r="V74567" s="378"/>
      <c r="W74567" s="378"/>
      <c r="X74567" s="378"/>
      <c r="Y74567" s="378"/>
    </row>
    <row r="74568" spans="1:25">
      <c r="A74568" s="374"/>
      <c r="B74568" s="374"/>
      <c r="C74568" s="406"/>
      <c r="D74568" s="407"/>
      <c r="E74568" s="374"/>
      <c r="F74568" s="374"/>
      <c r="G74568" s="408"/>
      <c r="H74568" s="374"/>
      <c r="I74568" s="409"/>
      <c r="J74568" s="374"/>
      <c r="K74568" s="409"/>
      <c r="L74568" s="378"/>
      <c r="M74568" s="410"/>
      <c r="N74568" s="374"/>
      <c r="O74568" s="411"/>
      <c r="P74568" s="409"/>
      <c r="Q74568" s="409"/>
      <c r="R74568" s="378"/>
      <c r="S74568" s="378"/>
      <c r="T74568" s="378"/>
      <c r="U74568" s="378"/>
      <c r="V74568" s="378"/>
      <c r="W74568" s="378"/>
      <c r="X74568" s="378"/>
      <c r="Y74568" s="378"/>
    </row>
    <row r="74569" spans="1:25">
      <c r="A74569" s="374"/>
      <c r="B74569" s="374"/>
      <c r="C74569" s="406"/>
      <c r="D74569" s="407"/>
      <c r="E74569" s="374"/>
      <c r="F74569" s="374"/>
      <c r="G74569" s="408"/>
      <c r="H74569" s="374"/>
      <c r="I74569" s="409"/>
      <c r="J74569" s="374"/>
      <c r="K74569" s="409"/>
      <c r="L74569" s="378"/>
      <c r="M74569" s="410"/>
      <c r="N74569" s="374"/>
      <c r="O74569" s="411"/>
      <c r="P74569" s="409"/>
      <c r="Q74569" s="409"/>
      <c r="R74569" s="378"/>
      <c r="S74569" s="378"/>
      <c r="T74569" s="378"/>
      <c r="U74569" s="378"/>
      <c r="V74569" s="378"/>
      <c r="W74569" s="378"/>
      <c r="X74569" s="378"/>
      <c r="Y74569" s="378"/>
    </row>
    <row r="74570" spans="1:25">
      <c r="A74570" s="374"/>
      <c r="B74570" s="374"/>
      <c r="C74570" s="406"/>
      <c r="D74570" s="407"/>
      <c r="E74570" s="374"/>
      <c r="F74570" s="374"/>
      <c r="G74570" s="408"/>
      <c r="H74570" s="374"/>
      <c r="I74570" s="409"/>
      <c r="J74570" s="374"/>
      <c r="K74570" s="409"/>
      <c r="L74570" s="378"/>
      <c r="M74570" s="410"/>
      <c r="N74570" s="374"/>
      <c r="O74570" s="411"/>
      <c r="P74570" s="409"/>
      <c r="Q74570" s="409"/>
      <c r="R74570" s="378"/>
      <c r="S74570" s="378"/>
      <c r="T74570" s="378"/>
      <c r="U74570" s="378"/>
      <c r="V74570" s="378"/>
      <c r="W74570" s="378"/>
      <c r="X74570" s="378"/>
      <c r="Y74570" s="378"/>
    </row>
    <row r="74571" spans="1:25">
      <c r="A74571" s="374"/>
      <c r="B74571" s="374"/>
      <c r="C74571" s="406"/>
      <c r="D74571" s="407"/>
      <c r="E74571" s="374"/>
      <c r="F74571" s="374"/>
      <c r="G74571" s="408"/>
      <c r="H74571" s="374"/>
      <c r="I74571" s="409"/>
      <c r="J74571" s="374"/>
      <c r="K74571" s="409"/>
      <c r="L74571" s="378"/>
      <c r="M74571" s="410"/>
      <c r="N74571" s="374"/>
      <c r="O74571" s="411"/>
      <c r="P74571" s="409"/>
      <c r="Q74571" s="409"/>
      <c r="R74571" s="378"/>
      <c r="S74571" s="378"/>
      <c r="T74571" s="378"/>
      <c r="U74571" s="378"/>
      <c r="V74571" s="378"/>
      <c r="W74571" s="378"/>
      <c r="X74571" s="378"/>
      <c r="Y74571" s="378"/>
    </row>
    <row r="74572" spans="1:25">
      <c r="A74572" s="374"/>
      <c r="B74572" s="374"/>
      <c r="C74572" s="406"/>
      <c r="D74572" s="407"/>
      <c r="E74572" s="374"/>
      <c r="F74572" s="374"/>
      <c r="G74572" s="408"/>
      <c r="H74572" s="374"/>
      <c r="I74572" s="409"/>
      <c r="J74572" s="374"/>
      <c r="K74572" s="409"/>
      <c r="L74572" s="378"/>
      <c r="M74572" s="410"/>
      <c r="N74572" s="374"/>
      <c r="O74572" s="411"/>
      <c r="P74572" s="409"/>
      <c r="Q74572" s="409"/>
      <c r="R74572" s="378"/>
      <c r="S74572" s="378"/>
      <c r="T74572" s="378"/>
      <c r="U74572" s="378"/>
      <c r="V74572" s="378"/>
      <c r="W74572" s="378"/>
      <c r="X74572" s="378"/>
      <c r="Y74572" s="378"/>
    </row>
    <row r="74573" spans="1:25">
      <c r="A74573" s="374"/>
      <c r="B74573" s="374"/>
      <c r="C74573" s="406"/>
      <c r="D74573" s="407"/>
      <c r="E74573" s="374"/>
      <c r="F74573" s="374"/>
      <c r="G74573" s="408"/>
      <c r="H74573" s="374"/>
      <c r="I74573" s="409"/>
      <c r="J74573" s="374"/>
      <c r="K74573" s="409"/>
      <c r="L74573" s="378"/>
      <c r="M74573" s="410"/>
      <c r="N74573" s="374"/>
      <c r="O74573" s="411"/>
      <c r="P74573" s="409"/>
      <c r="Q74573" s="409"/>
      <c r="R74573" s="378"/>
      <c r="S74573" s="378"/>
      <c r="T74573" s="378"/>
      <c r="U74573" s="378"/>
      <c r="V74573" s="378"/>
      <c r="W74573" s="378"/>
      <c r="X74573" s="378"/>
      <c r="Y74573" s="378"/>
    </row>
    <row r="74574" spans="1:25">
      <c r="A74574" s="374"/>
      <c r="B74574" s="374"/>
      <c r="C74574" s="406"/>
      <c r="D74574" s="407"/>
      <c r="E74574" s="374"/>
      <c r="F74574" s="374"/>
      <c r="G74574" s="408"/>
      <c r="H74574" s="374"/>
      <c r="I74574" s="409"/>
      <c r="J74574" s="374"/>
      <c r="K74574" s="409"/>
      <c r="L74574" s="378"/>
      <c r="M74574" s="410"/>
      <c r="N74574" s="374"/>
      <c r="O74574" s="411"/>
      <c r="P74574" s="409"/>
      <c r="Q74574" s="409"/>
      <c r="R74574" s="378"/>
      <c r="S74574" s="378"/>
      <c r="T74574" s="378"/>
      <c r="U74574" s="378"/>
      <c r="V74574" s="378"/>
      <c r="W74574" s="378"/>
      <c r="X74574" s="378"/>
      <c r="Y74574" s="378"/>
    </row>
    <row r="74575" spans="1:25">
      <c r="A74575" s="374"/>
      <c r="B74575" s="374"/>
      <c r="C74575" s="406"/>
      <c r="D74575" s="407"/>
      <c r="E74575" s="374"/>
      <c r="F74575" s="374"/>
      <c r="G74575" s="408"/>
      <c r="H74575" s="374"/>
      <c r="I74575" s="409"/>
      <c r="J74575" s="374"/>
      <c r="K74575" s="409"/>
      <c r="L74575" s="378"/>
      <c r="M74575" s="410"/>
      <c r="N74575" s="374"/>
      <c r="O74575" s="411"/>
      <c r="P74575" s="409"/>
      <c r="Q74575" s="409"/>
      <c r="R74575" s="378"/>
      <c r="S74575" s="378"/>
      <c r="T74575" s="378"/>
      <c r="U74575" s="378"/>
      <c r="V74575" s="378"/>
      <c r="W74575" s="378"/>
      <c r="X74575" s="378"/>
      <c r="Y74575" s="378"/>
    </row>
    <row r="74576" spans="1:25">
      <c r="A74576" s="374"/>
      <c r="B74576" s="374"/>
      <c r="C74576" s="406"/>
      <c r="D74576" s="407"/>
      <c r="E74576" s="374"/>
      <c r="F74576" s="374"/>
      <c r="G74576" s="408"/>
      <c r="H74576" s="374"/>
      <c r="I74576" s="409"/>
      <c r="J74576" s="374"/>
      <c r="K74576" s="409"/>
      <c r="L74576" s="378"/>
      <c r="M74576" s="410"/>
      <c r="N74576" s="374"/>
      <c r="O74576" s="411"/>
      <c r="P74576" s="409"/>
      <c r="Q74576" s="409"/>
      <c r="R74576" s="378"/>
      <c r="S74576" s="378"/>
      <c r="T74576" s="378"/>
      <c r="U74576" s="378"/>
      <c r="V74576" s="378"/>
      <c r="W74576" s="378"/>
      <c r="X74576" s="378"/>
      <c r="Y74576" s="378"/>
    </row>
    <row r="74577" spans="1:25">
      <c r="A74577" s="374"/>
      <c r="B74577" s="374"/>
      <c r="C74577" s="406"/>
      <c r="D74577" s="407"/>
      <c r="E74577" s="374"/>
      <c r="F74577" s="374"/>
      <c r="G74577" s="408"/>
      <c r="H74577" s="374"/>
      <c r="I74577" s="409"/>
      <c r="J74577" s="374"/>
      <c r="K74577" s="409"/>
      <c r="L74577" s="378"/>
      <c r="M74577" s="410"/>
      <c r="N74577" s="374"/>
      <c r="O74577" s="411"/>
      <c r="P74577" s="409"/>
      <c r="Q74577" s="409"/>
      <c r="R74577" s="378"/>
      <c r="S74577" s="378"/>
      <c r="T74577" s="378"/>
      <c r="U74577" s="378"/>
      <c r="V74577" s="378"/>
      <c r="W74577" s="378"/>
      <c r="X74577" s="378"/>
      <c r="Y74577" s="378"/>
    </row>
    <row r="74578" spans="1:25">
      <c r="A74578" s="374"/>
      <c r="B74578" s="374"/>
      <c r="C74578" s="406"/>
      <c r="D74578" s="407"/>
      <c r="E74578" s="374"/>
      <c r="F74578" s="374"/>
      <c r="G74578" s="408"/>
      <c r="H74578" s="374"/>
      <c r="I74578" s="409"/>
      <c r="J74578" s="374"/>
      <c r="K74578" s="409"/>
      <c r="L74578" s="378"/>
      <c r="M74578" s="410"/>
      <c r="N74578" s="374"/>
      <c r="O74578" s="411"/>
      <c r="P74578" s="409"/>
      <c r="Q74578" s="409"/>
      <c r="R74578" s="378"/>
      <c r="S74578" s="378"/>
      <c r="T74578" s="378"/>
      <c r="U74578" s="378"/>
      <c r="V74578" s="378"/>
      <c r="W74578" s="378"/>
      <c r="X74578" s="378"/>
      <c r="Y74578" s="378"/>
    </row>
    <row r="74579" spans="1:25">
      <c r="A74579" s="374"/>
      <c r="B74579" s="374"/>
      <c r="C74579" s="406"/>
      <c r="D74579" s="407"/>
      <c r="E74579" s="374"/>
      <c r="F74579" s="374"/>
      <c r="G74579" s="408"/>
      <c r="H74579" s="374"/>
      <c r="I74579" s="409"/>
      <c r="J74579" s="374"/>
      <c r="K74579" s="409"/>
      <c r="L74579" s="378"/>
      <c r="M74579" s="410"/>
      <c r="N74579" s="374"/>
      <c r="O74579" s="411"/>
      <c r="P74579" s="409"/>
      <c r="Q74579" s="409"/>
      <c r="R74579" s="378"/>
      <c r="S74579" s="378"/>
      <c r="T74579" s="378"/>
      <c r="U74579" s="378"/>
      <c r="V74579" s="378"/>
      <c r="W74579" s="378"/>
      <c r="X74579" s="378"/>
      <c r="Y74579" s="378"/>
    </row>
    <row r="74580" spans="1:25">
      <c r="A74580" s="374"/>
      <c r="B74580" s="374"/>
      <c r="C74580" s="406"/>
      <c r="D74580" s="407"/>
      <c r="E74580" s="374"/>
      <c r="F74580" s="374"/>
      <c r="G74580" s="408"/>
      <c r="H74580" s="374"/>
      <c r="I74580" s="409"/>
      <c r="J74580" s="374"/>
      <c r="K74580" s="409"/>
      <c r="L74580" s="378"/>
      <c r="M74580" s="410"/>
      <c r="N74580" s="374"/>
      <c r="O74580" s="411"/>
      <c r="P74580" s="409"/>
      <c r="Q74580" s="409"/>
      <c r="R74580" s="378"/>
      <c r="S74580" s="378"/>
      <c r="T74580" s="378"/>
      <c r="U74580" s="378"/>
      <c r="V74580" s="378"/>
      <c r="W74580" s="378"/>
      <c r="X74580" s="378"/>
      <c r="Y74580" s="378"/>
    </row>
    <row r="74581" spans="1:25">
      <c r="A74581" s="374"/>
      <c r="B74581" s="374"/>
      <c r="C74581" s="406"/>
      <c r="D74581" s="407"/>
      <c r="E74581" s="374"/>
      <c r="F74581" s="374"/>
      <c r="G74581" s="408"/>
      <c r="H74581" s="374"/>
      <c r="I74581" s="409"/>
      <c r="J74581" s="374"/>
      <c r="K74581" s="409"/>
      <c r="L74581" s="378"/>
      <c r="M74581" s="410"/>
      <c r="N74581" s="374"/>
      <c r="O74581" s="411"/>
      <c r="P74581" s="409"/>
      <c r="Q74581" s="409"/>
      <c r="R74581" s="378"/>
      <c r="S74581" s="378"/>
      <c r="T74581" s="378"/>
      <c r="U74581" s="378"/>
      <c r="V74581" s="378"/>
      <c r="W74581" s="378"/>
      <c r="X74581" s="378"/>
      <c r="Y74581" s="378"/>
    </row>
    <row r="74582" spans="1:25">
      <c r="A74582" s="374"/>
      <c r="B74582" s="374"/>
      <c r="C74582" s="406"/>
      <c r="D74582" s="407"/>
      <c r="E74582" s="374"/>
      <c r="F74582" s="374"/>
      <c r="G74582" s="408"/>
      <c r="H74582" s="374"/>
      <c r="I74582" s="409"/>
      <c r="J74582" s="374"/>
      <c r="K74582" s="409"/>
      <c r="L74582" s="378"/>
      <c r="M74582" s="410"/>
      <c r="N74582" s="374"/>
      <c r="O74582" s="411"/>
      <c r="P74582" s="409"/>
      <c r="Q74582" s="409"/>
      <c r="R74582" s="378"/>
      <c r="S74582" s="378"/>
      <c r="T74582" s="378"/>
      <c r="U74582" s="378"/>
      <c r="V74582" s="378"/>
      <c r="W74582" s="378"/>
      <c r="X74582" s="378"/>
      <c r="Y74582" s="378"/>
    </row>
    <row r="74583" spans="1:25">
      <c r="A74583" s="374"/>
      <c r="B74583" s="374"/>
      <c r="C74583" s="406"/>
      <c r="D74583" s="407"/>
      <c r="E74583" s="374"/>
      <c r="F74583" s="374"/>
      <c r="G74583" s="408"/>
      <c r="H74583" s="374"/>
      <c r="I74583" s="409"/>
      <c r="J74583" s="374"/>
      <c r="K74583" s="409"/>
      <c r="L74583" s="378"/>
      <c r="M74583" s="410"/>
      <c r="N74583" s="374"/>
      <c r="O74583" s="411"/>
      <c r="P74583" s="409"/>
      <c r="Q74583" s="409"/>
      <c r="R74583" s="378"/>
      <c r="S74583" s="378"/>
      <c r="T74583" s="378"/>
      <c r="U74583" s="378"/>
      <c r="V74583" s="378"/>
      <c r="W74583" s="378"/>
      <c r="X74583" s="378"/>
      <c r="Y74583" s="378"/>
    </row>
    <row r="74584" spans="1:25">
      <c r="A74584" s="374"/>
      <c r="B74584" s="374"/>
      <c r="C74584" s="406"/>
      <c r="D74584" s="407"/>
      <c r="E74584" s="374"/>
      <c r="F74584" s="374"/>
      <c r="G74584" s="408"/>
      <c r="H74584" s="374"/>
      <c r="I74584" s="409"/>
      <c r="J74584" s="374"/>
      <c r="K74584" s="409"/>
      <c r="L74584" s="378"/>
      <c r="M74584" s="410"/>
      <c r="N74584" s="374"/>
      <c r="O74584" s="411"/>
      <c r="P74584" s="409"/>
      <c r="Q74584" s="409"/>
      <c r="R74584" s="378"/>
      <c r="S74584" s="378"/>
      <c r="T74584" s="378"/>
      <c r="U74584" s="378"/>
      <c r="V74584" s="378"/>
      <c r="W74584" s="378"/>
      <c r="X74584" s="378"/>
      <c r="Y74584" s="378"/>
    </row>
    <row r="74585" spans="1:25">
      <c r="A74585" s="374"/>
      <c r="B74585" s="374"/>
      <c r="C74585" s="406"/>
      <c r="D74585" s="407"/>
      <c r="E74585" s="374"/>
      <c r="F74585" s="374"/>
      <c r="G74585" s="408"/>
      <c r="H74585" s="374"/>
      <c r="I74585" s="409"/>
      <c r="J74585" s="374"/>
      <c r="K74585" s="409"/>
      <c r="L74585" s="378"/>
      <c r="M74585" s="410"/>
      <c r="N74585" s="374"/>
      <c r="O74585" s="411"/>
      <c r="P74585" s="409"/>
      <c r="Q74585" s="409"/>
      <c r="R74585" s="378"/>
      <c r="S74585" s="378"/>
      <c r="T74585" s="378"/>
      <c r="U74585" s="378"/>
      <c r="V74585" s="378"/>
      <c r="W74585" s="378"/>
      <c r="X74585" s="378"/>
      <c r="Y74585" s="378"/>
    </row>
    <row r="74586" spans="1:25">
      <c r="A74586" s="374"/>
      <c r="B74586" s="374"/>
      <c r="C74586" s="406"/>
      <c r="D74586" s="407"/>
      <c r="E74586" s="374"/>
      <c r="F74586" s="374"/>
      <c r="G74586" s="408"/>
      <c r="H74586" s="374"/>
      <c r="I74586" s="409"/>
      <c r="J74586" s="374"/>
      <c r="K74586" s="409"/>
      <c r="L74586" s="378"/>
      <c r="M74586" s="410"/>
      <c r="N74586" s="374"/>
      <c r="O74586" s="411"/>
      <c r="P74586" s="409"/>
      <c r="Q74586" s="409"/>
      <c r="R74586" s="378"/>
      <c r="S74586" s="378"/>
      <c r="T74586" s="378"/>
      <c r="U74586" s="378"/>
      <c r="V74586" s="378"/>
      <c r="W74586" s="378"/>
      <c r="X74586" s="378"/>
      <c r="Y74586" s="378"/>
    </row>
    <row r="74587" spans="1:25">
      <c r="A74587" s="374"/>
      <c r="B74587" s="374"/>
      <c r="C74587" s="406"/>
      <c r="D74587" s="407"/>
      <c r="E74587" s="374"/>
      <c r="F74587" s="374"/>
      <c r="G74587" s="408"/>
      <c r="H74587" s="374"/>
      <c r="I74587" s="409"/>
      <c r="J74587" s="374"/>
      <c r="K74587" s="409"/>
      <c r="L74587" s="378"/>
      <c r="M74587" s="410"/>
      <c r="N74587" s="374"/>
      <c r="O74587" s="411"/>
      <c r="P74587" s="409"/>
      <c r="Q74587" s="409"/>
      <c r="R74587" s="378"/>
      <c r="S74587" s="378"/>
      <c r="T74587" s="378"/>
      <c r="U74587" s="378"/>
      <c r="V74587" s="378"/>
      <c r="W74587" s="378"/>
      <c r="X74587" s="378"/>
      <c r="Y74587" s="378"/>
    </row>
    <row r="74588" spans="1:25">
      <c r="A74588" s="374"/>
      <c r="B74588" s="374"/>
      <c r="C74588" s="406"/>
      <c r="D74588" s="407"/>
      <c r="E74588" s="374"/>
      <c r="F74588" s="374"/>
      <c r="G74588" s="408"/>
      <c r="H74588" s="374"/>
      <c r="I74588" s="409"/>
      <c r="J74588" s="374"/>
      <c r="K74588" s="409"/>
      <c r="L74588" s="378"/>
      <c r="M74588" s="410"/>
      <c r="N74588" s="374"/>
      <c r="O74588" s="411"/>
      <c r="P74588" s="409"/>
      <c r="Q74588" s="409"/>
      <c r="R74588" s="378"/>
      <c r="S74588" s="378"/>
      <c r="T74588" s="378"/>
      <c r="U74588" s="378"/>
      <c r="V74588" s="378"/>
      <c r="W74588" s="378"/>
      <c r="X74588" s="378"/>
      <c r="Y74588" s="378"/>
    </row>
    <row r="74589" spans="1:25">
      <c r="A74589" s="374"/>
      <c r="B74589" s="374"/>
      <c r="C74589" s="406"/>
      <c r="D74589" s="407"/>
      <c r="E74589" s="374"/>
      <c r="F74589" s="374"/>
      <c r="G74589" s="408"/>
      <c r="H74589" s="374"/>
      <c r="I74589" s="409"/>
      <c r="J74589" s="374"/>
      <c r="K74589" s="409"/>
      <c r="L74589" s="378"/>
      <c r="M74589" s="410"/>
      <c r="N74589" s="374"/>
      <c r="O74589" s="411"/>
      <c r="P74589" s="409"/>
      <c r="Q74589" s="409"/>
      <c r="R74589" s="378"/>
      <c r="S74589" s="378"/>
      <c r="T74589" s="378"/>
      <c r="U74589" s="378"/>
      <c r="V74589" s="378"/>
      <c r="W74589" s="378"/>
      <c r="X74589" s="378"/>
      <c r="Y74589" s="378"/>
    </row>
    <row r="74590" spans="1:25">
      <c r="A74590" s="374"/>
      <c r="B74590" s="374"/>
      <c r="C74590" s="406"/>
      <c r="D74590" s="407"/>
      <c r="E74590" s="374"/>
      <c r="F74590" s="374"/>
      <c r="G74590" s="408"/>
      <c r="H74590" s="374"/>
      <c r="I74590" s="409"/>
      <c r="J74590" s="374"/>
      <c r="K74590" s="409"/>
      <c r="L74590" s="378"/>
      <c r="M74590" s="410"/>
      <c r="N74590" s="374"/>
      <c r="O74590" s="411"/>
      <c r="P74590" s="409"/>
      <c r="Q74590" s="409"/>
      <c r="R74590" s="378"/>
      <c r="S74590" s="378"/>
      <c r="T74590" s="378"/>
      <c r="U74590" s="378"/>
      <c r="V74590" s="378"/>
      <c r="W74590" s="378"/>
      <c r="X74590" s="378"/>
      <c r="Y74590" s="378"/>
    </row>
    <row r="74591" spans="1:25">
      <c r="A74591" s="374"/>
      <c r="B74591" s="374"/>
      <c r="C74591" s="406"/>
      <c r="D74591" s="407"/>
      <c r="E74591" s="374"/>
      <c r="F74591" s="374"/>
      <c r="G74591" s="408"/>
      <c r="H74591" s="374"/>
      <c r="I74591" s="409"/>
      <c r="J74591" s="374"/>
      <c r="K74591" s="409"/>
      <c r="L74591" s="378"/>
      <c r="M74591" s="410"/>
      <c r="N74591" s="374"/>
      <c r="O74591" s="411"/>
      <c r="P74591" s="409"/>
      <c r="Q74591" s="409"/>
      <c r="R74591" s="378"/>
      <c r="S74591" s="378"/>
      <c r="T74591" s="378"/>
      <c r="U74591" s="378"/>
      <c r="V74591" s="378"/>
      <c r="W74591" s="378"/>
      <c r="X74591" s="378"/>
      <c r="Y74591" s="378"/>
    </row>
    <row r="74592" spans="1:25">
      <c r="A74592" s="374"/>
      <c r="B74592" s="374"/>
      <c r="C74592" s="406"/>
      <c r="D74592" s="407"/>
      <c r="E74592" s="374"/>
      <c r="F74592" s="374"/>
      <c r="G74592" s="408"/>
      <c r="H74592" s="374"/>
      <c r="I74592" s="409"/>
      <c r="J74592" s="374"/>
      <c r="K74592" s="409"/>
      <c r="L74592" s="378"/>
      <c r="M74592" s="410"/>
      <c r="N74592" s="374"/>
      <c r="O74592" s="411"/>
      <c r="P74592" s="409"/>
      <c r="Q74592" s="409"/>
      <c r="R74592" s="378"/>
      <c r="S74592" s="378"/>
      <c r="T74592" s="378"/>
      <c r="U74592" s="378"/>
      <c r="V74592" s="378"/>
      <c r="W74592" s="378"/>
      <c r="X74592" s="378"/>
      <c r="Y74592" s="378"/>
    </row>
    <row r="74593" spans="1:25">
      <c r="A74593" s="374"/>
      <c r="B74593" s="374"/>
      <c r="C74593" s="406"/>
      <c r="D74593" s="407"/>
      <c r="E74593" s="374"/>
      <c r="F74593" s="374"/>
      <c r="G74593" s="408"/>
      <c r="H74593" s="374"/>
      <c r="I74593" s="409"/>
      <c r="J74593" s="374"/>
      <c r="K74593" s="409"/>
      <c r="L74593" s="378"/>
      <c r="M74593" s="410"/>
      <c r="N74593" s="374"/>
      <c r="O74593" s="411"/>
      <c r="P74593" s="409"/>
      <c r="Q74593" s="409"/>
      <c r="R74593" s="378"/>
      <c r="S74593" s="378"/>
      <c r="T74593" s="378"/>
      <c r="U74593" s="378"/>
      <c r="V74593" s="378"/>
      <c r="W74593" s="378"/>
      <c r="X74593" s="378"/>
      <c r="Y74593" s="378"/>
    </row>
    <row r="74594" spans="1:25">
      <c r="A74594" s="374"/>
      <c r="B74594" s="374"/>
      <c r="C74594" s="406"/>
      <c r="D74594" s="407"/>
      <c r="E74594" s="374"/>
      <c r="F74594" s="374"/>
      <c r="G74594" s="408"/>
      <c r="H74594" s="374"/>
      <c r="I74594" s="409"/>
      <c r="J74594" s="374"/>
      <c r="K74594" s="409"/>
      <c r="L74594" s="378"/>
      <c r="M74594" s="410"/>
      <c r="N74594" s="374"/>
      <c r="O74594" s="411"/>
      <c r="P74594" s="409"/>
      <c r="Q74594" s="409"/>
      <c r="R74594" s="378"/>
      <c r="S74594" s="378"/>
      <c r="T74594" s="378"/>
      <c r="U74594" s="378"/>
      <c r="V74594" s="378"/>
      <c r="W74594" s="378"/>
      <c r="X74594" s="378"/>
      <c r="Y74594" s="378"/>
    </row>
    <row r="74595" spans="1:25">
      <c r="A74595" s="374"/>
      <c r="B74595" s="374"/>
      <c r="C74595" s="406"/>
      <c r="D74595" s="407"/>
      <c r="E74595" s="374"/>
      <c r="F74595" s="374"/>
      <c r="G74595" s="408"/>
      <c r="H74595" s="374"/>
      <c r="I74595" s="409"/>
      <c r="J74595" s="374"/>
      <c r="K74595" s="409"/>
      <c r="L74595" s="378"/>
      <c r="M74595" s="410"/>
      <c r="N74595" s="374"/>
      <c r="O74595" s="411"/>
      <c r="P74595" s="409"/>
      <c r="Q74595" s="409"/>
      <c r="R74595" s="378"/>
      <c r="S74595" s="378"/>
      <c r="T74595" s="378"/>
      <c r="U74595" s="378"/>
      <c r="V74595" s="378"/>
      <c r="W74595" s="378"/>
      <c r="X74595" s="378"/>
      <c r="Y74595" s="378"/>
    </row>
    <row r="74596" spans="1:25">
      <c r="A74596" s="374"/>
      <c r="B74596" s="374"/>
      <c r="C74596" s="406"/>
      <c r="D74596" s="407"/>
      <c r="E74596" s="374"/>
      <c r="F74596" s="374"/>
      <c r="G74596" s="408"/>
      <c r="H74596" s="374"/>
      <c r="I74596" s="409"/>
      <c r="J74596" s="374"/>
      <c r="K74596" s="409"/>
      <c r="L74596" s="378"/>
      <c r="M74596" s="410"/>
      <c r="N74596" s="374"/>
      <c r="O74596" s="411"/>
      <c r="P74596" s="409"/>
      <c r="Q74596" s="409"/>
      <c r="R74596" s="378"/>
      <c r="S74596" s="378"/>
      <c r="T74596" s="378"/>
      <c r="U74596" s="378"/>
      <c r="V74596" s="378"/>
      <c r="W74596" s="378"/>
      <c r="X74596" s="378"/>
      <c r="Y74596" s="378"/>
    </row>
    <row r="74597" spans="1:25">
      <c r="A74597" s="374"/>
      <c r="B74597" s="374"/>
      <c r="C74597" s="406"/>
      <c r="D74597" s="407"/>
      <c r="E74597" s="374"/>
      <c r="F74597" s="374"/>
      <c r="G74597" s="408"/>
      <c r="H74597" s="374"/>
      <c r="I74597" s="409"/>
      <c r="J74597" s="374"/>
      <c r="K74597" s="409"/>
      <c r="L74597" s="378"/>
      <c r="M74597" s="410"/>
      <c r="N74597" s="374"/>
      <c r="O74597" s="411"/>
      <c r="P74597" s="409"/>
      <c r="Q74597" s="409"/>
      <c r="R74597" s="378"/>
      <c r="S74597" s="378"/>
      <c r="T74597" s="378"/>
      <c r="U74597" s="378"/>
      <c r="V74597" s="378"/>
      <c r="W74597" s="378"/>
      <c r="X74597" s="378"/>
      <c r="Y74597" s="378"/>
    </row>
    <row r="74598" spans="1:25">
      <c r="A74598" s="374"/>
      <c r="B74598" s="374"/>
      <c r="C74598" s="406"/>
      <c r="D74598" s="407"/>
      <c r="E74598" s="374"/>
      <c r="F74598" s="374"/>
      <c r="G74598" s="408"/>
      <c r="H74598" s="374"/>
      <c r="I74598" s="409"/>
      <c r="J74598" s="374"/>
      <c r="K74598" s="409"/>
      <c r="L74598" s="378"/>
      <c r="M74598" s="410"/>
      <c r="N74598" s="374"/>
      <c r="O74598" s="411"/>
      <c r="P74598" s="409"/>
      <c r="Q74598" s="409"/>
      <c r="R74598" s="378"/>
      <c r="S74598" s="378"/>
      <c r="T74598" s="378"/>
      <c r="U74598" s="378"/>
      <c r="V74598" s="378"/>
      <c r="W74598" s="378"/>
      <c r="X74598" s="378"/>
      <c r="Y74598" s="378"/>
    </row>
    <row r="74599" spans="1:25">
      <c r="A74599" s="374"/>
      <c r="B74599" s="374"/>
      <c r="C74599" s="406"/>
      <c r="D74599" s="407"/>
      <c r="E74599" s="374"/>
      <c r="F74599" s="374"/>
      <c r="G74599" s="408"/>
      <c r="H74599" s="374"/>
      <c r="I74599" s="409"/>
      <c r="J74599" s="374"/>
      <c r="K74599" s="409"/>
      <c r="L74599" s="378"/>
      <c r="M74599" s="410"/>
      <c r="N74599" s="374"/>
      <c r="O74599" s="411"/>
      <c r="P74599" s="409"/>
      <c r="Q74599" s="409"/>
      <c r="R74599" s="378"/>
      <c r="S74599" s="378"/>
      <c r="T74599" s="378"/>
      <c r="U74599" s="378"/>
      <c r="V74599" s="378"/>
      <c r="W74599" s="378"/>
      <c r="X74599" s="378"/>
      <c r="Y74599" s="378"/>
    </row>
    <row r="74600" spans="1:25">
      <c r="A74600" s="374"/>
      <c r="B74600" s="374"/>
      <c r="C74600" s="406"/>
      <c r="D74600" s="407"/>
      <c r="E74600" s="374"/>
      <c r="F74600" s="374"/>
      <c r="G74600" s="408"/>
      <c r="H74600" s="374"/>
      <c r="I74600" s="409"/>
      <c r="J74600" s="374"/>
      <c r="K74600" s="409"/>
      <c r="L74600" s="378"/>
      <c r="M74600" s="410"/>
      <c r="N74600" s="374"/>
      <c r="O74600" s="411"/>
      <c r="P74600" s="409"/>
      <c r="Q74600" s="409"/>
      <c r="R74600" s="378"/>
      <c r="S74600" s="378"/>
      <c r="T74600" s="378"/>
      <c r="U74600" s="378"/>
      <c r="V74600" s="378"/>
      <c r="W74600" s="378"/>
      <c r="X74600" s="378"/>
      <c r="Y74600" s="378"/>
    </row>
    <row r="74601" spans="1:25">
      <c r="A74601" s="374"/>
      <c r="B74601" s="374"/>
      <c r="C74601" s="406"/>
      <c r="D74601" s="407"/>
      <c r="E74601" s="374"/>
      <c r="F74601" s="374"/>
      <c r="G74601" s="408"/>
      <c r="H74601" s="374"/>
      <c r="I74601" s="409"/>
      <c r="J74601" s="374"/>
      <c r="K74601" s="409"/>
      <c r="L74601" s="378"/>
      <c r="M74601" s="410"/>
      <c r="N74601" s="374"/>
      <c r="O74601" s="411"/>
      <c r="P74601" s="409"/>
      <c r="Q74601" s="409"/>
      <c r="R74601" s="378"/>
      <c r="S74601" s="378"/>
      <c r="T74601" s="378"/>
      <c r="U74601" s="378"/>
      <c r="V74601" s="378"/>
      <c r="W74601" s="378"/>
      <c r="X74601" s="378"/>
      <c r="Y74601" s="378"/>
    </row>
    <row r="74602" spans="1:25">
      <c r="A74602" s="374"/>
      <c r="B74602" s="374"/>
      <c r="C74602" s="406"/>
      <c r="D74602" s="407"/>
      <c r="E74602" s="374"/>
      <c r="F74602" s="374"/>
      <c r="G74602" s="408"/>
      <c r="H74602" s="374"/>
      <c r="I74602" s="409"/>
      <c r="J74602" s="374"/>
      <c r="K74602" s="409"/>
      <c r="L74602" s="378"/>
      <c r="M74602" s="410"/>
      <c r="N74602" s="374"/>
      <c r="O74602" s="411"/>
      <c r="P74602" s="409"/>
      <c r="Q74602" s="409"/>
      <c r="R74602" s="378"/>
      <c r="S74602" s="378"/>
      <c r="T74602" s="378"/>
      <c r="U74602" s="378"/>
      <c r="V74602" s="378"/>
      <c r="W74602" s="378"/>
      <c r="X74602" s="378"/>
      <c r="Y74602" s="378"/>
    </row>
    <row r="74603" spans="1:25">
      <c r="A74603" s="374"/>
      <c r="B74603" s="374"/>
      <c r="C74603" s="406"/>
      <c r="D74603" s="407"/>
      <c r="E74603" s="374"/>
      <c r="F74603" s="374"/>
      <c r="G74603" s="408"/>
      <c r="H74603" s="374"/>
      <c r="I74603" s="409"/>
      <c r="J74603" s="374"/>
      <c r="K74603" s="409"/>
      <c r="L74603" s="378"/>
      <c r="M74603" s="410"/>
      <c r="N74603" s="374"/>
      <c r="O74603" s="411"/>
      <c r="P74603" s="409"/>
      <c r="Q74603" s="409"/>
      <c r="R74603" s="378"/>
      <c r="S74603" s="378"/>
      <c r="T74603" s="378"/>
      <c r="U74603" s="378"/>
      <c r="V74603" s="378"/>
      <c r="W74603" s="378"/>
      <c r="X74603" s="378"/>
      <c r="Y74603" s="378"/>
    </row>
    <row r="74604" spans="1:25">
      <c r="A74604" s="374"/>
      <c r="B74604" s="374"/>
      <c r="C74604" s="406"/>
      <c r="D74604" s="407"/>
      <c r="E74604" s="374"/>
      <c r="F74604" s="374"/>
      <c r="G74604" s="408"/>
      <c r="H74604" s="374"/>
      <c r="I74604" s="409"/>
      <c r="J74604" s="374"/>
      <c r="K74604" s="409"/>
      <c r="L74604" s="378"/>
      <c r="M74604" s="410"/>
      <c r="N74604" s="374"/>
      <c r="O74604" s="411"/>
      <c r="P74604" s="409"/>
      <c r="Q74604" s="409"/>
      <c r="R74604" s="378"/>
      <c r="S74604" s="378"/>
      <c r="T74604" s="378"/>
      <c r="U74604" s="378"/>
      <c r="V74604" s="378"/>
      <c r="W74604" s="378"/>
      <c r="X74604" s="378"/>
      <c r="Y74604" s="378"/>
    </row>
    <row r="74605" spans="1:25">
      <c r="A74605" s="374"/>
      <c r="B74605" s="374"/>
      <c r="C74605" s="406"/>
      <c r="D74605" s="407"/>
      <c r="E74605" s="374"/>
      <c r="F74605" s="374"/>
      <c r="G74605" s="408"/>
      <c r="H74605" s="374"/>
      <c r="I74605" s="409"/>
      <c r="J74605" s="374"/>
      <c r="K74605" s="409"/>
      <c r="L74605" s="378"/>
      <c r="M74605" s="410"/>
      <c r="N74605" s="374"/>
      <c r="O74605" s="411"/>
      <c r="P74605" s="409"/>
      <c r="Q74605" s="409"/>
      <c r="R74605" s="378"/>
      <c r="S74605" s="378"/>
      <c r="T74605" s="378"/>
      <c r="U74605" s="378"/>
      <c r="V74605" s="378"/>
      <c r="W74605" s="378"/>
      <c r="X74605" s="378"/>
      <c r="Y74605" s="378"/>
    </row>
    <row r="74606" spans="1:25">
      <c r="A74606" s="374"/>
      <c r="B74606" s="374"/>
      <c r="C74606" s="406"/>
      <c r="D74606" s="407"/>
      <c r="E74606" s="374"/>
      <c r="F74606" s="374"/>
      <c r="G74606" s="408"/>
      <c r="H74606" s="374"/>
      <c r="I74606" s="409"/>
      <c r="J74606" s="374"/>
      <c r="K74606" s="409"/>
      <c r="L74606" s="378"/>
      <c r="M74606" s="410"/>
      <c r="N74606" s="374"/>
      <c r="O74606" s="411"/>
      <c r="P74606" s="409"/>
      <c r="Q74606" s="409"/>
      <c r="R74606" s="378"/>
      <c r="S74606" s="378"/>
      <c r="T74606" s="378"/>
      <c r="U74606" s="378"/>
      <c r="V74606" s="378"/>
      <c r="W74606" s="378"/>
      <c r="X74606" s="378"/>
      <c r="Y74606" s="378"/>
    </row>
    <row r="74607" spans="1:25">
      <c r="A74607" s="374"/>
      <c r="B74607" s="374"/>
      <c r="C74607" s="406"/>
      <c r="D74607" s="407"/>
      <c r="E74607" s="374"/>
      <c r="F74607" s="374"/>
      <c r="G74607" s="408"/>
      <c r="H74607" s="374"/>
      <c r="I74607" s="409"/>
      <c r="J74607" s="374"/>
      <c r="K74607" s="409"/>
      <c r="L74607" s="378"/>
      <c r="M74607" s="410"/>
      <c r="N74607" s="374"/>
      <c r="O74607" s="411"/>
      <c r="P74607" s="409"/>
      <c r="Q74607" s="409"/>
      <c r="R74607" s="378"/>
      <c r="S74607" s="378"/>
      <c r="T74607" s="378"/>
      <c r="U74607" s="378"/>
      <c r="V74607" s="378"/>
      <c r="W74607" s="378"/>
      <c r="X74607" s="378"/>
      <c r="Y74607" s="378"/>
    </row>
    <row r="74608" spans="1:25">
      <c r="A74608" s="374"/>
      <c r="B74608" s="374"/>
      <c r="C74608" s="406"/>
      <c r="D74608" s="407"/>
      <c r="E74608" s="374"/>
      <c r="F74608" s="374"/>
      <c r="G74608" s="408"/>
      <c r="H74608" s="374"/>
      <c r="I74608" s="409"/>
      <c r="J74608" s="374"/>
      <c r="K74608" s="409"/>
      <c r="L74608" s="378"/>
      <c r="M74608" s="410"/>
      <c r="N74608" s="374"/>
      <c r="O74608" s="411"/>
      <c r="P74608" s="409"/>
      <c r="Q74608" s="409"/>
      <c r="R74608" s="378"/>
      <c r="S74608" s="378"/>
      <c r="T74608" s="378"/>
      <c r="U74608" s="378"/>
      <c r="V74608" s="378"/>
      <c r="W74608" s="378"/>
      <c r="X74608" s="378"/>
      <c r="Y74608" s="378"/>
    </row>
    <row r="74609" spans="1:25">
      <c r="A74609" s="374"/>
      <c r="B74609" s="374"/>
      <c r="C74609" s="406"/>
      <c r="D74609" s="407"/>
      <c r="E74609" s="374"/>
      <c r="F74609" s="374"/>
      <c r="G74609" s="408"/>
      <c r="H74609" s="374"/>
      <c r="I74609" s="409"/>
      <c r="J74609" s="374"/>
      <c r="K74609" s="409"/>
      <c r="L74609" s="378"/>
      <c r="M74609" s="410"/>
      <c r="N74609" s="374"/>
      <c r="O74609" s="411"/>
      <c r="P74609" s="409"/>
      <c r="Q74609" s="409"/>
      <c r="R74609" s="378"/>
      <c r="S74609" s="378"/>
      <c r="T74609" s="378"/>
      <c r="U74609" s="378"/>
      <c r="V74609" s="378"/>
      <c r="W74609" s="378"/>
      <c r="X74609" s="378"/>
      <c r="Y74609" s="378"/>
    </row>
    <row r="74610" spans="1:25">
      <c r="A74610" s="374"/>
      <c r="B74610" s="374"/>
      <c r="C74610" s="406"/>
      <c r="D74610" s="407"/>
      <c r="E74610" s="374"/>
      <c r="F74610" s="374"/>
      <c r="G74610" s="408"/>
      <c r="H74610" s="374"/>
      <c r="I74610" s="409"/>
      <c r="J74610" s="374"/>
      <c r="K74610" s="409"/>
      <c r="L74610" s="378"/>
      <c r="M74610" s="410"/>
      <c r="N74610" s="374"/>
      <c r="O74610" s="411"/>
      <c r="P74610" s="409"/>
      <c r="Q74610" s="409"/>
      <c r="R74610" s="378"/>
      <c r="S74610" s="378"/>
      <c r="T74610" s="378"/>
      <c r="U74610" s="378"/>
      <c r="V74610" s="378"/>
      <c r="W74610" s="378"/>
      <c r="X74610" s="378"/>
      <c r="Y74610" s="378"/>
    </row>
    <row r="74611" spans="1:25">
      <c r="A74611" s="374"/>
      <c r="B74611" s="374"/>
      <c r="C74611" s="406"/>
      <c r="D74611" s="407"/>
      <c r="E74611" s="374"/>
      <c r="F74611" s="374"/>
      <c r="G74611" s="408"/>
      <c r="H74611" s="374"/>
      <c r="I74611" s="409"/>
      <c r="J74611" s="374"/>
      <c r="K74611" s="409"/>
      <c r="L74611" s="378"/>
      <c r="M74611" s="410"/>
      <c r="N74611" s="374"/>
      <c r="O74611" s="411"/>
      <c r="P74611" s="409"/>
      <c r="Q74611" s="409"/>
      <c r="R74611" s="378"/>
      <c r="S74611" s="378"/>
      <c r="T74611" s="378"/>
      <c r="U74611" s="378"/>
      <c r="V74611" s="378"/>
      <c r="W74611" s="378"/>
      <c r="X74611" s="378"/>
      <c r="Y74611" s="378"/>
    </row>
    <row r="74612" spans="1:25">
      <c r="A74612" s="374"/>
      <c r="B74612" s="374"/>
      <c r="C74612" s="406"/>
      <c r="D74612" s="407"/>
      <c r="E74612" s="374"/>
      <c r="F74612" s="374"/>
      <c r="G74612" s="408"/>
      <c r="H74612" s="374"/>
      <c r="I74612" s="409"/>
      <c r="J74612" s="374"/>
      <c r="K74612" s="409"/>
      <c r="L74612" s="378"/>
      <c r="M74612" s="410"/>
      <c r="N74612" s="374"/>
      <c r="O74612" s="411"/>
      <c r="P74612" s="409"/>
      <c r="Q74612" s="409"/>
      <c r="R74612" s="378"/>
      <c r="S74612" s="378"/>
      <c r="T74612" s="378"/>
      <c r="U74612" s="378"/>
      <c r="V74612" s="378"/>
      <c r="W74612" s="378"/>
      <c r="X74612" s="378"/>
      <c r="Y74612" s="378"/>
    </row>
    <row r="74613" spans="1:25">
      <c r="A74613" s="374"/>
      <c r="B74613" s="374"/>
      <c r="C74613" s="406"/>
      <c r="D74613" s="407"/>
      <c r="E74613" s="374"/>
      <c r="F74613" s="374"/>
      <c r="G74613" s="408"/>
      <c r="H74613" s="374"/>
      <c r="I74613" s="409"/>
      <c r="J74613" s="374"/>
      <c r="K74613" s="409"/>
      <c r="L74613" s="378"/>
      <c r="M74613" s="410"/>
      <c r="N74613" s="374"/>
      <c r="O74613" s="411"/>
      <c r="P74613" s="409"/>
      <c r="Q74613" s="409"/>
      <c r="R74613" s="378"/>
      <c r="S74613" s="378"/>
      <c r="T74613" s="378"/>
      <c r="U74613" s="378"/>
      <c r="V74613" s="378"/>
      <c r="W74613" s="378"/>
      <c r="X74613" s="378"/>
      <c r="Y74613" s="378"/>
    </row>
    <row r="74614" spans="1:25">
      <c r="A74614" s="374"/>
      <c r="B74614" s="374"/>
      <c r="C74614" s="406"/>
      <c r="D74614" s="407"/>
      <c r="E74614" s="374"/>
      <c r="F74614" s="374"/>
      <c r="G74614" s="408"/>
      <c r="H74614" s="374"/>
      <c r="I74614" s="409"/>
      <c r="J74614" s="374"/>
      <c r="K74614" s="409"/>
      <c r="L74614" s="378"/>
      <c r="M74614" s="410"/>
      <c r="N74614" s="374"/>
      <c r="O74614" s="411"/>
      <c r="P74614" s="409"/>
      <c r="Q74614" s="409"/>
      <c r="R74614" s="378"/>
      <c r="S74614" s="378"/>
      <c r="T74614" s="378"/>
      <c r="U74614" s="378"/>
      <c r="V74614" s="378"/>
      <c r="W74614" s="378"/>
      <c r="X74614" s="378"/>
      <c r="Y74614" s="378"/>
    </row>
    <row r="74615" spans="1:25">
      <c r="A74615" s="374"/>
      <c r="B74615" s="374"/>
      <c r="C74615" s="406"/>
      <c r="D74615" s="407"/>
      <c r="E74615" s="374"/>
      <c r="F74615" s="374"/>
      <c r="G74615" s="408"/>
      <c r="H74615" s="374"/>
      <c r="I74615" s="409"/>
      <c r="J74615" s="374"/>
      <c r="K74615" s="409"/>
      <c r="L74615" s="378"/>
      <c r="M74615" s="410"/>
      <c r="N74615" s="374"/>
      <c r="O74615" s="411"/>
      <c r="P74615" s="409"/>
      <c r="Q74615" s="409"/>
      <c r="R74615" s="378"/>
      <c r="S74615" s="378"/>
      <c r="T74615" s="378"/>
      <c r="U74615" s="378"/>
      <c r="V74615" s="378"/>
      <c r="W74615" s="378"/>
      <c r="X74615" s="378"/>
      <c r="Y74615" s="378"/>
    </row>
    <row r="74616" spans="1:25">
      <c r="A74616" s="374"/>
      <c r="B74616" s="374"/>
      <c r="C74616" s="406"/>
      <c r="D74616" s="407"/>
      <c r="E74616" s="374"/>
      <c r="F74616" s="374"/>
      <c r="G74616" s="408"/>
      <c r="H74616" s="374"/>
      <c r="I74616" s="409"/>
      <c r="J74616" s="374"/>
      <c r="K74616" s="409"/>
      <c r="L74616" s="378"/>
      <c r="M74616" s="410"/>
      <c r="N74616" s="374"/>
      <c r="O74616" s="411"/>
      <c r="P74616" s="409"/>
      <c r="Q74616" s="409"/>
      <c r="R74616" s="378"/>
      <c r="S74616" s="378"/>
      <c r="T74616" s="378"/>
      <c r="U74616" s="378"/>
      <c r="V74616" s="378"/>
      <c r="W74616" s="378"/>
      <c r="X74616" s="378"/>
      <c r="Y74616" s="378"/>
    </row>
    <row r="74617" spans="1:25">
      <c r="A74617" s="374"/>
      <c r="B74617" s="374"/>
      <c r="C74617" s="406"/>
      <c r="D74617" s="407"/>
      <c r="E74617" s="374"/>
      <c r="F74617" s="374"/>
      <c r="G74617" s="408"/>
      <c r="H74617" s="374"/>
      <c r="I74617" s="409"/>
      <c r="J74617" s="374"/>
      <c r="K74617" s="409"/>
      <c r="L74617" s="378"/>
      <c r="M74617" s="410"/>
      <c r="N74617" s="374"/>
      <c r="O74617" s="411"/>
      <c r="P74617" s="409"/>
      <c r="Q74617" s="409"/>
      <c r="R74617" s="378"/>
      <c r="S74617" s="378"/>
      <c r="T74617" s="378"/>
      <c r="U74617" s="378"/>
      <c r="V74617" s="378"/>
      <c r="W74617" s="378"/>
      <c r="X74617" s="378"/>
      <c r="Y74617" s="378"/>
    </row>
    <row r="74618" spans="1:25">
      <c r="A74618" s="374"/>
      <c r="B74618" s="374"/>
      <c r="C74618" s="406"/>
      <c r="D74618" s="407"/>
      <c r="E74618" s="374"/>
      <c r="F74618" s="374"/>
      <c r="G74618" s="408"/>
      <c r="H74618" s="374"/>
      <c r="I74618" s="409"/>
      <c r="J74618" s="374"/>
      <c r="K74618" s="409"/>
      <c r="L74618" s="378"/>
      <c r="M74618" s="410"/>
      <c r="N74618" s="374"/>
      <c r="O74618" s="411"/>
      <c r="P74618" s="409"/>
      <c r="Q74618" s="409"/>
      <c r="R74618" s="378"/>
      <c r="S74618" s="378"/>
      <c r="T74618" s="378"/>
      <c r="U74618" s="378"/>
      <c r="V74618" s="378"/>
      <c r="W74618" s="378"/>
      <c r="X74618" s="378"/>
      <c r="Y74618" s="378"/>
    </row>
    <row r="74619" spans="1:25">
      <c r="A74619" s="374"/>
      <c r="B74619" s="374"/>
      <c r="C74619" s="406"/>
      <c r="D74619" s="407"/>
      <c r="E74619" s="374"/>
      <c r="F74619" s="374"/>
      <c r="G74619" s="408"/>
      <c r="H74619" s="374"/>
      <c r="I74619" s="409"/>
      <c r="J74619" s="374"/>
      <c r="K74619" s="409"/>
      <c r="L74619" s="378"/>
      <c r="M74619" s="410"/>
      <c r="N74619" s="374"/>
      <c r="O74619" s="411"/>
      <c r="P74619" s="409"/>
      <c r="Q74619" s="409"/>
      <c r="R74619" s="378"/>
      <c r="S74619" s="378"/>
      <c r="T74619" s="378"/>
      <c r="U74619" s="378"/>
      <c r="V74619" s="378"/>
      <c r="W74619" s="378"/>
      <c r="X74619" s="378"/>
      <c r="Y74619" s="378"/>
    </row>
    <row r="74620" spans="1:25">
      <c r="A74620" s="374"/>
      <c r="B74620" s="374"/>
      <c r="C74620" s="406"/>
      <c r="D74620" s="407"/>
      <c r="E74620" s="374"/>
      <c r="F74620" s="374"/>
      <c r="G74620" s="408"/>
      <c r="H74620" s="374"/>
      <c r="I74620" s="409"/>
      <c r="J74620" s="374"/>
      <c r="K74620" s="409"/>
      <c r="L74620" s="378"/>
      <c r="M74620" s="410"/>
      <c r="N74620" s="374"/>
      <c r="O74620" s="411"/>
      <c r="P74620" s="409"/>
      <c r="Q74620" s="409"/>
      <c r="R74620" s="378"/>
      <c r="S74620" s="378"/>
      <c r="T74620" s="378"/>
      <c r="U74620" s="378"/>
      <c r="V74620" s="378"/>
      <c r="W74620" s="378"/>
      <c r="X74620" s="378"/>
      <c r="Y74620" s="378"/>
    </row>
    <row r="74621" spans="1:25">
      <c r="A74621" s="374"/>
      <c r="B74621" s="374"/>
      <c r="C74621" s="406"/>
      <c r="D74621" s="407"/>
      <c r="E74621" s="374"/>
      <c r="F74621" s="374"/>
      <c r="G74621" s="408"/>
      <c r="H74621" s="374"/>
      <c r="I74621" s="409"/>
      <c r="J74621" s="374"/>
      <c r="K74621" s="409"/>
      <c r="L74621" s="378"/>
      <c r="M74621" s="410"/>
      <c r="N74621" s="374"/>
      <c r="O74621" s="411"/>
      <c r="P74621" s="409"/>
      <c r="Q74621" s="409"/>
      <c r="R74621" s="378"/>
      <c r="S74621" s="378"/>
      <c r="T74621" s="378"/>
      <c r="U74621" s="378"/>
      <c r="V74621" s="378"/>
      <c r="W74621" s="378"/>
      <c r="X74621" s="378"/>
      <c r="Y74621" s="378"/>
    </row>
    <row r="74622" spans="1:25">
      <c r="A74622" s="374"/>
      <c r="B74622" s="374"/>
      <c r="C74622" s="406"/>
      <c r="D74622" s="407"/>
      <c r="E74622" s="374"/>
      <c r="F74622" s="374"/>
      <c r="G74622" s="408"/>
      <c r="H74622" s="374"/>
      <c r="I74622" s="409"/>
      <c r="J74622" s="374"/>
      <c r="K74622" s="409"/>
      <c r="L74622" s="378"/>
      <c r="M74622" s="410"/>
      <c r="N74622" s="374"/>
      <c r="O74622" s="411"/>
      <c r="P74622" s="409"/>
      <c r="Q74622" s="409"/>
      <c r="R74622" s="378"/>
      <c r="S74622" s="378"/>
      <c r="T74622" s="378"/>
      <c r="U74622" s="378"/>
      <c r="V74622" s="378"/>
      <c r="W74622" s="378"/>
      <c r="X74622" s="378"/>
      <c r="Y74622" s="378"/>
    </row>
    <row r="74623" spans="1:25">
      <c r="A74623" s="374"/>
      <c r="B74623" s="374"/>
      <c r="C74623" s="406"/>
      <c r="D74623" s="407"/>
      <c r="E74623" s="374"/>
      <c r="F74623" s="374"/>
      <c r="G74623" s="408"/>
      <c r="H74623" s="374"/>
      <c r="I74623" s="409"/>
      <c r="J74623" s="374"/>
      <c r="K74623" s="409"/>
      <c r="L74623" s="378"/>
      <c r="M74623" s="410"/>
      <c r="N74623" s="374"/>
      <c r="O74623" s="411"/>
      <c r="P74623" s="409"/>
      <c r="Q74623" s="409"/>
      <c r="R74623" s="378"/>
      <c r="S74623" s="378"/>
      <c r="T74623" s="378"/>
      <c r="U74623" s="378"/>
      <c r="V74623" s="378"/>
      <c r="W74623" s="378"/>
      <c r="X74623" s="378"/>
      <c r="Y74623" s="378"/>
    </row>
    <row r="74624" spans="1:25">
      <c r="A74624" s="374"/>
      <c r="B74624" s="374"/>
      <c r="C74624" s="406"/>
      <c r="D74624" s="407"/>
      <c r="E74624" s="374"/>
      <c r="F74624" s="374"/>
      <c r="G74624" s="408"/>
      <c r="H74624" s="374"/>
      <c r="I74624" s="409"/>
      <c r="J74624" s="374"/>
      <c r="K74624" s="409"/>
      <c r="L74624" s="378"/>
      <c r="M74624" s="410"/>
      <c r="N74624" s="374"/>
      <c r="O74624" s="411"/>
      <c r="P74624" s="409"/>
      <c r="Q74624" s="409"/>
      <c r="R74624" s="378"/>
      <c r="S74624" s="378"/>
      <c r="T74624" s="378"/>
      <c r="U74624" s="378"/>
      <c r="V74624" s="378"/>
      <c r="W74624" s="378"/>
      <c r="X74624" s="378"/>
      <c r="Y74624" s="378"/>
    </row>
    <row r="74625" spans="1:25">
      <c r="A74625" s="374"/>
      <c r="B74625" s="374"/>
      <c r="C74625" s="406"/>
      <c r="D74625" s="407"/>
      <c r="E74625" s="374"/>
      <c r="F74625" s="374"/>
      <c r="G74625" s="408"/>
      <c r="H74625" s="374"/>
      <c r="I74625" s="409"/>
      <c r="J74625" s="374"/>
      <c r="K74625" s="409"/>
      <c r="L74625" s="378"/>
      <c r="M74625" s="410"/>
      <c r="N74625" s="374"/>
      <c r="O74625" s="411"/>
      <c r="P74625" s="409"/>
      <c r="Q74625" s="409"/>
      <c r="R74625" s="378"/>
      <c r="S74625" s="378"/>
      <c r="T74625" s="378"/>
      <c r="U74625" s="378"/>
      <c r="V74625" s="378"/>
      <c r="W74625" s="378"/>
      <c r="X74625" s="378"/>
      <c r="Y74625" s="378"/>
    </row>
    <row r="74626" spans="1:25">
      <c r="A74626" s="374"/>
      <c r="B74626" s="374"/>
      <c r="C74626" s="406"/>
      <c r="D74626" s="407"/>
      <c r="E74626" s="374"/>
      <c r="F74626" s="374"/>
      <c r="G74626" s="408"/>
      <c r="H74626" s="374"/>
      <c r="I74626" s="409"/>
      <c r="J74626" s="374"/>
      <c r="K74626" s="409"/>
      <c r="L74626" s="378"/>
      <c r="M74626" s="410"/>
      <c r="N74626" s="374"/>
      <c r="O74626" s="411"/>
      <c r="P74626" s="409"/>
      <c r="Q74626" s="409"/>
      <c r="R74626" s="378"/>
      <c r="S74626" s="378"/>
      <c r="T74626" s="378"/>
      <c r="U74626" s="378"/>
      <c r="V74626" s="378"/>
      <c r="W74626" s="378"/>
      <c r="X74626" s="378"/>
      <c r="Y74626" s="378"/>
    </row>
    <row r="74627" spans="1:25">
      <c r="A74627" s="374"/>
      <c r="B74627" s="374"/>
      <c r="C74627" s="406"/>
      <c r="D74627" s="407"/>
      <c r="E74627" s="374"/>
      <c r="F74627" s="374"/>
      <c r="G74627" s="408"/>
      <c r="H74627" s="374"/>
      <c r="I74627" s="409"/>
      <c r="J74627" s="374"/>
      <c r="K74627" s="409"/>
      <c r="L74627" s="378"/>
      <c r="M74627" s="410"/>
      <c r="N74627" s="374"/>
      <c r="O74627" s="411"/>
      <c r="P74627" s="409"/>
      <c r="Q74627" s="409"/>
      <c r="R74627" s="378"/>
      <c r="S74627" s="378"/>
      <c r="T74627" s="378"/>
      <c r="U74627" s="378"/>
      <c r="V74627" s="378"/>
      <c r="W74627" s="378"/>
      <c r="X74627" s="378"/>
      <c r="Y74627" s="378"/>
    </row>
    <row r="74628" spans="1:25">
      <c r="A74628" s="374"/>
      <c r="B74628" s="374"/>
      <c r="C74628" s="406"/>
      <c r="D74628" s="407"/>
      <c r="E74628" s="374"/>
      <c r="F74628" s="374"/>
      <c r="G74628" s="408"/>
      <c r="H74628" s="374"/>
      <c r="I74628" s="409"/>
      <c r="J74628" s="374"/>
      <c r="K74628" s="409"/>
      <c r="L74628" s="378"/>
      <c r="M74628" s="410"/>
      <c r="N74628" s="374"/>
      <c r="O74628" s="411"/>
      <c r="P74628" s="409"/>
      <c r="Q74628" s="409"/>
      <c r="R74628" s="378"/>
      <c r="S74628" s="378"/>
      <c r="T74628" s="378"/>
      <c r="U74628" s="378"/>
      <c r="V74628" s="378"/>
      <c r="W74628" s="378"/>
      <c r="X74628" s="378"/>
      <c r="Y74628" s="378"/>
    </row>
    <row r="74629" spans="1:25">
      <c r="A74629" s="374"/>
      <c r="B74629" s="374"/>
      <c r="C74629" s="406"/>
      <c r="D74629" s="407"/>
      <c r="E74629" s="374"/>
      <c r="F74629" s="374"/>
      <c r="G74629" s="408"/>
      <c r="H74629" s="374"/>
      <c r="I74629" s="409"/>
      <c r="J74629" s="374"/>
      <c r="K74629" s="409"/>
      <c r="L74629" s="378"/>
      <c r="M74629" s="410"/>
      <c r="N74629" s="374"/>
      <c r="O74629" s="411"/>
      <c r="P74629" s="409"/>
      <c r="Q74629" s="409"/>
      <c r="R74629" s="378"/>
      <c r="S74629" s="378"/>
      <c r="T74629" s="378"/>
      <c r="U74629" s="378"/>
      <c r="V74629" s="378"/>
      <c r="W74629" s="378"/>
      <c r="X74629" s="378"/>
      <c r="Y74629" s="378"/>
    </row>
    <row r="74630" spans="1:25">
      <c r="A74630" s="374"/>
      <c r="B74630" s="374"/>
      <c r="C74630" s="406"/>
      <c r="D74630" s="407"/>
      <c r="E74630" s="374"/>
      <c r="F74630" s="374"/>
      <c r="G74630" s="408"/>
      <c r="H74630" s="374"/>
      <c r="I74630" s="409"/>
      <c r="J74630" s="374"/>
      <c r="K74630" s="409"/>
      <c r="L74630" s="378"/>
      <c r="M74630" s="410"/>
      <c r="N74630" s="374"/>
      <c r="O74630" s="411"/>
      <c r="P74630" s="409"/>
      <c r="Q74630" s="409"/>
      <c r="R74630" s="378"/>
      <c r="S74630" s="378"/>
      <c r="T74630" s="378"/>
      <c r="U74630" s="378"/>
      <c r="V74630" s="378"/>
      <c r="W74630" s="378"/>
      <c r="X74630" s="378"/>
      <c r="Y74630" s="378"/>
    </row>
    <row r="74631" spans="1:25">
      <c r="A74631" s="374"/>
      <c r="B74631" s="374"/>
      <c r="C74631" s="406"/>
      <c r="D74631" s="407"/>
      <c r="E74631" s="374"/>
      <c r="F74631" s="374"/>
      <c r="G74631" s="408"/>
      <c r="H74631" s="374"/>
      <c r="I74631" s="409"/>
      <c r="J74631" s="374"/>
      <c r="K74631" s="409"/>
      <c r="L74631" s="378"/>
      <c r="M74631" s="410"/>
      <c r="N74631" s="374"/>
      <c r="O74631" s="411"/>
      <c r="P74631" s="409"/>
      <c r="Q74631" s="409"/>
      <c r="R74631" s="378"/>
      <c r="S74631" s="378"/>
      <c r="T74631" s="378"/>
      <c r="U74631" s="378"/>
      <c r="V74631" s="378"/>
      <c r="W74631" s="378"/>
      <c r="X74631" s="378"/>
      <c r="Y74631" s="378"/>
    </row>
    <row r="74632" spans="1:25">
      <c r="A74632" s="374"/>
      <c r="B74632" s="374"/>
      <c r="C74632" s="406"/>
      <c r="D74632" s="407"/>
      <c r="E74632" s="374"/>
      <c r="F74632" s="374"/>
      <c r="G74632" s="408"/>
      <c r="H74632" s="374"/>
      <c r="I74632" s="409"/>
      <c r="J74632" s="374"/>
      <c r="K74632" s="409"/>
      <c r="L74632" s="378"/>
      <c r="M74632" s="410"/>
      <c r="N74632" s="374"/>
      <c r="O74632" s="411"/>
      <c r="P74632" s="409"/>
      <c r="Q74632" s="409"/>
      <c r="R74632" s="378"/>
      <c r="S74632" s="378"/>
      <c r="T74632" s="378"/>
      <c r="U74632" s="378"/>
      <c r="V74632" s="378"/>
      <c r="W74632" s="378"/>
      <c r="X74632" s="378"/>
      <c r="Y74632" s="378"/>
    </row>
    <row r="74633" spans="1:25">
      <c r="A74633" s="374"/>
      <c r="B74633" s="374"/>
      <c r="C74633" s="406"/>
      <c r="D74633" s="407"/>
      <c r="E74633" s="374"/>
      <c r="F74633" s="374"/>
      <c r="G74633" s="408"/>
      <c r="H74633" s="374"/>
      <c r="I74633" s="409"/>
      <c r="J74633" s="374"/>
      <c r="K74633" s="409"/>
      <c r="L74633" s="378"/>
      <c r="M74633" s="410"/>
      <c r="N74633" s="374"/>
      <c r="O74633" s="411"/>
      <c r="P74633" s="409"/>
      <c r="Q74633" s="409"/>
      <c r="R74633" s="378"/>
      <c r="S74633" s="378"/>
      <c r="T74633" s="378"/>
      <c r="U74633" s="378"/>
      <c r="V74633" s="378"/>
      <c r="W74633" s="378"/>
      <c r="X74633" s="378"/>
      <c r="Y74633" s="378"/>
    </row>
    <row r="74634" spans="1:25">
      <c r="A74634" s="374"/>
      <c r="B74634" s="374"/>
      <c r="C74634" s="406"/>
      <c r="D74634" s="407"/>
      <c r="E74634" s="374"/>
      <c r="F74634" s="374"/>
      <c r="G74634" s="408"/>
      <c r="H74634" s="374"/>
      <c r="I74634" s="409"/>
      <c r="J74634" s="374"/>
      <c r="K74634" s="409"/>
      <c r="L74634" s="378"/>
      <c r="M74634" s="410"/>
      <c r="N74634" s="374"/>
      <c r="O74634" s="411"/>
      <c r="P74634" s="409"/>
      <c r="Q74634" s="409"/>
      <c r="R74634" s="378"/>
      <c r="S74634" s="378"/>
      <c r="T74634" s="378"/>
      <c r="U74634" s="378"/>
      <c r="V74634" s="378"/>
      <c r="W74634" s="378"/>
      <c r="X74634" s="378"/>
      <c r="Y74634" s="378"/>
    </row>
    <row r="74635" spans="1:25">
      <c r="A74635" s="374"/>
      <c r="B74635" s="374"/>
      <c r="C74635" s="406"/>
      <c r="D74635" s="407"/>
      <c r="E74635" s="374"/>
      <c r="F74635" s="374"/>
      <c r="G74635" s="408"/>
      <c r="H74635" s="374"/>
      <c r="I74635" s="409"/>
      <c r="J74635" s="374"/>
      <c r="K74635" s="409"/>
      <c r="L74635" s="378"/>
      <c r="M74635" s="410"/>
      <c r="N74635" s="374"/>
      <c r="O74635" s="411"/>
      <c r="P74635" s="409"/>
      <c r="Q74635" s="409"/>
      <c r="R74635" s="378"/>
      <c r="S74635" s="378"/>
      <c r="T74635" s="378"/>
      <c r="U74635" s="378"/>
      <c r="V74635" s="378"/>
      <c r="W74635" s="378"/>
      <c r="X74635" s="378"/>
      <c r="Y74635" s="378"/>
    </row>
    <row r="74636" spans="1:25">
      <c r="A74636" s="374"/>
      <c r="B74636" s="374"/>
      <c r="C74636" s="406"/>
      <c r="D74636" s="407"/>
      <c r="E74636" s="374"/>
      <c r="F74636" s="374"/>
      <c r="G74636" s="408"/>
      <c r="H74636" s="374"/>
      <c r="I74636" s="409"/>
      <c r="J74636" s="374"/>
      <c r="K74636" s="409"/>
      <c r="L74636" s="378"/>
      <c r="M74636" s="410"/>
      <c r="N74636" s="374"/>
      <c r="O74636" s="411"/>
      <c r="P74636" s="409"/>
      <c r="Q74636" s="409"/>
      <c r="R74636" s="378"/>
      <c r="S74636" s="378"/>
      <c r="T74636" s="378"/>
      <c r="U74636" s="378"/>
      <c r="V74636" s="378"/>
      <c r="W74636" s="378"/>
      <c r="X74636" s="378"/>
      <c r="Y74636" s="378"/>
    </row>
    <row r="74637" spans="1:25">
      <c r="A74637" s="374"/>
      <c r="B74637" s="374"/>
      <c r="C74637" s="406"/>
      <c r="D74637" s="407"/>
      <c r="E74637" s="374"/>
      <c r="F74637" s="374"/>
      <c r="G74637" s="408"/>
      <c r="H74637" s="374"/>
      <c r="I74637" s="409"/>
      <c r="J74637" s="374"/>
      <c r="K74637" s="409"/>
      <c r="L74637" s="378"/>
      <c r="M74637" s="410"/>
      <c r="N74637" s="374"/>
      <c r="O74637" s="411"/>
      <c r="P74637" s="409"/>
      <c r="Q74637" s="409"/>
      <c r="R74637" s="378"/>
      <c r="S74637" s="378"/>
      <c r="T74637" s="378"/>
      <c r="U74637" s="378"/>
      <c r="V74637" s="378"/>
      <c r="W74637" s="378"/>
      <c r="X74637" s="378"/>
      <c r="Y74637" s="378"/>
    </row>
    <row r="74638" spans="1:25">
      <c r="A74638" s="374"/>
      <c r="B74638" s="374"/>
      <c r="C74638" s="406"/>
      <c r="D74638" s="407"/>
      <c r="E74638" s="374"/>
      <c r="F74638" s="374"/>
      <c r="G74638" s="408"/>
      <c r="H74638" s="374"/>
      <c r="I74638" s="409"/>
      <c r="J74638" s="374"/>
      <c r="K74638" s="409"/>
      <c r="L74638" s="378"/>
      <c r="M74638" s="410"/>
      <c r="N74638" s="374"/>
      <c r="O74638" s="411"/>
      <c r="P74638" s="409"/>
      <c r="Q74638" s="409"/>
      <c r="R74638" s="378"/>
      <c r="S74638" s="378"/>
      <c r="T74638" s="378"/>
      <c r="U74638" s="378"/>
      <c r="V74638" s="378"/>
      <c r="W74638" s="378"/>
      <c r="X74638" s="378"/>
      <c r="Y74638" s="378"/>
    </row>
    <row r="74639" spans="1:25">
      <c r="A74639" s="374"/>
      <c r="B74639" s="374"/>
      <c r="C74639" s="406"/>
      <c r="D74639" s="407"/>
      <c r="E74639" s="374"/>
      <c r="F74639" s="374"/>
      <c r="G74639" s="408"/>
      <c r="H74639" s="374"/>
      <c r="I74639" s="409"/>
      <c r="J74639" s="374"/>
      <c r="K74639" s="409"/>
      <c r="L74639" s="378"/>
      <c r="M74639" s="410"/>
      <c r="N74639" s="374"/>
      <c r="O74639" s="411"/>
      <c r="P74639" s="409"/>
      <c r="Q74639" s="409"/>
      <c r="R74639" s="378"/>
      <c r="S74639" s="378"/>
      <c r="T74639" s="378"/>
      <c r="U74639" s="378"/>
      <c r="V74639" s="378"/>
      <c r="W74639" s="378"/>
      <c r="X74639" s="378"/>
      <c r="Y74639" s="378"/>
    </row>
    <row r="74640" spans="1:25">
      <c r="A74640" s="374"/>
      <c r="B74640" s="374"/>
      <c r="C74640" s="406"/>
      <c r="D74640" s="407"/>
      <c r="E74640" s="374"/>
      <c r="F74640" s="374"/>
      <c r="G74640" s="408"/>
      <c r="H74640" s="374"/>
      <c r="I74640" s="409"/>
      <c r="J74640" s="374"/>
      <c r="K74640" s="409"/>
      <c r="L74640" s="378"/>
      <c r="M74640" s="410"/>
      <c r="N74640" s="374"/>
      <c r="O74640" s="411"/>
      <c r="P74640" s="409"/>
      <c r="Q74640" s="409"/>
      <c r="R74640" s="378"/>
      <c r="S74640" s="378"/>
      <c r="T74640" s="378"/>
      <c r="U74640" s="378"/>
      <c r="V74640" s="378"/>
      <c r="W74640" s="378"/>
      <c r="X74640" s="378"/>
      <c r="Y74640" s="378"/>
    </row>
    <row r="74641" spans="1:25">
      <c r="A74641" s="374"/>
      <c r="B74641" s="374"/>
      <c r="C74641" s="406"/>
      <c r="D74641" s="407"/>
      <c r="E74641" s="374"/>
      <c r="F74641" s="374"/>
      <c r="G74641" s="408"/>
      <c r="H74641" s="374"/>
      <c r="I74641" s="409"/>
      <c r="J74641" s="374"/>
      <c r="K74641" s="409"/>
      <c r="L74641" s="378"/>
      <c r="M74641" s="410"/>
      <c r="N74641" s="374"/>
      <c r="O74641" s="411"/>
      <c r="P74641" s="409"/>
      <c r="Q74641" s="409"/>
      <c r="R74641" s="378"/>
      <c r="S74641" s="378"/>
      <c r="T74641" s="378"/>
      <c r="U74641" s="378"/>
      <c r="V74641" s="378"/>
      <c r="W74641" s="378"/>
      <c r="X74641" s="378"/>
      <c r="Y74641" s="378"/>
    </row>
    <row r="74642" spans="1:25">
      <c r="A74642" s="374"/>
      <c r="B74642" s="374"/>
      <c r="C74642" s="406"/>
      <c r="D74642" s="407"/>
      <c r="E74642" s="374"/>
      <c r="F74642" s="374"/>
      <c r="G74642" s="408"/>
      <c r="H74642" s="374"/>
      <c r="I74642" s="409"/>
      <c r="J74642" s="374"/>
      <c r="K74642" s="409"/>
      <c r="L74642" s="378"/>
      <c r="M74642" s="410"/>
      <c r="N74642" s="374"/>
      <c r="O74642" s="411"/>
      <c r="P74642" s="409"/>
      <c r="Q74642" s="409"/>
      <c r="R74642" s="378"/>
      <c r="S74642" s="378"/>
      <c r="T74642" s="378"/>
      <c r="U74642" s="378"/>
      <c r="V74642" s="378"/>
      <c r="W74642" s="378"/>
      <c r="X74642" s="378"/>
      <c r="Y74642" s="378"/>
    </row>
    <row r="74643" spans="1:25">
      <c r="A74643" s="374"/>
      <c r="B74643" s="374"/>
      <c r="C74643" s="406"/>
      <c r="D74643" s="407"/>
      <c r="E74643" s="374"/>
      <c r="F74643" s="374"/>
      <c r="G74643" s="408"/>
      <c r="H74643" s="374"/>
      <c r="I74643" s="409"/>
      <c r="J74643" s="374"/>
      <c r="K74643" s="409"/>
      <c r="L74643" s="378"/>
      <c r="M74643" s="410"/>
      <c r="N74643" s="374"/>
      <c r="O74643" s="411"/>
      <c r="P74643" s="409"/>
      <c r="Q74643" s="409"/>
      <c r="R74643" s="378"/>
      <c r="S74643" s="378"/>
      <c r="T74643" s="378"/>
      <c r="U74643" s="378"/>
      <c r="V74643" s="378"/>
      <c r="W74643" s="378"/>
      <c r="X74643" s="378"/>
      <c r="Y74643" s="378"/>
    </row>
    <row r="74644" spans="1:25">
      <c r="A74644" s="374"/>
      <c r="B74644" s="374"/>
      <c r="C74644" s="406"/>
      <c r="D74644" s="407"/>
      <c r="E74644" s="374"/>
      <c r="F74644" s="374"/>
      <c r="G74644" s="408"/>
      <c r="H74644" s="374"/>
      <c r="I74644" s="409"/>
      <c r="J74644" s="374"/>
      <c r="K74644" s="409"/>
      <c r="L74644" s="378"/>
      <c r="M74644" s="410"/>
      <c r="N74644" s="374"/>
      <c r="O74644" s="411"/>
      <c r="P74644" s="409"/>
      <c r="Q74644" s="409"/>
      <c r="R74644" s="378"/>
      <c r="S74644" s="378"/>
      <c r="T74644" s="378"/>
      <c r="U74644" s="378"/>
      <c r="V74644" s="378"/>
      <c r="W74644" s="378"/>
      <c r="X74644" s="378"/>
      <c r="Y74644" s="378"/>
    </row>
    <row r="74645" spans="1:25">
      <c r="A74645" s="374"/>
      <c r="B74645" s="374"/>
      <c r="C74645" s="406"/>
      <c r="D74645" s="407"/>
      <c r="E74645" s="374"/>
      <c r="F74645" s="374"/>
      <c r="G74645" s="408"/>
      <c r="H74645" s="374"/>
      <c r="I74645" s="409"/>
      <c r="J74645" s="374"/>
      <c r="K74645" s="409"/>
      <c r="L74645" s="378"/>
      <c r="M74645" s="410"/>
      <c r="N74645" s="374"/>
      <c r="O74645" s="411"/>
      <c r="P74645" s="409"/>
      <c r="Q74645" s="409"/>
      <c r="R74645" s="378"/>
      <c r="S74645" s="378"/>
      <c r="T74645" s="378"/>
      <c r="U74645" s="378"/>
      <c r="V74645" s="378"/>
      <c r="W74645" s="378"/>
      <c r="X74645" s="378"/>
      <c r="Y74645" s="378"/>
    </row>
    <row r="74646" spans="1:25">
      <c r="A74646" s="374"/>
      <c r="B74646" s="374"/>
      <c r="C74646" s="406"/>
      <c r="D74646" s="407"/>
      <c r="E74646" s="374"/>
      <c r="F74646" s="374"/>
      <c r="G74646" s="408"/>
      <c r="H74646" s="374"/>
      <c r="I74646" s="409"/>
      <c r="J74646" s="374"/>
      <c r="K74646" s="409"/>
      <c r="L74646" s="378"/>
      <c r="M74646" s="410"/>
      <c r="N74646" s="374"/>
      <c r="O74646" s="411"/>
      <c r="P74646" s="409"/>
      <c r="Q74646" s="409"/>
      <c r="R74646" s="378"/>
      <c r="S74646" s="378"/>
      <c r="T74646" s="378"/>
      <c r="U74646" s="378"/>
      <c r="V74646" s="378"/>
      <c r="W74646" s="378"/>
      <c r="X74646" s="378"/>
      <c r="Y74646" s="378"/>
    </row>
    <row r="74647" spans="1:25">
      <c r="A74647" s="374"/>
      <c r="B74647" s="374"/>
      <c r="C74647" s="406"/>
      <c r="D74647" s="407"/>
      <c r="E74647" s="374"/>
      <c r="F74647" s="374"/>
      <c r="G74647" s="408"/>
      <c r="H74647" s="374"/>
      <c r="I74647" s="409"/>
      <c r="J74647" s="374"/>
      <c r="K74647" s="409"/>
      <c r="L74647" s="378"/>
      <c r="M74647" s="410"/>
      <c r="N74647" s="374"/>
      <c r="O74647" s="411"/>
      <c r="P74647" s="409"/>
      <c r="Q74647" s="409"/>
      <c r="R74647" s="378"/>
      <c r="S74647" s="378"/>
      <c r="T74647" s="378"/>
      <c r="U74647" s="378"/>
      <c r="V74647" s="378"/>
      <c r="W74647" s="378"/>
      <c r="X74647" s="378"/>
      <c r="Y74647" s="378"/>
    </row>
    <row r="74648" spans="1:25">
      <c r="A74648" s="374"/>
      <c r="B74648" s="374"/>
      <c r="C74648" s="406"/>
      <c r="D74648" s="407"/>
      <c r="E74648" s="374"/>
      <c r="F74648" s="374"/>
      <c r="G74648" s="408"/>
      <c r="H74648" s="374"/>
      <c r="I74648" s="409"/>
      <c r="J74648" s="374"/>
      <c r="K74648" s="409"/>
      <c r="L74648" s="378"/>
      <c r="M74648" s="410"/>
      <c r="N74648" s="374"/>
      <c r="O74648" s="411"/>
      <c r="P74648" s="409"/>
      <c r="Q74648" s="409"/>
      <c r="R74648" s="378"/>
      <c r="S74648" s="378"/>
      <c r="T74648" s="378"/>
      <c r="U74648" s="378"/>
      <c r="V74648" s="378"/>
      <c r="W74648" s="378"/>
      <c r="X74648" s="378"/>
      <c r="Y74648" s="378"/>
    </row>
    <row r="74649" spans="1:25">
      <c r="A74649" s="374"/>
      <c r="B74649" s="374"/>
      <c r="C74649" s="406"/>
      <c r="D74649" s="407"/>
      <c r="E74649" s="374"/>
      <c r="F74649" s="374"/>
      <c r="G74649" s="408"/>
      <c r="H74649" s="374"/>
      <c r="I74649" s="409"/>
      <c r="J74649" s="374"/>
      <c r="K74649" s="409"/>
      <c r="L74649" s="378"/>
      <c r="M74649" s="410"/>
      <c r="N74649" s="374"/>
      <c r="O74649" s="411"/>
      <c r="P74649" s="409"/>
      <c r="Q74649" s="409"/>
      <c r="R74649" s="378"/>
      <c r="S74649" s="378"/>
      <c r="T74649" s="378"/>
      <c r="U74649" s="378"/>
      <c r="V74649" s="378"/>
      <c r="W74649" s="378"/>
      <c r="X74649" s="378"/>
      <c r="Y74649" s="378"/>
    </row>
    <row r="74650" spans="1:25">
      <c r="A74650" s="374"/>
      <c r="B74650" s="374"/>
      <c r="C74650" s="406"/>
      <c r="D74650" s="407"/>
      <c r="E74650" s="374"/>
      <c r="F74650" s="374"/>
      <c r="G74650" s="408"/>
      <c r="H74650" s="374"/>
      <c r="I74650" s="409"/>
      <c r="J74650" s="374"/>
      <c r="K74650" s="409"/>
      <c r="L74650" s="378"/>
      <c r="M74650" s="410"/>
      <c r="N74650" s="374"/>
      <c r="O74650" s="411"/>
      <c r="P74650" s="409"/>
      <c r="Q74650" s="409"/>
      <c r="R74650" s="378"/>
      <c r="S74650" s="378"/>
      <c r="T74650" s="378"/>
      <c r="U74650" s="378"/>
      <c r="V74650" s="378"/>
      <c r="W74650" s="378"/>
      <c r="X74650" s="378"/>
      <c r="Y74650" s="378"/>
    </row>
    <row r="74651" spans="1:25">
      <c r="A74651" s="374"/>
      <c r="B74651" s="374"/>
      <c r="C74651" s="406"/>
      <c r="D74651" s="407"/>
      <c r="E74651" s="374"/>
      <c r="F74651" s="374"/>
      <c r="G74651" s="408"/>
      <c r="H74651" s="374"/>
      <c r="I74651" s="409"/>
      <c r="J74651" s="374"/>
      <c r="K74651" s="409"/>
      <c r="L74651" s="378"/>
      <c r="M74651" s="410"/>
      <c r="N74651" s="374"/>
      <c r="O74651" s="411"/>
      <c r="P74651" s="409"/>
      <c r="Q74651" s="409"/>
      <c r="R74651" s="378"/>
      <c r="S74651" s="378"/>
      <c r="T74651" s="378"/>
      <c r="U74651" s="378"/>
      <c r="V74651" s="378"/>
      <c r="W74651" s="378"/>
      <c r="X74651" s="378"/>
      <c r="Y74651" s="378"/>
    </row>
    <row r="74652" spans="1:25">
      <c r="A74652" s="374"/>
      <c r="B74652" s="374"/>
      <c r="C74652" s="406"/>
      <c r="D74652" s="407"/>
      <c r="E74652" s="374"/>
      <c r="F74652" s="374"/>
      <c r="G74652" s="408"/>
      <c r="H74652" s="374"/>
      <c r="I74652" s="409"/>
      <c r="J74652" s="374"/>
      <c r="K74652" s="409"/>
      <c r="L74652" s="378"/>
      <c r="M74652" s="410"/>
      <c r="N74652" s="374"/>
      <c r="O74652" s="411"/>
      <c r="P74652" s="409"/>
      <c r="Q74652" s="409"/>
      <c r="R74652" s="378"/>
      <c r="S74652" s="378"/>
      <c r="T74652" s="378"/>
      <c r="U74652" s="378"/>
      <c r="V74652" s="378"/>
      <c r="W74652" s="378"/>
      <c r="X74652" s="378"/>
      <c r="Y74652" s="378"/>
    </row>
    <row r="74653" spans="1:25">
      <c r="A74653" s="374"/>
      <c r="B74653" s="374"/>
      <c r="C74653" s="406"/>
      <c r="D74653" s="407"/>
      <c r="E74653" s="374"/>
      <c r="F74653" s="374"/>
      <c r="G74653" s="408"/>
      <c r="H74653" s="374"/>
      <c r="I74653" s="409"/>
      <c r="J74653" s="374"/>
      <c r="K74653" s="409"/>
      <c r="L74653" s="378"/>
      <c r="M74653" s="410"/>
      <c r="N74653" s="374"/>
      <c r="O74653" s="411"/>
      <c r="P74653" s="409"/>
      <c r="Q74653" s="409"/>
      <c r="R74653" s="378"/>
      <c r="S74653" s="378"/>
      <c r="T74653" s="378"/>
      <c r="U74653" s="378"/>
      <c r="V74653" s="378"/>
      <c r="W74653" s="378"/>
      <c r="X74653" s="378"/>
      <c r="Y74653" s="378"/>
    </row>
    <row r="74654" spans="1:25">
      <c r="A74654" s="374"/>
      <c r="B74654" s="374"/>
      <c r="C74654" s="406"/>
      <c r="D74654" s="407"/>
      <c r="E74654" s="374"/>
      <c r="F74654" s="374"/>
      <c r="G74654" s="408"/>
      <c r="H74654" s="374"/>
      <c r="I74654" s="409"/>
      <c r="J74654" s="374"/>
      <c r="K74654" s="409"/>
      <c r="L74654" s="378"/>
      <c r="M74654" s="410"/>
      <c r="N74654" s="374"/>
      <c r="O74654" s="411"/>
      <c r="P74654" s="409"/>
      <c r="Q74654" s="409"/>
      <c r="R74654" s="378"/>
      <c r="S74654" s="378"/>
      <c r="T74654" s="378"/>
      <c r="U74654" s="378"/>
      <c r="V74654" s="378"/>
      <c r="W74654" s="378"/>
      <c r="X74654" s="378"/>
      <c r="Y74654" s="378"/>
    </row>
    <row r="74655" spans="1:25">
      <c r="A74655" s="374"/>
      <c r="B74655" s="374"/>
      <c r="C74655" s="406"/>
      <c r="D74655" s="407"/>
      <c r="E74655" s="374"/>
      <c r="F74655" s="374"/>
      <c r="G74655" s="408"/>
      <c r="H74655" s="374"/>
      <c r="I74655" s="409"/>
      <c r="J74655" s="374"/>
      <c r="K74655" s="409"/>
      <c r="L74655" s="378"/>
      <c r="M74655" s="410"/>
      <c r="N74655" s="374"/>
      <c r="O74655" s="411"/>
      <c r="P74655" s="409"/>
      <c r="Q74655" s="409"/>
      <c r="R74655" s="378"/>
      <c r="S74655" s="378"/>
      <c r="T74655" s="378"/>
      <c r="U74655" s="378"/>
      <c r="V74655" s="378"/>
      <c r="W74655" s="378"/>
      <c r="X74655" s="378"/>
      <c r="Y74655" s="378"/>
    </row>
    <row r="74656" spans="1:25">
      <c r="A74656" s="374"/>
      <c r="B74656" s="374"/>
      <c r="C74656" s="406"/>
      <c r="D74656" s="407"/>
      <c r="E74656" s="374"/>
      <c r="F74656" s="374"/>
      <c r="G74656" s="408"/>
      <c r="H74656" s="374"/>
      <c r="I74656" s="409"/>
      <c r="J74656" s="374"/>
      <c r="K74656" s="409"/>
      <c r="L74656" s="378"/>
      <c r="M74656" s="410"/>
      <c r="N74656" s="374"/>
      <c r="O74656" s="411"/>
      <c r="P74656" s="409"/>
      <c r="Q74656" s="409"/>
      <c r="R74656" s="378"/>
      <c r="S74656" s="378"/>
      <c r="T74656" s="378"/>
      <c r="U74656" s="378"/>
      <c r="V74656" s="378"/>
      <c r="W74656" s="378"/>
      <c r="X74656" s="378"/>
      <c r="Y74656" s="378"/>
    </row>
    <row r="74657" spans="1:25">
      <c r="A74657" s="374"/>
      <c r="B74657" s="374"/>
      <c r="C74657" s="406"/>
      <c r="D74657" s="407"/>
      <c r="E74657" s="374"/>
      <c r="F74657" s="374"/>
      <c r="G74657" s="408"/>
      <c r="H74657" s="374"/>
      <c r="I74657" s="409"/>
      <c r="J74657" s="374"/>
      <c r="K74657" s="409"/>
      <c r="L74657" s="378"/>
      <c r="M74657" s="410"/>
      <c r="N74657" s="374"/>
      <c r="O74657" s="411"/>
      <c r="P74657" s="409"/>
      <c r="Q74657" s="409"/>
      <c r="R74657" s="378"/>
      <c r="S74657" s="378"/>
      <c r="T74657" s="378"/>
      <c r="U74657" s="378"/>
      <c r="V74657" s="378"/>
      <c r="W74657" s="378"/>
      <c r="X74657" s="378"/>
      <c r="Y74657" s="378"/>
    </row>
    <row r="74658" spans="1:25">
      <c r="A74658" s="374"/>
      <c r="B74658" s="374"/>
      <c r="C74658" s="406"/>
      <c r="D74658" s="407"/>
      <c r="E74658" s="374"/>
      <c r="F74658" s="374"/>
      <c r="G74658" s="408"/>
      <c r="H74658" s="374"/>
      <c r="I74658" s="409"/>
      <c r="J74658" s="374"/>
      <c r="K74658" s="409"/>
      <c r="L74658" s="378"/>
      <c r="M74658" s="410"/>
      <c r="N74658" s="374"/>
      <c r="O74658" s="411"/>
      <c r="P74658" s="409"/>
      <c r="Q74658" s="409"/>
      <c r="R74658" s="378"/>
      <c r="S74658" s="378"/>
      <c r="T74658" s="378"/>
      <c r="U74658" s="378"/>
      <c r="V74658" s="378"/>
      <c r="W74658" s="378"/>
      <c r="X74658" s="378"/>
      <c r="Y74658" s="378"/>
    </row>
    <row r="74659" spans="1:25">
      <c r="A74659" s="374"/>
      <c r="B74659" s="374"/>
      <c r="C74659" s="406"/>
      <c r="D74659" s="407"/>
      <c r="E74659" s="374"/>
      <c r="F74659" s="374"/>
      <c r="G74659" s="408"/>
      <c r="H74659" s="374"/>
      <c r="I74659" s="409"/>
      <c r="J74659" s="374"/>
      <c r="K74659" s="409"/>
      <c r="L74659" s="378"/>
      <c r="M74659" s="410"/>
      <c r="N74659" s="374"/>
      <c r="O74659" s="411"/>
      <c r="P74659" s="409"/>
      <c r="Q74659" s="409"/>
      <c r="R74659" s="378"/>
      <c r="S74659" s="378"/>
      <c r="T74659" s="378"/>
      <c r="U74659" s="378"/>
      <c r="V74659" s="378"/>
      <c r="W74659" s="378"/>
      <c r="X74659" s="378"/>
      <c r="Y74659" s="378"/>
    </row>
    <row r="74660" spans="1:25">
      <c r="A74660" s="374"/>
      <c r="B74660" s="374"/>
      <c r="C74660" s="406"/>
      <c r="D74660" s="407"/>
      <c r="E74660" s="374"/>
      <c r="F74660" s="374"/>
      <c r="G74660" s="408"/>
      <c r="H74660" s="374"/>
      <c r="I74660" s="409"/>
      <c r="J74660" s="374"/>
      <c r="K74660" s="409"/>
      <c r="L74660" s="378"/>
      <c r="M74660" s="410"/>
      <c r="N74660" s="374"/>
      <c r="O74660" s="411"/>
      <c r="P74660" s="409"/>
      <c r="Q74660" s="409"/>
      <c r="R74660" s="378"/>
      <c r="S74660" s="378"/>
      <c r="T74660" s="378"/>
      <c r="U74660" s="378"/>
      <c r="V74660" s="378"/>
      <c r="W74660" s="378"/>
      <c r="X74660" s="378"/>
      <c r="Y74660" s="378"/>
    </row>
    <row r="74661" spans="1:25">
      <c r="A74661" s="374"/>
      <c r="B74661" s="374"/>
      <c r="C74661" s="406"/>
      <c r="D74661" s="407"/>
      <c r="E74661" s="374"/>
      <c r="F74661" s="374"/>
      <c r="G74661" s="408"/>
      <c r="H74661" s="374"/>
      <c r="I74661" s="409"/>
      <c r="J74661" s="374"/>
      <c r="K74661" s="409"/>
      <c r="L74661" s="378"/>
      <c r="M74661" s="410"/>
      <c r="N74661" s="374"/>
      <c r="O74661" s="411"/>
      <c r="P74661" s="409"/>
      <c r="Q74661" s="409"/>
      <c r="R74661" s="378"/>
      <c r="S74661" s="378"/>
      <c r="T74661" s="378"/>
      <c r="U74661" s="378"/>
      <c r="V74661" s="378"/>
      <c r="W74661" s="378"/>
      <c r="X74661" s="378"/>
      <c r="Y74661" s="378"/>
    </row>
    <row r="74662" spans="1:25">
      <c r="A74662" s="374"/>
      <c r="B74662" s="374"/>
      <c r="C74662" s="406"/>
      <c r="D74662" s="407"/>
      <c r="E74662" s="374"/>
      <c r="F74662" s="374"/>
      <c r="G74662" s="408"/>
      <c r="H74662" s="374"/>
      <c r="I74662" s="409"/>
      <c r="J74662" s="374"/>
      <c r="K74662" s="409"/>
      <c r="L74662" s="378"/>
      <c r="M74662" s="410"/>
      <c r="N74662" s="374"/>
      <c r="O74662" s="411"/>
      <c r="P74662" s="409"/>
      <c r="Q74662" s="409"/>
      <c r="R74662" s="378"/>
      <c r="S74662" s="378"/>
      <c r="T74662" s="378"/>
      <c r="U74662" s="378"/>
      <c r="V74662" s="378"/>
      <c r="W74662" s="378"/>
      <c r="X74662" s="378"/>
      <c r="Y74662" s="378"/>
    </row>
    <row r="74663" spans="1:25">
      <c r="A74663" s="374"/>
      <c r="B74663" s="374"/>
      <c r="C74663" s="406"/>
      <c r="D74663" s="407"/>
      <c r="E74663" s="374"/>
      <c r="F74663" s="374"/>
      <c r="G74663" s="408"/>
      <c r="H74663" s="374"/>
      <c r="I74663" s="409"/>
      <c r="J74663" s="374"/>
      <c r="K74663" s="409"/>
      <c r="L74663" s="378"/>
      <c r="M74663" s="410"/>
      <c r="N74663" s="374"/>
      <c r="O74663" s="411"/>
      <c r="P74663" s="409"/>
      <c r="Q74663" s="409"/>
      <c r="R74663" s="378"/>
      <c r="S74663" s="378"/>
      <c r="T74663" s="378"/>
      <c r="U74663" s="378"/>
      <c r="V74663" s="378"/>
      <c r="W74663" s="378"/>
      <c r="X74663" s="378"/>
      <c r="Y74663" s="378"/>
    </row>
    <row r="74664" spans="1:25">
      <c r="A74664" s="374"/>
      <c r="B74664" s="374"/>
      <c r="C74664" s="406"/>
      <c r="D74664" s="407"/>
      <c r="E74664" s="374"/>
      <c r="F74664" s="374"/>
      <c r="G74664" s="408"/>
      <c r="H74664" s="374"/>
      <c r="I74664" s="409"/>
      <c r="J74664" s="374"/>
      <c r="K74664" s="409"/>
      <c r="L74664" s="378"/>
      <c r="M74664" s="410"/>
      <c r="N74664" s="374"/>
      <c r="O74664" s="411"/>
      <c r="P74664" s="409"/>
      <c r="Q74664" s="409"/>
      <c r="R74664" s="378"/>
      <c r="S74664" s="378"/>
      <c r="T74664" s="378"/>
      <c r="U74664" s="378"/>
      <c r="V74664" s="378"/>
      <c r="W74664" s="378"/>
      <c r="X74664" s="378"/>
      <c r="Y74664" s="378"/>
    </row>
    <row r="74665" spans="1:25">
      <c r="A74665" s="374"/>
      <c r="B74665" s="374"/>
      <c r="C74665" s="406"/>
      <c r="D74665" s="407"/>
      <c r="E74665" s="374"/>
      <c r="F74665" s="374"/>
      <c r="G74665" s="408"/>
      <c r="H74665" s="374"/>
      <c r="I74665" s="409"/>
      <c r="J74665" s="374"/>
      <c r="K74665" s="409"/>
      <c r="L74665" s="378"/>
      <c r="M74665" s="410"/>
      <c r="N74665" s="374"/>
      <c r="O74665" s="411"/>
      <c r="P74665" s="409"/>
      <c r="Q74665" s="409"/>
      <c r="R74665" s="378"/>
      <c r="S74665" s="378"/>
      <c r="T74665" s="378"/>
      <c r="U74665" s="378"/>
      <c r="V74665" s="378"/>
      <c r="W74665" s="378"/>
      <c r="X74665" s="378"/>
      <c r="Y74665" s="378"/>
    </row>
    <row r="74666" spans="1:25">
      <c r="A74666" s="374"/>
      <c r="B74666" s="374"/>
      <c r="C74666" s="406"/>
      <c r="D74666" s="407"/>
      <c r="E74666" s="374"/>
      <c r="F74666" s="374"/>
      <c r="G74666" s="408"/>
      <c r="H74666" s="374"/>
      <c r="I74666" s="409"/>
      <c r="J74666" s="374"/>
      <c r="K74666" s="409"/>
      <c r="L74666" s="378"/>
      <c r="M74666" s="410"/>
      <c r="N74666" s="374"/>
      <c r="O74666" s="411"/>
      <c r="P74666" s="409"/>
      <c r="Q74666" s="409"/>
      <c r="R74666" s="378"/>
      <c r="S74666" s="378"/>
      <c r="T74666" s="378"/>
      <c r="U74666" s="378"/>
      <c r="V74666" s="378"/>
      <c r="W74666" s="378"/>
      <c r="X74666" s="378"/>
      <c r="Y74666" s="378"/>
    </row>
    <row r="74667" spans="1:25">
      <c r="A74667" s="374"/>
      <c r="B74667" s="374"/>
      <c r="C74667" s="406"/>
      <c r="D74667" s="407"/>
      <c r="E74667" s="374"/>
      <c r="F74667" s="374"/>
      <c r="G74667" s="408"/>
      <c r="H74667" s="374"/>
      <c r="I74667" s="409"/>
      <c r="J74667" s="374"/>
      <c r="K74667" s="409"/>
      <c r="L74667" s="378"/>
      <c r="M74667" s="410"/>
      <c r="N74667" s="374"/>
      <c r="O74667" s="411"/>
      <c r="P74667" s="409"/>
      <c r="Q74667" s="409"/>
      <c r="R74667" s="378"/>
      <c r="S74667" s="378"/>
      <c r="T74667" s="378"/>
      <c r="U74667" s="378"/>
      <c r="V74667" s="378"/>
      <c r="W74667" s="378"/>
      <c r="X74667" s="378"/>
      <c r="Y74667" s="378"/>
    </row>
    <row r="74668" spans="1:25">
      <c r="A74668" s="374"/>
      <c r="B74668" s="374"/>
      <c r="C74668" s="406"/>
      <c r="D74668" s="407"/>
      <c r="E74668" s="374"/>
      <c r="F74668" s="374"/>
      <c r="G74668" s="408"/>
      <c r="H74668" s="374"/>
      <c r="I74668" s="409"/>
      <c r="J74668" s="374"/>
      <c r="K74668" s="409"/>
      <c r="L74668" s="378"/>
      <c r="M74668" s="410"/>
      <c r="N74668" s="374"/>
      <c r="O74668" s="411"/>
      <c r="P74668" s="409"/>
      <c r="Q74668" s="409"/>
      <c r="R74668" s="378"/>
      <c r="S74668" s="378"/>
      <c r="T74668" s="378"/>
      <c r="U74668" s="378"/>
      <c r="V74668" s="378"/>
      <c r="W74668" s="378"/>
      <c r="X74668" s="378"/>
      <c r="Y74668" s="378"/>
    </row>
    <row r="74669" spans="1:25">
      <c r="A74669" s="374"/>
      <c r="B74669" s="374"/>
      <c r="C74669" s="406"/>
      <c r="D74669" s="407"/>
      <c r="E74669" s="374"/>
      <c r="F74669" s="374"/>
      <c r="G74669" s="408"/>
      <c r="H74669" s="374"/>
      <c r="I74669" s="409"/>
      <c r="J74669" s="374"/>
      <c r="K74669" s="409"/>
      <c r="L74669" s="378"/>
      <c r="M74669" s="410"/>
      <c r="N74669" s="374"/>
      <c r="O74669" s="411"/>
      <c r="P74669" s="409"/>
      <c r="Q74669" s="409"/>
      <c r="R74669" s="378"/>
      <c r="S74669" s="378"/>
      <c r="T74669" s="378"/>
      <c r="U74669" s="378"/>
      <c r="V74669" s="378"/>
      <c r="W74669" s="378"/>
      <c r="X74669" s="378"/>
      <c r="Y74669" s="378"/>
    </row>
    <row r="74670" spans="1:25">
      <c r="A74670" s="374"/>
      <c r="B74670" s="374"/>
      <c r="C74670" s="406"/>
      <c r="D74670" s="407"/>
      <c r="E74670" s="374"/>
      <c r="F74670" s="374"/>
      <c r="G74670" s="408"/>
      <c r="H74670" s="374"/>
      <c r="I74670" s="409"/>
      <c r="J74670" s="374"/>
      <c r="K74670" s="409"/>
      <c r="L74670" s="378"/>
      <c r="M74670" s="410"/>
      <c r="N74670" s="374"/>
      <c r="O74670" s="411"/>
      <c r="P74670" s="409"/>
      <c r="Q74670" s="409"/>
      <c r="R74670" s="378"/>
      <c r="S74670" s="378"/>
      <c r="T74670" s="378"/>
      <c r="U74670" s="378"/>
      <c r="V74670" s="378"/>
      <c r="W74670" s="378"/>
      <c r="X74670" s="378"/>
      <c r="Y74670" s="378"/>
    </row>
    <row r="74671" spans="1:25">
      <c r="A74671" s="374"/>
      <c r="B74671" s="374"/>
      <c r="C74671" s="406"/>
      <c r="D74671" s="407"/>
      <c r="E74671" s="374"/>
      <c r="F74671" s="374"/>
      <c r="G74671" s="408"/>
      <c r="H74671" s="374"/>
      <c r="I74671" s="409"/>
      <c r="J74671" s="374"/>
      <c r="K74671" s="409"/>
      <c r="L74671" s="378"/>
      <c r="M74671" s="410"/>
      <c r="N74671" s="374"/>
      <c r="O74671" s="411"/>
      <c r="P74671" s="409"/>
      <c r="Q74671" s="409"/>
      <c r="R74671" s="378"/>
      <c r="S74671" s="378"/>
      <c r="T74671" s="378"/>
      <c r="U74671" s="378"/>
      <c r="V74671" s="378"/>
      <c r="W74671" s="378"/>
      <c r="X74671" s="378"/>
      <c r="Y74671" s="378"/>
    </row>
    <row r="74672" spans="1:25">
      <c r="A74672" s="374"/>
      <c r="B74672" s="374"/>
      <c r="C74672" s="406"/>
      <c r="D74672" s="407"/>
      <c r="E74672" s="374"/>
      <c r="F74672" s="374"/>
      <c r="G74672" s="408"/>
      <c r="H74672" s="374"/>
      <c r="I74672" s="409"/>
      <c r="J74672" s="374"/>
      <c r="K74672" s="409"/>
      <c r="L74672" s="378"/>
      <c r="M74672" s="410"/>
      <c r="N74672" s="374"/>
      <c r="O74672" s="411"/>
      <c r="P74672" s="409"/>
      <c r="Q74672" s="409"/>
      <c r="R74672" s="378"/>
      <c r="S74672" s="378"/>
      <c r="T74672" s="378"/>
      <c r="U74672" s="378"/>
      <c r="V74672" s="378"/>
      <c r="W74672" s="378"/>
      <c r="X74672" s="378"/>
      <c r="Y74672" s="378"/>
    </row>
    <row r="74673" spans="1:25">
      <c r="A74673" s="374"/>
      <c r="B74673" s="374"/>
      <c r="C74673" s="406"/>
      <c r="D74673" s="407"/>
      <c r="E74673" s="374"/>
      <c r="F74673" s="374"/>
      <c r="G74673" s="408"/>
      <c r="H74673" s="374"/>
      <c r="I74673" s="409"/>
      <c r="J74673" s="374"/>
      <c r="K74673" s="409"/>
      <c r="L74673" s="378"/>
      <c r="M74673" s="410"/>
      <c r="N74673" s="374"/>
      <c r="O74673" s="411"/>
      <c r="P74673" s="409"/>
      <c r="Q74673" s="409"/>
      <c r="R74673" s="378"/>
      <c r="S74673" s="378"/>
      <c r="T74673" s="378"/>
      <c r="U74673" s="378"/>
      <c r="V74673" s="378"/>
      <c r="W74673" s="378"/>
      <c r="X74673" s="378"/>
      <c r="Y74673" s="378"/>
    </row>
    <row r="74674" spans="1:25">
      <c r="A74674" s="374"/>
      <c r="B74674" s="374"/>
      <c r="C74674" s="406"/>
      <c r="D74674" s="407"/>
      <c r="E74674" s="374"/>
      <c r="F74674" s="374"/>
      <c r="G74674" s="408"/>
      <c r="H74674" s="374"/>
      <c r="I74674" s="409"/>
      <c r="J74674" s="374"/>
      <c r="K74674" s="409"/>
      <c r="L74674" s="378"/>
      <c r="M74674" s="410"/>
      <c r="N74674" s="374"/>
      <c r="O74674" s="411"/>
      <c r="P74674" s="409"/>
      <c r="Q74674" s="409"/>
      <c r="R74674" s="378"/>
      <c r="S74674" s="378"/>
      <c r="T74674" s="378"/>
      <c r="U74674" s="378"/>
      <c r="V74674" s="378"/>
      <c r="W74674" s="378"/>
      <c r="X74674" s="378"/>
      <c r="Y74674" s="378"/>
    </row>
    <row r="74675" spans="1:25">
      <c r="A74675" s="374"/>
      <c r="B74675" s="374"/>
      <c r="C74675" s="406"/>
      <c r="D74675" s="407"/>
      <c r="E74675" s="374"/>
      <c r="F74675" s="374"/>
      <c r="G74675" s="408"/>
      <c r="H74675" s="374"/>
      <c r="I74675" s="409"/>
      <c r="J74675" s="374"/>
      <c r="K74675" s="409"/>
      <c r="L74675" s="378"/>
      <c r="M74675" s="410"/>
      <c r="N74675" s="374"/>
      <c r="O74675" s="411"/>
      <c r="P74675" s="409"/>
      <c r="Q74675" s="409"/>
      <c r="R74675" s="378"/>
      <c r="S74675" s="378"/>
      <c r="T74675" s="378"/>
      <c r="U74675" s="378"/>
      <c r="V74675" s="378"/>
      <c r="W74675" s="378"/>
      <c r="X74675" s="378"/>
      <c r="Y74675" s="378"/>
    </row>
    <row r="74676" spans="1:25">
      <c r="A74676" s="374"/>
      <c r="B74676" s="374"/>
      <c r="C74676" s="406"/>
      <c r="D74676" s="407"/>
      <c r="E74676" s="374"/>
      <c r="F74676" s="374"/>
      <c r="G74676" s="408"/>
      <c r="H74676" s="374"/>
      <c r="I74676" s="409"/>
      <c r="J74676" s="374"/>
      <c r="K74676" s="409"/>
      <c r="L74676" s="378"/>
      <c r="M74676" s="410"/>
      <c r="N74676" s="374"/>
      <c r="O74676" s="411"/>
      <c r="P74676" s="409"/>
      <c r="Q74676" s="409"/>
      <c r="R74676" s="378"/>
      <c r="S74676" s="378"/>
      <c r="T74676" s="378"/>
      <c r="U74676" s="378"/>
      <c r="V74676" s="378"/>
      <c r="W74676" s="378"/>
      <c r="X74676" s="378"/>
      <c r="Y74676" s="378"/>
    </row>
    <row r="74677" spans="1:25">
      <c r="A74677" s="374"/>
      <c r="B74677" s="374"/>
      <c r="C74677" s="406"/>
      <c r="D74677" s="407"/>
      <c r="E74677" s="374"/>
      <c r="F74677" s="374"/>
      <c r="G74677" s="408"/>
      <c r="H74677" s="374"/>
      <c r="I74677" s="409"/>
      <c r="J74677" s="374"/>
      <c r="K74677" s="409"/>
      <c r="L74677" s="378"/>
      <c r="M74677" s="410"/>
      <c r="N74677" s="374"/>
      <c r="O74677" s="411"/>
      <c r="P74677" s="409"/>
      <c r="Q74677" s="409"/>
      <c r="R74677" s="378"/>
      <c r="S74677" s="378"/>
      <c r="T74677" s="378"/>
      <c r="U74677" s="378"/>
      <c r="V74677" s="378"/>
      <c r="W74677" s="378"/>
      <c r="X74677" s="378"/>
      <c r="Y74677" s="378"/>
    </row>
    <row r="74678" spans="1:25">
      <c r="A74678" s="374"/>
      <c r="B74678" s="374"/>
      <c r="C74678" s="406"/>
      <c r="D74678" s="407"/>
      <c r="E74678" s="374"/>
      <c r="F74678" s="374"/>
      <c r="G74678" s="408"/>
      <c r="H74678" s="374"/>
      <c r="I74678" s="409"/>
      <c r="J74678" s="374"/>
      <c r="K74678" s="409"/>
      <c r="L74678" s="378"/>
      <c r="M74678" s="410"/>
      <c r="N74678" s="374"/>
      <c r="O74678" s="411"/>
      <c r="P74678" s="409"/>
      <c r="Q74678" s="409"/>
      <c r="R74678" s="378"/>
      <c r="S74678" s="378"/>
      <c r="T74678" s="378"/>
      <c r="U74678" s="378"/>
      <c r="V74678" s="378"/>
      <c r="W74678" s="378"/>
      <c r="X74678" s="378"/>
      <c r="Y74678" s="378"/>
    </row>
    <row r="74679" spans="1:25">
      <c r="A74679" s="374"/>
      <c r="B74679" s="374"/>
      <c r="C74679" s="406"/>
      <c r="D74679" s="407"/>
      <c r="E74679" s="374"/>
      <c r="F74679" s="374"/>
      <c r="G74679" s="408"/>
      <c r="H74679" s="374"/>
      <c r="I74679" s="409"/>
      <c r="J74679" s="374"/>
      <c r="K74679" s="409"/>
      <c r="L74679" s="378"/>
      <c r="M74679" s="410"/>
      <c r="N74679" s="374"/>
      <c r="O74679" s="411"/>
      <c r="P74679" s="409"/>
      <c r="Q74679" s="409"/>
      <c r="R74679" s="378"/>
      <c r="S74679" s="378"/>
      <c r="T74679" s="378"/>
      <c r="U74679" s="378"/>
      <c r="V74679" s="378"/>
      <c r="W74679" s="378"/>
      <c r="X74679" s="378"/>
      <c r="Y74679" s="378"/>
    </row>
    <row r="74680" spans="1:25">
      <c r="A74680" s="374"/>
      <c r="B74680" s="374"/>
      <c r="C74680" s="406"/>
      <c r="D74680" s="407"/>
      <c r="E74680" s="374"/>
      <c r="F74680" s="374"/>
      <c r="G74680" s="408"/>
      <c r="H74680" s="374"/>
      <c r="I74680" s="409"/>
      <c r="J74680" s="374"/>
      <c r="K74680" s="409"/>
      <c r="L74680" s="378"/>
      <c r="M74680" s="410"/>
      <c r="N74680" s="374"/>
      <c r="O74680" s="411"/>
      <c r="P74680" s="409"/>
      <c r="Q74680" s="409"/>
      <c r="R74680" s="378"/>
      <c r="S74680" s="378"/>
      <c r="T74680" s="378"/>
      <c r="U74680" s="378"/>
      <c r="V74680" s="378"/>
      <c r="W74680" s="378"/>
      <c r="X74680" s="378"/>
      <c r="Y74680" s="378"/>
    </row>
    <row r="74681" spans="1:25">
      <c r="A74681" s="374"/>
      <c r="B74681" s="374"/>
      <c r="C74681" s="406"/>
      <c r="D74681" s="407"/>
      <c r="E74681" s="374"/>
      <c r="F74681" s="374"/>
      <c r="G74681" s="408"/>
      <c r="H74681" s="374"/>
      <c r="I74681" s="409"/>
      <c r="J74681" s="374"/>
      <c r="K74681" s="409"/>
      <c r="L74681" s="378"/>
      <c r="M74681" s="410"/>
      <c r="N74681" s="374"/>
      <c r="O74681" s="411"/>
      <c r="P74681" s="409"/>
      <c r="Q74681" s="409"/>
      <c r="R74681" s="378"/>
      <c r="S74681" s="378"/>
      <c r="T74681" s="378"/>
      <c r="U74681" s="378"/>
      <c r="V74681" s="378"/>
      <c r="W74681" s="378"/>
      <c r="X74681" s="378"/>
      <c r="Y74681" s="378"/>
    </row>
    <row r="74682" spans="1:25">
      <c r="A74682" s="374"/>
      <c r="B74682" s="374"/>
      <c r="C74682" s="406"/>
      <c r="D74682" s="407"/>
      <c r="E74682" s="374"/>
      <c r="F74682" s="374"/>
      <c r="G74682" s="408"/>
      <c r="H74682" s="374"/>
      <c r="I74682" s="409"/>
      <c r="J74682" s="374"/>
      <c r="K74682" s="409"/>
      <c r="L74682" s="378"/>
      <c r="M74682" s="410"/>
      <c r="N74682" s="374"/>
      <c r="O74682" s="411"/>
      <c r="P74682" s="409"/>
      <c r="Q74682" s="409"/>
      <c r="R74682" s="378"/>
      <c r="S74682" s="378"/>
      <c r="T74682" s="378"/>
      <c r="U74682" s="378"/>
      <c r="V74682" s="378"/>
      <c r="W74682" s="378"/>
      <c r="X74682" s="378"/>
      <c r="Y74682" s="378"/>
    </row>
    <row r="74683" spans="1:25">
      <c r="A74683" s="374"/>
      <c r="B74683" s="374"/>
      <c r="C74683" s="406"/>
      <c r="D74683" s="407"/>
      <c r="E74683" s="374"/>
      <c r="F74683" s="374"/>
      <c r="G74683" s="408"/>
      <c r="H74683" s="374"/>
      <c r="I74683" s="409"/>
      <c r="J74683" s="374"/>
      <c r="K74683" s="409"/>
      <c r="L74683" s="378"/>
      <c r="M74683" s="410"/>
      <c r="N74683" s="374"/>
      <c r="O74683" s="411"/>
      <c r="P74683" s="409"/>
      <c r="Q74683" s="409"/>
      <c r="R74683" s="378"/>
      <c r="S74683" s="378"/>
      <c r="T74683" s="378"/>
      <c r="U74683" s="378"/>
      <c r="V74683" s="378"/>
      <c r="W74683" s="378"/>
      <c r="X74683" s="378"/>
      <c r="Y74683" s="378"/>
    </row>
    <row r="74684" spans="1:25">
      <c r="A74684" s="374"/>
      <c r="B74684" s="374"/>
      <c r="C74684" s="406"/>
      <c r="D74684" s="407"/>
      <c r="E74684" s="374"/>
      <c r="F74684" s="374"/>
      <c r="G74684" s="408"/>
      <c r="H74684" s="374"/>
      <c r="I74684" s="409"/>
      <c r="J74684" s="374"/>
      <c r="K74684" s="409"/>
      <c r="L74684" s="378"/>
      <c r="M74684" s="410"/>
      <c r="N74684" s="374"/>
      <c r="O74684" s="411"/>
      <c r="P74684" s="409"/>
      <c r="Q74684" s="409"/>
      <c r="R74684" s="378"/>
      <c r="S74684" s="378"/>
      <c r="T74684" s="378"/>
      <c r="U74684" s="378"/>
      <c r="V74684" s="378"/>
      <c r="W74684" s="378"/>
      <c r="X74684" s="378"/>
      <c r="Y74684" s="378"/>
    </row>
    <row r="74685" spans="1:25">
      <c r="A74685" s="374"/>
      <c r="B74685" s="374"/>
      <c r="C74685" s="406"/>
      <c r="D74685" s="407"/>
      <c r="E74685" s="374"/>
      <c r="F74685" s="374"/>
      <c r="G74685" s="408"/>
      <c r="H74685" s="374"/>
      <c r="I74685" s="409"/>
      <c r="J74685" s="374"/>
      <c r="K74685" s="409"/>
      <c r="L74685" s="378"/>
      <c r="M74685" s="410"/>
      <c r="N74685" s="374"/>
      <c r="O74685" s="411"/>
      <c r="P74685" s="409"/>
      <c r="Q74685" s="409"/>
      <c r="R74685" s="378"/>
      <c r="S74685" s="378"/>
      <c r="T74685" s="378"/>
      <c r="U74685" s="378"/>
      <c r="V74685" s="378"/>
      <c r="W74685" s="378"/>
      <c r="X74685" s="378"/>
      <c r="Y74685" s="378"/>
    </row>
    <row r="74686" spans="1:25">
      <c r="A74686" s="374"/>
      <c r="B74686" s="374"/>
      <c r="C74686" s="406"/>
      <c r="D74686" s="407"/>
      <c r="E74686" s="374"/>
      <c r="F74686" s="374"/>
      <c r="G74686" s="408"/>
      <c r="H74686" s="374"/>
      <c r="I74686" s="409"/>
      <c r="J74686" s="374"/>
      <c r="K74686" s="409"/>
      <c r="L74686" s="378"/>
      <c r="M74686" s="410"/>
      <c r="N74686" s="374"/>
      <c r="O74686" s="411"/>
      <c r="P74686" s="409"/>
      <c r="Q74686" s="409"/>
      <c r="R74686" s="378"/>
      <c r="S74686" s="378"/>
      <c r="T74686" s="378"/>
      <c r="U74686" s="378"/>
      <c r="V74686" s="378"/>
      <c r="W74686" s="378"/>
      <c r="X74686" s="378"/>
      <c r="Y74686" s="378"/>
    </row>
    <row r="74687" spans="1:25">
      <c r="A74687" s="374"/>
      <c r="B74687" s="374"/>
      <c r="C74687" s="406"/>
      <c r="D74687" s="407"/>
      <c r="E74687" s="374"/>
      <c r="F74687" s="374"/>
      <c r="G74687" s="408"/>
      <c r="H74687" s="374"/>
      <c r="I74687" s="409"/>
      <c r="J74687" s="374"/>
      <c r="K74687" s="409"/>
      <c r="L74687" s="378"/>
      <c r="M74687" s="410"/>
      <c r="N74687" s="374"/>
      <c r="O74687" s="411"/>
      <c r="P74687" s="409"/>
      <c r="Q74687" s="409"/>
      <c r="R74687" s="378"/>
      <c r="S74687" s="378"/>
      <c r="T74687" s="378"/>
      <c r="U74687" s="378"/>
      <c r="V74687" s="378"/>
      <c r="W74687" s="378"/>
      <c r="X74687" s="378"/>
      <c r="Y74687" s="378"/>
    </row>
    <row r="74688" spans="1:25">
      <c r="A74688" s="374"/>
      <c r="B74688" s="374"/>
      <c r="C74688" s="406"/>
      <c r="D74688" s="407"/>
      <c r="E74688" s="374"/>
      <c r="F74688" s="374"/>
      <c r="G74688" s="408"/>
      <c r="H74688" s="374"/>
      <c r="I74688" s="409"/>
      <c r="J74688" s="374"/>
      <c r="K74688" s="409"/>
      <c r="L74688" s="378"/>
      <c r="M74688" s="410"/>
      <c r="N74688" s="374"/>
      <c r="O74688" s="411"/>
      <c r="P74688" s="409"/>
      <c r="Q74688" s="409"/>
      <c r="R74688" s="378"/>
      <c r="S74688" s="378"/>
      <c r="T74688" s="378"/>
      <c r="U74688" s="378"/>
      <c r="V74688" s="378"/>
      <c r="W74688" s="378"/>
      <c r="X74688" s="378"/>
      <c r="Y74688" s="378"/>
    </row>
    <row r="74689" spans="1:25">
      <c r="A74689" s="374"/>
      <c r="B74689" s="374"/>
      <c r="C74689" s="406"/>
      <c r="D74689" s="407"/>
      <c r="E74689" s="374"/>
      <c r="F74689" s="374"/>
      <c r="G74689" s="408"/>
      <c r="H74689" s="374"/>
      <c r="I74689" s="409"/>
      <c r="J74689" s="374"/>
      <c r="K74689" s="409"/>
      <c r="L74689" s="378"/>
      <c r="M74689" s="410"/>
      <c r="N74689" s="374"/>
      <c r="O74689" s="411"/>
      <c r="P74689" s="409"/>
      <c r="Q74689" s="409"/>
      <c r="R74689" s="378"/>
      <c r="S74689" s="378"/>
      <c r="T74689" s="378"/>
      <c r="U74689" s="378"/>
      <c r="V74689" s="378"/>
      <c r="W74689" s="378"/>
      <c r="X74689" s="378"/>
      <c r="Y74689" s="378"/>
    </row>
    <row r="74690" spans="1:25">
      <c r="A74690" s="374"/>
      <c r="B74690" s="374"/>
      <c r="C74690" s="406"/>
      <c r="D74690" s="407"/>
      <c r="E74690" s="374"/>
      <c r="F74690" s="374"/>
      <c r="G74690" s="408"/>
      <c r="H74690" s="374"/>
      <c r="I74690" s="409"/>
      <c r="J74690" s="374"/>
      <c r="K74690" s="409"/>
      <c r="L74690" s="378"/>
      <c r="M74690" s="410"/>
      <c r="N74690" s="374"/>
      <c r="O74690" s="411"/>
      <c r="P74690" s="409"/>
      <c r="Q74690" s="409"/>
      <c r="R74690" s="378"/>
      <c r="S74690" s="378"/>
      <c r="T74690" s="378"/>
      <c r="U74690" s="378"/>
      <c r="V74690" s="378"/>
      <c r="W74690" s="378"/>
      <c r="X74690" s="378"/>
      <c r="Y74690" s="378"/>
    </row>
    <row r="74691" spans="1:25">
      <c r="A74691" s="374"/>
      <c r="B74691" s="374"/>
      <c r="C74691" s="406"/>
      <c r="D74691" s="407"/>
      <c r="E74691" s="374"/>
      <c r="F74691" s="374"/>
      <c r="G74691" s="408"/>
      <c r="H74691" s="374"/>
      <c r="I74691" s="409"/>
      <c r="J74691" s="374"/>
      <c r="K74691" s="409"/>
      <c r="L74691" s="378"/>
      <c r="M74691" s="410"/>
      <c r="N74691" s="374"/>
      <c r="O74691" s="411"/>
      <c r="P74691" s="409"/>
      <c r="Q74691" s="409"/>
      <c r="R74691" s="378"/>
      <c r="S74691" s="378"/>
      <c r="T74691" s="378"/>
      <c r="U74691" s="378"/>
      <c r="V74691" s="378"/>
      <c r="W74691" s="378"/>
      <c r="X74691" s="378"/>
      <c r="Y74691" s="378"/>
    </row>
    <row r="74692" spans="1:25">
      <c r="A74692" s="374"/>
      <c r="B74692" s="374"/>
      <c r="C74692" s="406"/>
      <c r="D74692" s="407"/>
      <c r="E74692" s="374"/>
      <c r="F74692" s="374"/>
      <c r="G74692" s="408"/>
      <c r="H74692" s="374"/>
      <c r="I74692" s="409"/>
      <c r="J74692" s="374"/>
      <c r="K74692" s="409"/>
      <c r="L74692" s="378"/>
      <c r="M74692" s="410"/>
      <c r="N74692" s="374"/>
      <c r="O74692" s="411"/>
      <c r="P74692" s="409"/>
      <c r="Q74692" s="409"/>
      <c r="R74692" s="378"/>
      <c r="S74692" s="378"/>
      <c r="T74692" s="378"/>
      <c r="U74692" s="378"/>
      <c r="V74692" s="378"/>
      <c r="W74692" s="378"/>
      <c r="X74692" s="378"/>
      <c r="Y74692" s="378"/>
    </row>
    <row r="74693" spans="1:25">
      <c r="A74693" s="374"/>
      <c r="B74693" s="374"/>
      <c r="C74693" s="406"/>
      <c r="D74693" s="407"/>
      <c r="E74693" s="374"/>
      <c r="F74693" s="374"/>
      <c r="G74693" s="408"/>
      <c r="H74693" s="374"/>
      <c r="I74693" s="409"/>
      <c r="J74693" s="374"/>
      <c r="K74693" s="409"/>
      <c r="L74693" s="378"/>
      <c r="M74693" s="410"/>
      <c r="N74693" s="374"/>
      <c r="O74693" s="411"/>
      <c r="P74693" s="409"/>
      <c r="Q74693" s="409"/>
      <c r="R74693" s="378"/>
      <c r="S74693" s="378"/>
      <c r="T74693" s="378"/>
      <c r="U74693" s="378"/>
      <c r="V74693" s="378"/>
      <c r="W74693" s="378"/>
      <c r="X74693" s="378"/>
      <c r="Y74693" s="378"/>
    </row>
    <row r="74694" spans="1:25">
      <c r="A74694" s="374"/>
      <c r="B74694" s="374"/>
      <c r="C74694" s="406"/>
      <c r="D74694" s="407"/>
      <c r="E74694" s="374"/>
      <c r="F74694" s="374"/>
      <c r="G74694" s="408"/>
      <c r="H74694" s="374"/>
      <c r="I74694" s="409"/>
      <c r="J74694" s="374"/>
      <c r="K74694" s="409"/>
      <c r="L74694" s="378"/>
      <c r="M74694" s="410"/>
      <c r="N74694" s="374"/>
      <c r="O74694" s="411"/>
      <c r="P74694" s="409"/>
      <c r="Q74694" s="409"/>
      <c r="R74694" s="378"/>
      <c r="S74694" s="378"/>
      <c r="T74694" s="378"/>
      <c r="U74694" s="378"/>
      <c r="V74694" s="378"/>
      <c r="W74694" s="378"/>
      <c r="X74694" s="378"/>
      <c r="Y74694" s="378"/>
    </row>
    <row r="74695" spans="1:25">
      <c r="A74695" s="374"/>
      <c r="B74695" s="374"/>
      <c r="C74695" s="406"/>
      <c r="D74695" s="407"/>
      <c r="E74695" s="374"/>
      <c r="F74695" s="374"/>
      <c r="G74695" s="408"/>
      <c r="H74695" s="374"/>
      <c r="I74695" s="409"/>
      <c r="J74695" s="374"/>
      <c r="K74695" s="409"/>
      <c r="L74695" s="378"/>
      <c r="M74695" s="410"/>
      <c r="N74695" s="374"/>
      <c r="O74695" s="411"/>
      <c r="P74695" s="409"/>
      <c r="Q74695" s="409"/>
      <c r="R74695" s="378"/>
      <c r="S74695" s="378"/>
      <c r="T74695" s="378"/>
      <c r="U74695" s="378"/>
      <c r="V74695" s="378"/>
      <c r="W74695" s="378"/>
      <c r="X74695" s="378"/>
      <c r="Y74695" s="378"/>
    </row>
    <row r="74696" spans="1:25">
      <c r="A74696" s="374"/>
      <c r="B74696" s="374"/>
      <c r="C74696" s="406"/>
      <c r="D74696" s="407"/>
      <c r="E74696" s="374"/>
      <c r="F74696" s="374"/>
      <c r="G74696" s="408"/>
      <c r="H74696" s="374"/>
      <c r="I74696" s="409"/>
      <c r="J74696" s="374"/>
      <c r="K74696" s="409"/>
      <c r="L74696" s="378"/>
      <c r="M74696" s="410"/>
      <c r="N74696" s="374"/>
      <c r="O74696" s="411"/>
      <c r="P74696" s="409"/>
      <c r="Q74696" s="409"/>
      <c r="R74696" s="378"/>
      <c r="S74696" s="378"/>
      <c r="T74696" s="378"/>
      <c r="U74696" s="378"/>
      <c r="V74696" s="378"/>
      <c r="W74696" s="378"/>
      <c r="X74696" s="378"/>
      <c r="Y74696" s="378"/>
    </row>
    <row r="74697" spans="1:25">
      <c r="A74697" s="374"/>
      <c r="B74697" s="374"/>
      <c r="C74697" s="406"/>
      <c r="D74697" s="407"/>
      <c r="E74697" s="374"/>
      <c r="F74697" s="374"/>
      <c r="G74697" s="408"/>
      <c r="H74697" s="374"/>
      <c r="I74697" s="409"/>
      <c r="J74697" s="374"/>
      <c r="K74697" s="409"/>
      <c r="L74697" s="378"/>
      <c r="M74697" s="410"/>
      <c r="N74697" s="374"/>
      <c r="O74697" s="411"/>
      <c r="P74697" s="409"/>
      <c r="Q74697" s="409"/>
      <c r="R74697" s="378"/>
      <c r="S74697" s="378"/>
      <c r="T74697" s="378"/>
      <c r="U74697" s="378"/>
      <c r="V74697" s="378"/>
      <c r="W74697" s="378"/>
      <c r="X74697" s="378"/>
      <c r="Y74697" s="378"/>
    </row>
    <row r="74698" spans="1:25">
      <c r="A74698" s="374"/>
      <c r="B74698" s="374"/>
      <c r="C74698" s="406"/>
      <c r="D74698" s="407"/>
      <c r="E74698" s="374"/>
      <c r="F74698" s="374"/>
      <c r="G74698" s="408"/>
      <c r="H74698" s="374"/>
      <c r="I74698" s="409"/>
      <c r="J74698" s="374"/>
      <c r="K74698" s="409"/>
      <c r="L74698" s="378"/>
      <c r="M74698" s="410"/>
      <c r="N74698" s="374"/>
      <c r="O74698" s="411"/>
      <c r="P74698" s="409"/>
      <c r="Q74698" s="409"/>
      <c r="R74698" s="378"/>
      <c r="S74698" s="378"/>
      <c r="T74698" s="378"/>
      <c r="U74698" s="378"/>
      <c r="V74698" s="378"/>
      <c r="W74698" s="378"/>
      <c r="X74698" s="378"/>
      <c r="Y74698" s="378"/>
    </row>
    <row r="74699" spans="1:25">
      <c r="A74699" s="374"/>
      <c r="B74699" s="374"/>
      <c r="C74699" s="406"/>
      <c r="D74699" s="407"/>
      <c r="E74699" s="374"/>
      <c r="F74699" s="374"/>
      <c r="G74699" s="408"/>
      <c r="H74699" s="374"/>
      <c r="I74699" s="409"/>
      <c r="J74699" s="374"/>
      <c r="K74699" s="409"/>
      <c r="L74699" s="378"/>
      <c r="M74699" s="410"/>
      <c r="N74699" s="374"/>
      <c r="O74699" s="411"/>
      <c r="P74699" s="409"/>
      <c r="Q74699" s="409"/>
      <c r="R74699" s="378"/>
      <c r="S74699" s="378"/>
      <c r="T74699" s="378"/>
      <c r="U74699" s="378"/>
      <c r="V74699" s="378"/>
      <c r="W74699" s="378"/>
      <c r="X74699" s="378"/>
      <c r="Y74699" s="378"/>
    </row>
    <row r="74700" spans="1:25">
      <c r="A74700" s="374"/>
      <c r="B74700" s="374"/>
      <c r="C74700" s="406"/>
      <c r="D74700" s="407"/>
      <c r="E74700" s="374"/>
      <c r="F74700" s="374"/>
      <c r="G74700" s="408"/>
      <c r="H74700" s="374"/>
      <c r="I74700" s="409"/>
      <c r="J74700" s="374"/>
      <c r="K74700" s="409"/>
      <c r="L74700" s="378"/>
      <c r="M74700" s="410"/>
      <c r="N74700" s="374"/>
      <c r="O74700" s="411"/>
      <c r="P74700" s="409"/>
      <c r="Q74700" s="409"/>
      <c r="R74700" s="378"/>
      <c r="S74700" s="378"/>
      <c r="T74700" s="378"/>
      <c r="U74700" s="378"/>
      <c r="V74700" s="378"/>
      <c r="W74700" s="378"/>
      <c r="X74700" s="378"/>
      <c r="Y74700" s="378"/>
    </row>
    <row r="74701" spans="1:25">
      <c r="A74701" s="374"/>
      <c r="B74701" s="374"/>
      <c r="C74701" s="406"/>
      <c r="D74701" s="407"/>
      <c r="E74701" s="374"/>
      <c r="F74701" s="374"/>
      <c r="G74701" s="408"/>
      <c r="H74701" s="374"/>
      <c r="I74701" s="409"/>
      <c r="J74701" s="374"/>
      <c r="K74701" s="409"/>
      <c r="L74701" s="378"/>
      <c r="M74701" s="410"/>
      <c r="N74701" s="374"/>
      <c r="O74701" s="411"/>
      <c r="P74701" s="409"/>
      <c r="Q74701" s="409"/>
      <c r="R74701" s="378"/>
      <c r="S74701" s="378"/>
      <c r="T74701" s="378"/>
      <c r="U74701" s="378"/>
      <c r="V74701" s="378"/>
      <c r="W74701" s="378"/>
      <c r="X74701" s="378"/>
      <c r="Y74701" s="378"/>
    </row>
    <row r="74702" spans="1:25">
      <c r="A74702" s="374"/>
      <c r="B74702" s="374"/>
      <c r="C74702" s="406"/>
      <c r="D74702" s="407"/>
      <c r="E74702" s="374"/>
      <c r="F74702" s="374"/>
      <c r="G74702" s="408"/>
      <c r="H74702" s="374"/>
      <c r="I74702" s="409"/>
      <c r="J74702" s="374"/>
      <c r="K74702" s="409"/>
      <c r="L74702" s="378"/>
      <c r="M74702" s="410"/>
      <c r="N74702" s="374"/>
      <c r="O74702" s="411"/>
      <c r="P74702" s="409"/>
      <c r="Q74702" s="409"/>
      <c r="R74702" s="378"/>
      <c r="S74702" s="378"/>
      <c r="T74702" s="378"/>
      <c r="U74702" s="378"/>
      <c r="V74702" s="378"/>
      <c r="W74702" s="378"/>
      <c r="X74702" s="378"/>
      <c r="Y74702" s="378"/>
    </row>
    <row r="74703" spans="1:25">
      <c r="A74703" s="374"/>
      <c r="B74703" s="374"/>
      <c r="C74703" s="406"/>
      <c r="D74703" s="407"/>
      <c r="E74703" s="374"/>
      <c r="F74703" s="374"/>
      <c r="G74703" s="408"/>
      <c r="H74703" s="374"/>
      <c r="I74703" s="409"/>
      <c r="J74703" s="374"/>
      <c r="K74703" s="409"/>
      <c r="L74703" s="378"/>
      <c r="M74703" s="410"/>
      <c r="N74703" s="374"/>
      <c r="O74703" s="411"/>
      <c r="P74703" s="409"/>
      <c r="Q74703" s="409"/>
      <c r="R74703" s="378"/>
      <c r="S74703" s="378"/>
      <c r="T74703" s="378"/>
      <c r="U74703" s="378"/>
      <c r="V74703" s="378"/>
      <c r="W74703" s="378"/>
      <c r="X74703" s="378"/>
      <c r="Y74703" s="378"/>
    </row>
    <row r="74704" spans="1:25">
      <c r="A74704" s="374"/>
      <c r="B74704" s="374"/>
      <c r="C74704" s="406"/>
      <c r="D74704" s="407"/>
      <c r="E74704" s="374"/>
      <c r="F74704" s="374"/>
      <c r="G74704" s="408"/>
      <c r="H74704" s="374"/>
      <c r="I74704" s="409"/>
      <c r="J74704" s="374"/>
      <c r="K74704" s="409"/>
      <c r="L74704" s="378"/>
      <c r="M74704" s="410"/>
      <c r="N74704" s="374"/>
      <c r="O74704" s="411"/>
      <c r="P74704" s="409"/>
      <c r="Q74704" s="409"/>
      <c r="R74704" s="378"/>
      <c r="S74704" s="378"/>
      <c r="T74704" s="378"/>
      <c r="U74704" s="378"/>
      <c r="V74704" s="378"/>
      <c r="W74704" s="378"/>
      <c r="X74704" s="378"/>
      <c r="Y74704" s="378"/>
    </row>
    <row r="74705" spans="1:25">
      <c r="A74705" s="374"/>
      <c r="B74705" s="374"/>
      <c r="C74705" s="406"/>
      <c r="D74705" s="407"/>
      <c r="E74705" s="374"/>
      <c r="F74705" s="374"/>
      <c r="G74705" s="408"/>
      <c r="H74705" s="374"/>
      <c r="I74705" s="409"/>
      <c r="J74705" s="374"/>
      <c r="K74705" s="409"/>
      <c r="L74705" s="378"/>
      <c r="M74705" s="410"/>
      <c r="N74705" s="374"/>
      <c r="O74705" s="411"/>
      <c r="P74705" s="409"/>
      <c r="Q74705" s="409"/>
      <c r="R74705" s="378"/>
      <c r="S74705" s="378"/>
      <c r="T74705" s="378"/>
      <c r="U74705" s="378"/>
      <c r="V74705" s="378"/>
      <c r="W74705" s="378"/>
      <c r="X74705" s="378"/>
      <c r="Y74705" s="378"/>
    </row>
    <row r="74706" spans="1:25">
      <c r="A74706" s="374"/>
      <c r="B74706" s="374"/>
      <c r="C74706" s="406"/>
      <c r="D74706" s="407"/>
      <c r="E74706" s="374"/>
      <c r="F74706" s="374"/>
      <c r="G74706" s="408"/>
      <c r="H74706" s="374"/>
      <c r="I74706" s="409"/>
      <c r="J74706" s="374"/>
      <c r="K74706" s="409"/>
      <c r="L74706" s="378"/>
      <c r="M74706" s="410"/>
      <c r="N74706" s="374"/>
      <c r="O74706" s="411"/>
      <c r="P74706" s="409"/>
      <c r="Q74706" s="409"/>
      <c r="R74706" s="378"/>
      <c r="S74706" s="378"/>
      <c r="T74706" s="378"/>
      <c r="U74706" s="378"/>
      <c r="V74706" s="378"/>
      <c r="W74706" s="378"/>
      <c r="X74706" s="378"/>
      <c r="Y74706" s="378"/>
    </row>
    <row r="74707" spans="1:25">
      <c r="A74707" s="374"/>
      <c r="B74707" s="374"/>
      <c r="C74707" s="406"/>
      <c r="D74707" s="407"/>
      <c r="E74707" s="374"/>
      <c r="F74707" s="374"/>
      <c r="G74707" s="408"/>
      <c r="H74707" s="374"/>
      <c r="I74707" s="409"/>
      <c r="J74707" s="374"/>
      <c r="K74707" s="409"/>
      <c r="L74707" s="378"/>
      <c r="M74707" s="410"/>
      <c r="N74707" s="374"/>
      <c r="O74707" s="411"/>
      <c r="P74707" s="409"/>
      <c r="Q74707" s="409"/>
      <c r="R74707" s="378"/>
      <c r="S74707" s="378"/>
      <c r="T74707" s="378"/>
      <c r="U74707" s="378"/>
      <c r="V74707" s="378"/>
      <c r="W74707" s="378"/>
      <c r="X74707" s="378"/>
      <c r="Y74707" s="378"/>
    </row>
    <row r="74708" spans="1:25">
      <c r="A74708" s="374"/>
      <c r="B74708" s="374"/>
      <c r="C74708" s="406"/>
      <c r="D74708" s="407"/>
      <c r="E74708" s="374"/>
      <c r="F74708" s="374"/>
      <c r="G74708" s="408"/>
      <c r="H74708" s="374"/>
      <c r="I74708" s="409"/>
      <c r="J74708" s="374"/>
      <c r="K74708" s="409"/>
      <c r="L74708" s="378"/>
      <c r="M74708" s="410"/>
      <c r="N74708" s="374"/>
      <c r="O74708" s="411"/>
      <c r="P74708" s="409"/>
      <c r="Q74708" s="409"/>
      <c r="R74708" s="378"/>
      <c r="S74708" s="378"/>
      <c r="T74708" s="378"/>
      <c r="U74708" s="378"/>
      <c r="V74708" s="378"/>
      <c r="W74708" s="378"/>
      <c r="X74708" s="378"/>
      <c r="Y74708" s="378"/>
    </row>
    <row r="74709" spans="1:25">
      <c r="A74709" s="374"/>
      <c r="B74709" s="374"/>
      <c r="C74709" s="406"/>
      <c r="D74709" s="407"/>
      <c r="E74709" s="374"/>
      <c r="F74709" s="374"/>
      <c r="G74709" s="408"/>
      <c r="H74709" s="374"/>
      <c r="I74709" s="409"/>
      <c r="J74709" s="374"/>
      <c r="K74709" s="409"/>
      <c r="L74709" s="378"/>
      <c r="M74709" s="410"/>
      <c r="N74709" s="374"/>
      <c r="O74709" s="411"/>
      <c r="P74709" s="409"/>
      <c r="Q74709" s="409"/>
      <c r="R74709" s="378"/>
      <c r="S74709" s="378"/>
      <c r="T74709" s="378"/>
      <c r="U74709" s="378"/>
      <c r="V74709" s="378"/>
      <c r="W74709" s="378"/>
      <c r="X74709" s="378"/>
      <c r="Y74709" s="378"/>
    </row>
    <row r="74710" spans="1:25">
      <c r="A74710" s="374"/>
      <c r="B74710" s="374"/>
      <c r="C74710" s="406"/>
      <c r="D74710" s="407"/>
      <c r="E74710" s="374"/>
      <c r="F74710" s="374"/>
      <c r="G74710" s="408"/>
      <c r="H74710" s="374"/>
      <c r="I74710" s="409"/>
      <c r="J74710" s="374"/>
      <c r="K74710" s="409"/>
      <c r="L74710" s="378"/>
      <c r="M74710" s="410"/>
      <c r="N74710" s="374"/>
      <c r="O74710" s="411"/>
      <c r="P74710" s="409"/>
      <c r="Q74710" s="409"/>
      <c r="R74710" s="378"/>
      <c r="S74710" s="378"/>
      <c r="T74710" s="378"/>
      <c r="U74710" s="378"/>
      <c r="V74710" s="378"/>
      <c r="W74710" s="378"/>
      <c r="X74710" s="378"/>
      <c r="Y74710" s="378"/>
    </row>
    <row r="74711" spans="1:25">
      <c r="A74711" s="374"/>
      <c r="B74711" s="374"/>
      <c r="C74711" s="406"/>
      <c r="D74711" s="407"/>
      <c r="E74711" s="374"/>
      <c r="F74711" s="374"/>
      <c r="G74711" s="408"/>
      <c r="H74711" s="374"/>
      <c r="I74711" s="409"/>
      <c r="J74711" s="374"/>
      <c r="K74711" s="409"/>
      <c r="L74711" s="378"/>
      <c r="M74711" s="410"/>
      <c r="N74711" s="374"/>
      <c r="O74711" s="411"/>
      <c r="P74711" s="409"/>
      <c r="Q74711" s="409"/>
      <c r="R74711" s="378"/>
      <c r="S74711" s="378"/>
      <c r="T74711" s="378"/>
      <c r="U74711" s="378"/>
      <c r="V74711" s="378"/>
      <c r="W74711" s="378"/>
      <c r="X74711" s="378"/>
      <c r="Y74711" s="378"/>
    </row>
    <row r="74712" spans="1:25">
      <c r="A74712" s="374"/>
      <c r="B74712" s="374"/>
      <c r="C74712" s="406"/>
      <c r="D74712" s="407"/>
      <c r="E74712" s="374"/>
      <c r="F74712" s="374"/>
      <c r="G74712" s="408"/>
      <c r="H74712" s="374"/>
      <c r="I74712" s="409"/>
      <c r="J74712" s="374"/>
      <c r="K74712" s="409"/>
      <c r="L74712" s="378"/>
      <c r="M74712" s="410"/>
      <c r="N74712" s="374"/>
      <c r="O74712" s="411"/>
      <c r="P74712" s="409"/>
      <c r="Q74712" s="409"/>
      <c r="R74712" s="378"/>
      <c r="S74712" s="378"/>
      <c r="T74712" s="378"/>
      <c r="U74712" s="378"/>
      <c r="V74712" s="378"/>
      <c r="W74712" s="378"/>
      <c r="X74712" s="378"/>
      <c r="Y74712" s="378"/>
    </row>
    <row r="74713" spans="1:25">
      <c r="A74713" s="374"/>
      <c r="B74713" s="374"/>
      <c r="C74713" s="406"/>
      <c r="D74713" s="407"/>
      <c r="E74713" s="374"/>
      <c r="F74713" s="374"/>
      <c r="G74713" s="408"/>
      <c r="H74713" s="374"/>
      <c r="I74713" s="409"/>
      <c r="J74713" s="374"/>
      <c r="K74713" s="409"/>
      <c r="L74713" s="378"/>
      <c r="M74713" s="410"/>
      <c r="N74713" s="374"/>
      <c r="O74713" s="411"/>
      <c r="P74713" s="409"/>
      <c r="Q74713" s="409"/>
      <c r="R74713" s="378"/>
      <c r="S74713" s="378"/>
      <c r="T74713" s="378"/>
      <c r="U74713" s="378"/>
      <c r="V74713" s="378"/>
      <c r="W74713" s="378"/>
      <c r="X74713" s="378"/>
      <c r="Y74713" s="378"/>
    </row>
    <row r="74714" spans="1:25">
      <c r="A74714" s="374"/>
      <c r="B74714" s="374"/>
      <c r="C74714" s="406"/>
      <c r="D74714" s="407"/>
      <c r="E74714" s="374"/>
      <c r="F74714" s="374"/>
      <c r="G74714" s="408"/>
      <c r="H74714" s="374"/>
      <c r="I74714" s="409"/>
      <c r="J74714" s="374"/>
      <c r="K74714" s="409"/>
      <c r="L74714" s="378"/>
      <c r="M74714" s="410"/>
      <c r="N74714" s="374"/>
      <c r="O74714" s="411"/>
      <c r="P74714" s="409"/>
      <c r="Q74714" s="409"/>
      <c r="R74714" s="378"/>
      <c r="S74714" s="378"/>
      <c r="T74714" s="378"/>
      <c r="U74714" s="378"/>
      <c r="V74714" s="378"/>
      <c r="W74714" s="378"/>
      <c r="X74714" s="378"/>
      <c r="Y74714" s="378"/>
    </row>
    <row r="74715" spans="1:25">
      <c r="A74715" s="374"/>
      <c r="B74715" s="374"/>
      <c r="C74715" s="406"/>
      <c r="D74715" s="407"/>
      <c r="E74715" s="374"/>
      <c r="F74715" s="374"/>
      <c r="G74715" s="408"/>
      <c r="H74715" s="374"/>
      <c r="I74715" s="409"/>
      <c r="J74715" s="374"/>
      <c r="K74715" s="409"/>
      <c r="L74715" s="378"/>
      <c r="M74715" s="410"/>
      <c r="N74715" s="374"/>
      <c r="O74715" s="411"/>
      <c r="P74715" s="409"/>
      <c r="Q74715" s="409"/>
      <c r="R74715" s="378"/>
      <c r="S74715" s="378"/>
      <c r="T74715" s="378"/>
      <c r="U74715" s="378"/>
      <c r="V74715" s="378"/>
      <c r="W74715" s="378"/>
      <c r="X74715" s="378"/>
      <c r="Y74715" s="378"/>
    </row>
    <row r="74716" spans="1:25">
      <c r="A74716" s="374"/>
      <c r="B74716" s="374"/>
      <c r="C74716" s="406"/>
      <c r="D74716" s="407"/>
      <c r="E74716" s="374"/>
      <c r="F74716" s="374"/>
      <c r="G74716" s="408"/>
      <c r="H74716" s="374"/>
      <c r="I74716" s="409"/>
      <c r="J74716" s="374"/>
      <c r="K74716" s="409"/>
      <c r="L74716" s="378"/>
      <c r="M74716" s="410"/>
      <c r="N74716" s="374"/>
      <c r="O74716" s="411"/>
      <c r="P74716" s="409"/>
      <c r="Q74716" s="409"/>
      <c r="R74716" s="378"/>
      <c r="S74716" s="378"/>
      <c r="T74716" s="378"/>
      <c r="U74716" s="378"/>
      <c r="V74716" s="378"/>
      <c r="W74716" s="378"/>
      <c r="X74716" s="378"/>
      <c r="Y74716" s="378"/>
    </row>
    <row r="74717" spans="1:25">
      <c r="A74717" s="374"/>
      <c r="B74717" s="374"/>
      <c r="C74717" s="406"/>
      <c r="D74717" s="407"/>
      <c r="E74717" s="374"/>
      <c r="F74717" s="374"/>
      <c r="G74717" s="408"/>
      <c r="H74717" s="374"/>
      <c r="I74717" s="409"/>
      <c r="J74717" s="374"/>
      <c r="K74717" s="409"/>
      <c r="L74717" s="378"/>
      <c r="M74717" s="410"/>
      <c r="N74717" s="374"/>
      <c r="O74717" s="411"/>
      <c r="P74717" s="409"/>
      <c r="Q74717" s="409"/>
      <c r="R74717" s="378"/>
      <c r="S74717" s="378"/>
      <c r="T74717" s="378"/>
      <c r="U74717" s="378"/>
      <c r="V74717" s="378"/>
      <c r="W74717" s="378"/>
      <c r="X74717" s="378"/>
      <c r="Y74717" s="378"/>
    </row>
    <row r="74718" spans="1:25">
      <c r="A74718" s="374"/>
      <c r="B74718" s="374"/>
      <c r="C74718" s="406"/>
      <c r="D74718" s="407"/>
      <c r="E74718" s="374"/>
      <c r="F74718" s="374"/>
      <c r="G74718" s="408"/>
      <c r="H74718" s="374"/>
      <c r="I74718" s="409"/>
      <c r="J74718" s="374"/>
      <c r="K74718" s="409"/>
      <c r="L74718" s="378"/>
      <c r="M74718" s="410"/>
      <c r="N74718" s="374"/>
      <c r="O74718" s="411"/>
      <c r="P74718" s="409"/>
      <c r="Q74718" s="409"/>
      <c r="R74718" s="378"/>
      <c r="S74718" s="378"/>
      <c r="T74718" s="378"/>
      <c r="U74718" s="378"/>
      <c r="V74718" s="378"/>
      <c r="W74718" s="378"/>
      <c r="X74718" s="378"/>
      <c r="Y74718" s="378"/>
    </row>
    <row r="74719" spans="1:25">
      <c r="A74719" s="374"/>
      <c r="B74719" s="374"/>
      <c r="C74719" s="406"/>
      <c r="D74719" s="407"/>
      <c r="E74719" s="374"/>
      <c r="F74719" s="374"/>
      <c r="G74719" s="408"/>
      <c r="H74719" s="374"/>
      <c r="I74719" s="409"/>
      <c r="J74719" s="374"/>
      <c r="K74719" s="409"/>
      <c r="L74719" s="378"/>
      <c r="M74719" s="410"/>
      <c r="N74719" s="374"/>
      <c r="O74719" s="411"/>
      <c r="P74719" s="409"/>
      <c r="Q74719" s="409"/>
      <c r="R74719" s="378"/>
      <c r="S74719" s="378"/>
      <c r="T74719" s="378"/>
      <c r="U74719" s="378"/>
      <c r="V74719" s="378"/>
      <c r="W74719" s="378"/>
      <c r="X74719" s="378"/>
      <c r="Y74719" s="378"/>
    </row>
    <row r="74720" spans="1:25">
      <c r="A74720" s="374"/>
      <c r="B74720" s="374"/>
      <c r="C74720" s="406"/>
      <c r="D74720" s="407"/>
      <c r="E74720" s="374"/>
      <c r="F74720" s="374"/>
      <c r="G74720" s="408"/>
      <c r="H74720" s="374"/>
      <c r="I74720" s="409"/>
      <c r="J74720" s="374"/>
      <c r="K74720" s="409"/>
      <c r="L74720" s="378"/>
      <c r="M74720" s="410"/>
      <c r="N74720" s="374"/>
      <c r="O74720" s="411"/>
      <c r="P74720" s="409"/>
      <c r="Q74720" s="409"/>
      <c r="R74720" s="378"/>
      <c r="S74720" s="378"/>
      <c r="T74720" s="378"/>
      <c r="U74720" s="378"/>
      <c r="V74720" s="378"/>
      <c r="W74720" s="378"/>
      <c r="X74720" s="378"/>
      <c r="Y74720" s="378"/>
    </row>
    <row r="74721" spans="1:25">
      <c r="A74721" s="374"/>
      <c r="B74721" s="374"/>
      <c r="C74721" s="406"/>
      <c r="D74721" s="407"/>
      <c r="E74721" s="374"/>
      <c r="F74721" s="374"/>
      <c r="G74721" s="408"/>
      <c r="H74721" s="374"/>
      <c r="I74721" s="409"/>
      <c r="J74721" s="374"/>
      <c r="K74721" s="409"/>
      <c r="L74721" s="378"/>
      <c r="M74721" s="410"/>
      <c r="N74721" s="374"/>
      <c r="O74721" s="411"/>
      <c r="P74721" s="409"/>
      <c r="Q74721" s="409"/>
      <c r="R74721" s="378"/>
      <c r="S74721" s="378"/>
      <c r="T74721" s="378"/>
      <c r="U74721" s="378"/>
      <c r="V74721" s="378"/>
      <c r="W74721" s="378"/>
      <c r="X74721" s="378"/>
      <c r="Y74721" s="378"/>
    </row>
    <row r="74722" spans="1:25">
      <c r="A74722" s="374"/>
      <c r="B74722" s="374"/>
      <c r="C74722" s="406"/>
      <c r="D74722" s="407"/>
      <c r="E74722" s="374"/>
      <c r="F74722" s="374"/>
      <c r="G74722" s="408"/>
      <c r="H74722" s="374"/>
      <c r="I74722" s="409"/>
      <c r="J74722" s="374"/>
      <c r="K74722" s="409"/>
      <c r="L74722" s="378"/>
      <c r="M74722" s="410"/>
      <c r="N74722" s="374"/>
      <c r="O74722" s="411"/>
      <c r="P74722" s="409"/>
      <c r="Q74722" s="409"/>
      <c r="R74722" s="378"/>
      <c r="S74722" s="378"/>
      <c r="T74722" s="378"/>
      <c r="U74722" s="378"/>
      <c r="V74722" s="378"/>
      <c r="W74722" s="378"/>
      <c r="X74722" s="378"/>
      <c r="Y74722" s="378"/>
    </row>
    <row r="74723" spans="1:25">
      <c r="A74723" s="374"/>
      <c r="B74723" s="374"/>
      <c r="C74723" s="406"/>
      <c r="D74723" s="407"/>
      <c r="E74723" s="374"/>
      <c r="F74723" s="374"/>
      <c r="G74723" s="408"/>
      <c r="H74723" s="374"/>
      <c r="I74723" s="409"/>
      <c r="J74723" s="374"/>
      <c r="K74723" s="409"/>
      <c r="L74723" s="378"/>
      <c r="M74723" s="410"/>
      <c r="N74723" s="374"/>
      <c r="O74723" s="411"/>
      <c r="P74723" s="409"/>
      <c r="Q74723" s="409"/>
      <c r="R74723" s="378"/>
      <c r="S74723" s="378"/>
      <c r="T74723" s="378"/>
      <c r="U74723" s="378"/>
      <c r="V74723" s="378"/>
      <c r="W74723" s="378"/>
      <c r="X74723" s="378"/>
      <c r="Y74723" s="378"/>
    </row>
    <row r="74724" spans="1:25">
      <c r="A74724" s="374"/>
      <c r="B74724" s="374"/>
      <c r="C74724" s="406"/>
      <c r="D74724" s="407"/>
      <c r="E74724" s="374"/>
      <c r="F74724" s="374"/>
      <c r="G74724" s="408"/>
      <c r="H74724" s="374"/>
      <c r="I74724" s="409"/>
      <c r="J74724" s="374"/>
      <c r="K74724" s="409"/>
      <c r="L74724" s="378"/>
      <c r="M74724" s="410"/>
      <c r="N74724" s="374"/>
      <c r="O74724" s="411"/>
      <c r="P74724" s="409"/>
      <c r="Q74724" s="409"/>
      <c r="R74724" s="378"/>
      <c r="S74724" s="378"/>
      <c r="T74724" s="378"/>
      <c r="U74724" s="378"/>
      <c r="V74724" s="378"/>
      <c r="W74724" s="378"/>
      <c r="X74724" s="378"/>
      <c r="Y74724" s="378"/>
    </row>
    <row r="74725" spans="1:25">
      <c r="A74725" s="374"/>
      <c r="B74725" s="374"/>
      <c r="C74725" s="406"/>
      <c r="D74725" s="407"/>
      <c r="E74725" s="374"/>
      <c r="F74725" s="374"/>
      <c r="G74725" s="408"/>
      <c r="H74725" s="374"/>
      <c r="I74725" s="409"/>
      <c r="J74725" s="374"/>
      <c r="K74725" s="409"/>
      <c r="L74725" s="378"/>
      <c r="M74725" s="410"/>
      <c r="N74725" s="374"/>
      <c r="O74725" s="411"/>
      <c r="P74725" s="409"/>
      <c r="Q74725" s="409"/>
      <c r="R74725" s="378"/>
      <c r="S74725" s="378"/>
      <c r="T74725" s="378"/>
      <c r="U74725" s="378"/>
      <c r="V74725" s="378"/>
      <c r="W74725" s="378"/>
      <c r="X74725" s="378"/>
      <c r="Y74725" s="378"/>
    </row>
    <row r="74726" spans="1:25">
      <c r="A74726" s="374"/>
      <c r="B74726" s="374"/>
      <c r="C74726" s="406"/>
      <c r="D74726" s="407"/>
      <c r="E74726" s="374"/>
      <c r="F74726" s="374"/>
      <c r="G74726" s="408"/>
      <c r="H74726" s="374"/>
      <c r="I74726" s="409"/>
      <c r="J74726" s="374"/>
      <c r="K74726" s="409"/>
      <c r="L74726" s="378"/>
      <c r="M74726" s="410"/>
      <c r="N74726" s="374"/>
      <c r="O74726" s="411"/>
      <c r="P74726" s="409"/>
      <c r="Q74726" s="409"/>
      <c r="R74726" s="378"/>
      <c r="S74726" s="378"/>
      <c r="T74726" s="378"/>
      <c r="U74726" s="378"/>
      <c r="V74726" s="378"/>
      <c r="W74726" s="378"/>
      <c r="X74726" s="378"/>
      <c r="Y74726" s="378"/>
    </row>
    <row r="74727" spans="1:25">
      <c r="A74727" s="374"/>
      <c r="B74727" s="374"/>
      <c r="C74727" s="406"/>
      <c r="D74727" s="407"/>
      <c r="E74727" s="374"/>
      <c r="F74727" s="374"/>
      <c r="G74727" s="408"/>
      <c r="H74727" s="374"/>
      <c r="I74727" s="409"/>
      <c r="J74727" s="374"/>
      <c r="K74727" s="409"/>
      <c r="L74727" s="378"/>
      <c r="M74727" s="410"/>
      <c r="N74727" s="374"/>
      <c r="O74727" s="411"/>
      <c r="P74727" s="409"/>
      <c r="Q74727" s="409"/>
      <c r="R74727" s="378"/>
      <c r="S74727" s="378"/>
      <c r="T74727" s="378"/>
      <c r="U74727" s="378"/>
      <c r="V74727" s="378"/>
      <c r="W74727" s="378"/>
      <c r="X74727" s="378"/>
      <c r="Y74727" s="378"/>
    </row>
    <row r="74728" spans="1:25">
      <c r="A74728" s="374"/>
      <c r="B74728" s="374"/>
      <c r="C74728" s="406"/>
      <c r="D74728" s="407"/>
      <c r="E74728" s="374"/>
      <c r="F74728" s="374"/>
      <c r="G74728" s="408"/>
      <c r="H74728" s="374"/>
      <c r="I74728" s="409"/>
      <c r="J74728" s="374"/>
      <c r="K74728" s="409"/>
      <c r="L74728" s="378"/>
      <c r="M74728" s="410"/>
      <c r="N74728" s="374"/>
      <c r="O74728" s="411"/>
      <c r="P74728" s="409"/>
      <c r="Q74728" s="409"/>
      <c r="R74728" s="378"/>
      <c r="S74728" s="378"/>
      <c r="T74728" s="378"/>
      <c r="U74728" s="378"/>
      <c r="V74728" s="378"/>
      <c r="W74728" s="378"/>
      <c r="X74728" s="378"/>
      <c r="Y74728" s="378"/>
    </row>
    <row r="74729" spans="1:25">
      <c r="A74729" s="374"/>
      <c r="B74729" s="374"/>
      <c r="C74729" s="406"/>
      <c r="D74729" s="407"/>
      <c r="E74729" s="374"/>
      <c r="F74729" s="374"/>
      <c r="G74729" s="408"/>
      <c r="H74729" s="374"/>
      <c r="I74729" s="409"/>
      <c r="J74729" s="374"/>
      <c r="K74729" s="409"/>
      <c r="L74729" s="378"/>
      <c r="M74729" s="410"/>
      <c r="N74729" s="374"/>
      <c r="O74729" s="411"/>
      <c r="P74729" s="409"/>
      <c r="Q74729" s="409"/>
      <c r="R74729" s="378"/>
      <c r="S74729" s="378"/>
      <c r="T74729" s="378"/>
      <c r="U74729" s="378"/>
      <c r="V74729" s="378"/>
      <c r="W74729" s="378"/>
      <c r="X74729" s="378"/>
      <c r="Y74729" s="378"/>
    </row>
    <row r="74730" spans="1:25">
      <c r="A74730" s="374"/>
      <c r="B74730" s="374"/>
      <c r="C74730" s="406"/>
      <c r="D74730" s="407"/>
      <c r="E74730" s="374"/>
      <c r="F74730" s="374"/>
      <c r="G74730" s="408"/>
      <c r="H74730" s="374"/>
      <c r="I74730" s="409"/>
      <c r="J74730" s="374"/>
      <c r="K74730" s="409"/>
      <c r="L74730" s="378"/>
      <c r="M74730" s="410"/>
      <c r="N74730" s="374"/>
      <c r="O74730" s="411"/>
      <c r="P74730" s="409"/>
      <c r="Q74730" s="409"/>
      <c r="R74730" s="378"/>
      <c r="S74730" s="378"/>
      <c r="T74730" s="378"/>
      <c r="U74730" s="378"/>
      <c r="V74730" s="378"/>
      <c r="W74730" s="378"/>
      <c r="X74730" s="378"/>
      <c r="Y74730" s="378"/>
    </row>
    <row r="74731" spans="1:25">
      <c r="A74731" s="374"/>
      <c r="B74731" s="374"/>
      <c r="C74731" s="406"/>
      <c r="D74731" s="407"/>
      <c r="E74731" s="374"/>
      <c r="F74731" s="374"/>
      <c r="G74731" s="408"/>
      <c r="H74731" s="374"/>
      <c r="I74731" s="409"/>
      <c r="J74731" s="374"/>
      <c r="K74731" s="409"/>
      <c r="L74731" s="378"/>
      <c r="M74731" s="410"/>
      <c r="N74731" s="374"/>
      <c r="O74731" s="411"/>
      <c r="P74731" s="409"/>
      <c r="Q74731" s="409"/>
      <c r="R74731" s="378"/>
      <c r="S74731" s="378"/>
      <c r="T74731" s="378"/>
      <c r="U74731" s="378"/>
      <c r="V74731" s="378"/>
      <c r="W74731" s="378"/>
      <c r="X74731" s="378"/>
      <c r="Y74731" s="378"/>
    </row>
    <row r="74732" spans="1:25">
      <c r="A74732" s="374"/>
      <c r="B74732" s="374"/>
      <c r="C74732" s="406"/>
      <c r="D74732" s="407"/>
      <c r="E74732" s="374"/>
      <c r="F74732" s="374"/>
      <c r="G74732" s="408"/>
      <c r="H74732" s="374"/>
      <c r="I74732" s="409"/>
      <c r="J74732" s="374"/>
      <c r="K74732" s="409"/>
      <c r="L74732" s="378"/>
      <c r="M74732" s="410"/>
      <c r="N74732" s="374"/>
      <c r="O74732" s="411"/>
      <c r="P74732" s="409"/>
      <c r="Q74732" s="409"/>
      <c r="R74732" s="378"/>
      <c r="S74732" s="378"/>
      <c r="T74732" s="378"/>
      <c r="U74732" s="378"/>
      <c r="V74732" s="378"/>
      <c r="W74732" s="378"/>
      <c r="X74732" s="378"/>
      <c r="Y74732" s="378"/>
    </row>
    <row r="74733" spans="1:25">
      <c r="A74733" s="374"/>
      <c r="B74733" s="374"/>
      <c r="C74733" s="406"/>
      <c r="D74733" s="407"/>
      <c r="E74733" s="374"/>
      <c r="F74733" s="374"/>
      <c r="G74733" s="408"/>
      <c r="H74733" s="374"/>
      <c r="I74733" s="409"/>
      <c r="J74733" s="374"/>
      <c r="K74733" s="409"/>
      <c r="L74733" s="378"/>
      <c r="M74733" s="410"/>
      <c r="N74733" s="374"/>
      <c r="O74733" s="411"/>
      <c r="P74733" s="409"/>
      <c r="Q74733" s="409"/>
      <c r="R74733" s="378"/>
      <c r="S74733" s="378"/>
      <c r="T74733" s="378"/>
      <c r="U74733" s="378"/>
      <c r="V74733" s="378"/>
      <c r="W74733" s="378"/>
      <c r="X74733" s="378"/>
      <c r="Y74733" s="378"/>
    </row>
    <row r="74734" spans="1:25">
      <c r="A74734" s="374"/>
      <c r="B74734" s="374"/>
      <c r="C74734" s="406"/>
      <c r="D74734" s="407"/>
      <c r="E74734" s="374"/>
      <c r="F74734" s="374"/>
      <c r="G74734" s="408"/>
      <c r="H74734" s="374"/>
      <c r="I74734" s="409"/>
      <c r="J74734" s="374"/>
      <c r="K74734" s="409"/>
      <c r="L74734" s="378"/>
      <c r="M74734" s="410"/>
      <c r="N74734" s="374"/>
      <c r="O74734" s="411"/>
      <c r="P74734" s="409"/>
      <c r="Q74734" s="409"/>
      <c r="R74734" s="378"/>
      <c r="S74734" s="378"/>
      <c r="T74734" s="378"/>
      <c r="U74734" s="378"/>
      <c r="V74734" s="378"/>
      <c r="W74734" s="378"/>
      <c r="X74734" s="378"/>
      <c r="Y74734" s="378"/>
    </row>
    <row r="74735" spans="1:25">
      <c r="A74735" s="374"/>
      <c r="B74735" s="374"/>
      <c r="C74735" s="406"/>
      <c r="D74735" s="407"/>
      <c r="E74735" s="374"/>
      <c r="F74735" s="374"/>
      <c r="G74735" s="408"/>
      <c r="H74735" s="374"/>
      <c r="I74735" s="409"/>
      <c r="J74735" s="374"/>
      <c r="K74735" s="409"/>
      <c r="L74735" s="378"/>
      <c r="M74735" s="410"/>
      <c r="N74735" s="374"/>
      <c r="O74735" s="411"/>
      <c r="P74735" s="409"/>
      <c r="Q74735" s="409"/>
      <c r="R74735" s="378"/>
      <c r="S74735" s="378"/>
      <c r="T74735" s="378"/>
      <c r="U74735" s="378"/>
      <c r="V74735" s="378"/>
      <c r="W74735" s="378"/>
      <c r="X74735" s="378"/>
      <c r="Y74735" s="378"/>
    </row>
    <row r="74736" spans="1:25">
      <c r="A74736" s="374"/>
      <c r="B74736" s="374"/>
      <c r="C74736" s="406"/>
      <c r="D74736" s="407"/>
      <c r="E74736" s="374"/>
      <c r="F74736" s="374"/>
      <c r="G74736" s="408"/>
      <c r="H74736" s="374"/>
      <c r="I74736" s="409"/>
      <c r="J74736" s="374"/>
      <c r="K74736" s="409"/>
      <c r="L74736" s="378"/>
      <c r="M74736" s="410"/>
      <c r="N74736" s="374"/>
      <c r="O74736" s="411"/>
      <c r="P74736" s="409"/>
      <c r="Q74736" s="409"/>
      <c r="R74736" s="378"/>
      <c r="S74736" s="378"/>
      <c r="T74736" s="378"/>
      <c r="U74736" s="378"/>
      <c r="V74736" s="378"/>
      <c r="W74736" s="378"/>
      <c r="X74736" s="378"/>
      <c r="Y74736" s="378"/>
    </row>
    <row r="74737" spans="1:25">
      <c r="A74737" s="374"/>
      <c r="B74737" s="374"/>
      <c r="C74737" s="406"/>
      <c r="D74737" s="407"/>
      <c r="E74737" s="374"/>
      <c r="F74737" s="374"/>
      <c r="G74737" s="408"/>
      <c r="H74737" s="374"/>
      <c r="I74737" s="409"/>
      <c r="J74737" s="374"/>
      <c r="K74737" s="409"/>
      <c r="L74737" s="378"/>
      <c r="M74737" s="410"/>
      <c r="N74737" s="374"/>
      <c r="O74737" s="411"/>
      <c r="P74737" s="409"/>
      <c r="Q74737" s="409"/>
      <c r="R74737" s="378"/>
      <c r="S74737" s="378"/>
      <c r="T74737" s="378"/>
      <c r="U74737" s="378"/>
      <c r="V74737" s="378"/>
      <c r="W74737" s="378"/>
      <c r="X74737" s="378"/>
      <c r="Y74737" s="378"/>
    </row>
    <row r="74738" spans="1:25">
      <c r="A74738" s="374"/>
      <c r="B74738" s="374"/>
      <c r="C74738" s="406"/>
      <c r="D74738" s="407"/>
      <c r="E74738" s="374"/>
      <c r="F74738" s="374"/>
      <c r="G74738" s="408"/>
      <c r="H74738" s="374"/>
      <c r="I74738" s="409"/>
      <c r="J74738" s="374"/>
      <c r="K74738" s="409"/>
      <c r="L74738" s="378"/>
      <c r="M74738" s="410"/>
      <c r="N74738" s="374"/>
      <c r="O74738" s="411"/>
      <c r="P74738" s="409"/>
      <c r="Q74738" s="409"/>
      <c r="R74738" s="378"/>
      <c r="S74738" s="378"/>
      <c r="T74738" s="378"/>
      <c r="U74738" s="378"/>
      <c r="V74738" s="378"/>
      <c r="W74738" s="378"/>
      <c r="X74738" s="378"/>
      <c r="Y74738" s="378"/>
    </row>
    <row r="74739" spans="1:25">
      <c r="A74739" s="374"/>
      <c r="B74739" s="374"/>
      <c r="C74739" s="406"/>
      <c r="D74739" s="407"/>
      <c r="E74739" s="374"/>
      <c r="F74739" s="374"/>
      <c r="G74739" s="408"/>
      <c r="H74739" s="374"/>
      <c r="I74739" s="409"/>
      <c r="J74739" s="374"/>
      <c r="K74739" s="409"/>
      <c r="L74739" s="378"/>
      <c r="M74739" s="410"/>
      <c r="N74739" s="374"/>
      <c r="O74739" s="411"/>
      <c r="P74739" s="409"/>
      <c r="Q74739" s="409"/>
      <c r="R74739" s="378"/>
      <c r="S74739" s="378"/>
      <c r="T74739" s="378"/>
      <c r="U74739" s="378"/>
      <c r="V74739" s="378"/>
      <c r="W74739" s="378"/>
      <c r="X74739" s="378"/>
      <c r="Y74739" s="378"/>
    </row>
    <row r="74740" spans="1:25">
      <c r="A74740" s="374"/>
      <c r="B74740" s="374"/>
      <c r="C74740" s="406"/>
      <c r="D74740" s="407"/>
      <c r="E74740" s="374"/>
      <c r="F74740" s="374"/>
      <c r="G74740" s="408"/>
      <c r="H74740" s="374"/>
      <c r="I74740" s="409"/>
      <c r="J74740" s="374"/>
      <c r="K74740" s="409"/>
      <c r="L74740" s="378"/>
      <c r="M74740" s="410"/>
      <c r="N74740" s="374"/>
      <c r="O74740" s="411"/>
      <c r="P74740" s="409"/>
      <c r="Q74740" s="409"/>
      <c r="R74740" s="378"/>
      <c r="S74740" s="378"/>
      <c r="T74740" s="378"/>
      <c r="U74740" s="378"/>
      <c r="V74740" s="378"/>
      <c r="W74740" s="378"/>
      <c r="X74740" s="378"/>
      <c r="Y74740" s="378"/>
    </row>
    <row r="74741" spans="1:25">
      <c r="A74741" s="374"/>
      <c r="B74741" s="374"/>
      <c r="C74741" s="406"/>
      <c r="D74741" s="407"/>
      <c r="E74741" s="374"/>
      <c r="F74741" s="374"/>
      <c r="G74741" s="408"/>
      <c r="H74741" s="374"/>
      <c r="I74741" s="409"/>
      <c r="J74741" s="374"/>
      <c r="K74741" s="409"/>
      <c r="L74741" s="378"/>
      <c r="M74741" s="410"/>
      <c r="N74741" s="374"/>
      <c r="O74741" s="411"/>
      <c r="P74741" s="409"/>
      <c r="Q74741" s="409"/>
      <c r="R74741" s="378"/>
      <c r="S74741" s="378"/>
      <c r="T74741" s="378"/>
      <c r="U74741" s="378"/>
      <c r="V74741" s="378"/>
      <c r="W74741" s="378"/>
      <c r="X74741" s="378"/>
      <c r="Y74741" s="378"/>
    </row>
    <row r="74742" spans="1:25">
      <c r="A74742" s="374"/>
      <c r="B74742" s="374"/>
      <c r="C74742" s="406"/>
      <c r="D74742" s="407"/>
      <c r="E74742" s="374"/>
      <c r="F74742" s="374"/>
      <c r="G74742" s="408"/>
      <c r="H74742" s="374"/>
      <c r="I74742" s="409"/>
      <c r="J74742" s="374"/>
      <c r="K74742" s="409"/>
      <c r="L74742" s="378"/>
      <c r="M74742" s="410"/>
      <c r="N74742" s="374"/>
      <c r="O74742" s="411"/>
      <c r="P74742" s="409"/>
      <c r="Q74742" s="409"/>
      <c r="R74742" s="378"/>
      <c r="S74742" s="378"/>
      <c r="T74742" s="378"/>
      <c r="U74742" s="378"/>
      <c r="V74742" s="378"/>
      <c r="W74742" s="378"/>
      <c r="X74742" s="378"/>
      <c r="Y74742" s="378"/>
    </row>
    <row r="74743" spans="1:25">
      <c r="A74743" s="374"/>
      <c r="B74743" s="374"/>
      <c r="C74743" s="406"/>
      <c r="D74743" s="407"/>
      <c r="E74743" s="374"/>
      <c r="F74743" s="374"/>
      <c r="G74743" s="408"/>
      <c r="H74743" s="374"/>
      <c r="I74743" s="409"/>
      <c r="J74743" s="374"/>
      <c r="K74743" s="409"/>
      <c r="L74743" s="378"/>
      <c r="M74743" s="410"/>
      <c r="N74743" s="374"/>
      <c r="O74743" s="411"/>
      <c r="P74743" s="409"/>
      <c r="Q74743" s="409"/>
      <c r="R74743" s="378"/>
      <c r="S74743" s="378"/>
      <c r="T74743" s="378"/>
      <c r="U74743" s="378"/>
      <c r="V74743" s="378"/>
      <c r="W74743" s="378"/>
      <c r="X74743" s="378"/>
      <c r="Y74743" s="378"/>
    </row>
    <row r="74744" spans="1:25">
      <c r="A74744" s="374"/>
      <c r="B74744" s="374"/>
      <c r="C74744" s="406"/>
      <c r="D74744" s="407"/>
      <c r="E74744" s="374"/>
      <c r="F74744" s="374"/>
      <c r="G74744" s="408"/>
      <c r="H74744" s="374"/>
      <c r="I74744" s="409"/>
      <c r="J74744" s="374"/>
      <c r="K74744" s="409"/>
      <c r="L74744" s="378"/>
      <c r="M74744" s="410"/>
      <c r="N74744" s="374"/>
      <c r="O74744" s="411"/>
      <c r="P74744" s="409"/>
      <c r="Q74744" s="409"/>
      <c r="R74744" s="378"/>
      <c r="S74744" s="378"/>
      <c r="T74744" s="378"/>
      <c r="U74744" s="378"/>
      <c r="V74744" s="378"/>
      <c r="W74744" s="378"/>
      <c r="X74744" s="378"/>
      <c r="Y74744" s="378"/>
    </row>
    <row r="74745" spans="1:25">
      <c r="A74745" s="374"/>
      <c r="B74745" s="374"/>
      <c r="C74745" s="406"/>
      <c r="D74745" s="407"/>
      <c r="E74745" s="374"/>
      <c r="F74745" s="374"/>
      <c r="G74745" s="408"/>
      <c r="H74745" s="374"/>
      <c r="I74745" s="409"/>
      <c r="J74745" s="374"/>
      <c r="K74745" s="409"/>
      <c r="L74745" s="378"/>
      <c r="M74745" s="410"/>
      <c r="N74745" s="374"/>
      <c r="O74745" s="411"/>
      <c r="P74745" s="409"/>
      <c r="Q74745" s="409"/>
      <c r="R74745" s="378"/>
      <c r="S74745" s="378"/>
      <c r="T74745" s="378"/>
      <c r="U74745" s="378"/>
      <c r="V74745" s="378"/>
      <c r="W74745" s="378"/>
      <c r="X74745" s="378"/>
      <c r="Y74745" s="378"/>
    </row>
    <row r="74746" spans="1:25">
      <c r="A74746" s="374"/>
      <c r="B74746" s="374"/>
      <c r="C74746" s="406"/>
      <c r="D74746" s="407"/>
      <c r="E74746" s="374"/>
      <c r="F74746" s="374"/>
      <c r="G74746" s="408"/>
      <c r="H74746" s="374"/>
      <c r="I74746" s="409"/>
      <c r="J74746" s="374"/>
      <c r="K74746" s="409"/>
      <c r="L74746" s="378"/>
      <c r="M74746" s="410"/>
      <c r="N74746" s="374"/>
      <c r="O74746" s="411"/>
      <c r="P74746" s="409"/>
      <c r="Q74746" s="409"/>
      <c r="R74746" s="378"/>
      <c r="S74746" s="378"/>
      <c r="T74746" s="378"/>
      <c r="U74746" s="378"/>
      <c r="V74746" s="378"/>
      <c r="W74746" s="378"/>
      <c r="X74746" s="378"/>
      <c r="Y74746" s="378"/>
    </row>
    <row r="74747" spans="1:25">
      <c r="A74747" s="374"/>
      <c r="B74747" s="374"/>
      <c r="C74747" s="406"/>
      <c r="D74747" s="407"/>
      <c r="E74747" s="374"/>
      <c r="F74747" s="374"/>
      <c r="G74747" s="408"/>
      <c r="H74747" s="374"/>
      <c r="I74747" s="409"/>
      <c r="J74747" s="374"/>
      <c r="K74747" s="409"/>
      <c r="L74747" s="378"/>
      <c r="M74747" s="410"/>
      <c r="N74747" s="374"/>
      <c r="O74747" s="411"/>
      <c r="P74747" s="409"/>
      <c r="Q74747" s="409"/>
      <c r="R74747" s="378"/>
      <c r="S74747" s="378"/>
      <c r="T74747" s="378"/>
      <c r="U74747" s="378"/>
      <c r="V74747" s="378"/>
      <c r="W74747" s="378"/>
      <c r="X74747" s="378"/>
      <c r="Y74747" s="378"/>
    </row>
    <row r="74748" spans="1:25">
      <c r="A74748" s="374"/>
      <c r="B74748" s="374"/>
      <c r="C74748" s="406"/>
      <c r="D74748" s="407"/>
      <c r="E74748" s="374"/>
      <c r="F74748" s="374"/>
      <c r="G74748" s="408"/>
      <c r="H74748" s="374"/>
      <c r="I74748" s="409"/>
      <c r="J74748" s="374"/>
      <c r="K74748" s="409"/>
      <c r="L74748" s="378"/>
      <c r="M74748" s="410"/>
      <c r="N74748" s="374"/>
      <c r="O74748" s="411"/>
      <c r="P74748" s="409"/>
      <c r="Q74748" s="409"/>
      <c r="R74748" s="378"/>
      <c r="S74748" s="378"/>
      <c r="T74748" s="378"/>
      <c r="U74748" s="378"/>
      <c r="V74748" s="378"/>
      <c r="W74748" s="378"/>
      <c r="X74748" s="378"/>
      <c r="Y74748" s="378"/>
    </row>
    <row r="74749" spans="1:25">
      <c r="A74749" s="374"/>
      <c r="B74749" s="374"/>
      <c r="C74749" s="406"/>
      <c r="D74749" s="407"/>
      <c r="E74749" s="374"/>
      <c r="F74749" s="374"/>
      <c r="G74749" s="408"/>
      <c r="H74749" s="374"/>
      <c r="I74749" s="409"/>
      <c r="J74749" s="374"/>
      <c r="K74749" s="409"/>
      <c r="L74749" s="378"/>
      <c r="M74749" s="410"/>
      <c r="N74749" s="374"/>
      <c r="O74749" s="411"/>
      <c r="P74749" s="409"/>
      <c r="Q74749" s="409"/>
      <c r="R74749" s="378"/>
      <c r="S74749" s="378"/>
      <c r="T74749" s="378"/>
      <c r="U74749" s="378"/>
      <c r="V74749" s="378"/>
      <c r="W74749" s="378"/>
      <c r="X74749" s="378"/>
      <c r="Y74749" s="378"/>
    </row>
    <row r="74750" spans="1:25">
      <c r="A74750" s="374"/>
      <c r="B74750" s="374"/>
      <c r="C74750" s="406"/>
      <c r="D74750" s="407"/>
      <c r="E74750" s="374"/>
      <c r="F74750" s="374"/>
      <c r="G74750" s="408"/>
      <c r="H74750" s="374"/>
      <c r="I74750" s="409"/>
      <c r="J74750" s="374"/>
      <c r="K74750" s="409"/>
      <c r="L74750" s="378"/>
      <c r="M74750" s="410"/>
      <c r="N74750" s="374"/>
      <c r="O74750" s="411"/>
      <c r="P74750" s="409"/>
      <c r="Q74750" s="409"/>
      <c r="R74750" s="378"/>
      <c r="S74750" s="378"/>
      <c r="T74750" s="378"/>
      <c r="U74750" s="378"/>
      <c r="V74750" s="378"/>
      <c r="W74750" s="378"/>
      <c r="X74750" s="378"/>
      <c r="Y74750" s="378"/>
    </row>
    <row r="74751" spans="1:25">
      <c r="A74751" s="374"/>
      <c r="B74751" s="374"/>
      <c r="C74751" s="406"/>
      <c r="D74751" s="407"/>
      <c r="E74751" s="374"/>
      <c r="F74751" s="374"/>
      <c r="G74751" s="408"/>
      <c r="H74751" s="374"/>
      <c r="I74751" s="409"/>
      <c r="J74751" s="374"/>
      <c r="K74751" s="409"/>
      <c r="L74751" s="378"/>
      <c r="M74751" s="410"/>
      <c r="N74751" s="374"/>
      <c r="O74751" s="411"/>
      <c r="P74751" s="409"/>
      <c r="Q74751" s="409"/>
      <c r="R74751" s="378"/>
      <c r="S74751" s="378"/>
      <c r="T74751" s="378"/>
      <c r="U74751" s="378"/>
      <c r="V74751" s="378"/>
      <c r="W74751" s="378"/>
      <c r="X74751" s="378"/>
      <c r="Y74751" s="378"/>
    </row>
    <row r="74752" spans="1:25">
      <c r="A74752" s="374"/>
      <c r="B74752" s="374"/>
      <c r="C74752" s="406"/>
      <c r="D74752" s="407"/>
      <c r="E74752" s="374"/>
      <c r="F74752" s="374"/>
      <c r="G74752" s="408"/>
      <c r="H74752" s="374"/>
      <c r="I74752" s="409"/>
      <c r="J74752" s="374"/>
      <c r="K74752" s="409"/>
      <c r="L74752" s="378"/>
      <c r="M74752" s="410"/>
      <c r="N74752" s="374"/>
      <c r="O74752" s="411"/>
      <c r="P74752" s="409"/>
      <c r="Q74752" s="409"/>
      <c r="R74752" s="378"/>
      <c r="S74752" s="378"/>
      <c r="T74752" s="378"/>
      <c r="U74752" s="378"/>
      <c r="V74752" s="378"/>
      <c r="W74752" s="378"/>
      <c r="X74752" s="378"/>
      <c r="Y74752" s="378"/>
    </row>
    <row r="74753" spans="1:25">
      <c r="A74753" s="374"/>
      <c r="B74753" s="374"/>
      <c r="C74753" s="406"/>
      <c r="D74753" s="407"/>
      <c r="E74753" s="374"/>
      <c r="F74753" s="374"/>
      <c r="G74753" s="408"/>
      <c r="H74753" s="374"/>
      <c r="I74753" s="409"/>
      <c r="J74753" s="374"/>
      <c r="K74753" s="409"/>
      <c r="L74753" s="378"/>
      <c r="M74753" s="410"/>
      <c r="N74753" s="374"/>
      <c r="O74753" s="411"/>
      <c r="P74753" s="409"/>
      <c r="Q74753" s="409"/>
      <c r="R74753" s="378"/>
      <c r="S74753" s="378"/>
      <c r="T74753" s="378"/>
      <c r="U74753" s="378"/>
      <c r="V74753" s="378"/>
      <c r="W74753" s="378"/>
      <c r="X74753" s="378"/>
      <c r="Y74753" s="378"/>
    </row>
    <row r="74754" spans="1:25">
      <c r="A74754" s="374"/>
      <c r="B74754" s="374"/>
      <c r="C74754" s="406"/>
      <c r="D74754" s="407"/>
      <c r="E74754" s="374"/>
      <c r="F74754" s="374"/>
      <c r="G74754" s="408"/>
      <c r="H74754" s="374"/>
      <c r="I74754" s="409"/>
      <c r="J74754" s="374"/>
      <c r="K74754" s="409"/>
      <c r="L74754" s="378"/>
      <c r="M74754" s="410"/>
      <c r="N74754" s="374"/>
      <c r="O74754" s="411"/>
      <c r="P74754" s="409"/>
      <c r="Q74754" s="409"/>
      <c r="R74754" s="378"/>
      <c r="S74754" s="378"/>
      <c r="T74754" s="378"/>
      <c r="U74754" s="378"/>
      <c r="V74754" s="378"/>
      <c r="W74754" s="378"/>
      <c r="X74754" s="378"/>
      <c r="Y74754" s="378"/>
    </row>
    <row r="74755" spans="1:25">
      <c r="A74755" s="374"/>
      <c r="B74755" s="374"/>
      <c r="C74755" s="406"/>
      <c r="D74755" s="407"/>
      <c r="E74755" s="374"/>
      <c r="F74755" s="374"/>
      <c r="G74755" s="408"/>
      <c r="H74755" s="374"/>
      <c r="I74755" s="409"/>
      <c r="J74755" s="374"/>
      <c r="K74755" s="409"/>
      <c r="L74755" s="378"/>
      <c r="M74755" s="410"/>
      <c r="N74755" s="374"/>
      <c r="O74755" s="411"/>
      <c r="P74755" s="409"/>
      <c r="Q74755" s="409"/>
      <c r="R74755" s="378"/>
      <c r="S74755" s="378"/>
      <c r="T74755" s="378"/>
      <c r="U74755" s="378"/>
      <c r="V74755" s="378"/>
      <c r="W74755" s="378"/>
      <c r="X74755" s="378"/>
      <c r="Y74755" s="378"/>
    </row>
    <row r="74756" spans="1:25">
      <c r="A74756" s="374"/>
      <c r="B74756" s="374"/>
      <c r="C74756" s="406"/>
      <c r="D74756" s="407"/>
      <c r="E74756" s="374"/>
      <c r="F74756" s="374"/>
      <c r="G74756" s="408"/>
      <c r="H74756" s="374"/>
      <c r="I74756" s="409"/>
      <c r="J74756" s="374"/>
      <c r="K74756" s="409"/>
      <c r="L74756" s="378"/>
      <c r="M74756" s="410"/>
      <c r="N74756" s="374"/>
      <c r="O74756" s="411"/>
      <c r="P74756" s="409"/>
      <c r="Q74756" s="409"/>
      <c r="R74756" s="378"/>
      <c r="S74756" s="378"/>
      <c r="T74756" s="378"/>
      <c r="U74756" s="378"/>
      <c r="V74756" s="378"/>
      <c r="W74756" s="378"/>
      <c r="X74756" s="378"/>
      <c r="Y74756" s="378"/>
    </row>
    <row r="74757" spans="1:25">
      <c r="A74757" s="374"/>
      <c r="B74757" s="374"/>
      <c r="C74757" s="406"/>
      <c r="D74757" s="407"/>
      <c r="E74757" s="374"/>
      <c r="F74757" s="374"/>
      <c r="G74757" s="408"/>
      <c r="H74757" s="374"/>
      <c r="I74757" s="409"/>
      <c r="J74757" s="374"/>
      <c r="K74757" s="409"/>
      <c r="L74757" s="378"/>
      <c r="M74757" s="410"/>
      <c r="N74757" s="374"/>
      <c r="O74757" s="411"/>
      <c r="P74757" s="409"/>
      <c r="Q74757" s="409"/>
      <c r="R74757" s="378"/>
      <c r="S74757" s="378"/>
      <c r="T74757" s="378"/>
      <c r="U74757" s="378"/>
      <c r="V74757" s="378"/>
      <c r="W74757" s="378"/>
      <c r="X74757" s="378"/>
      <c r="Y74757" s="378"/>
    </row>
    <row r="74758" spans="1:25">
      <c r="A74758" s="374"/>
      <c r="B74758" s="374"/>
      <c r="C74758" s="406"/>
      <c r="D74758" s="407"/>
      <c r="E74758" s="374"/>
      <c r="F74758" s="374"/>
      <c r="G74758" s="408"/>
      <c r="H74758" s="374"/>
      <c r="I74758" s="409"/>
      <c r="J74758" s="374"/>
      <c r="K74758" s="409"/>
      <c r="L74758" s="378"/>
      <c r="M74758" s="410"/>
      <c r="N74758" s="374"/>
      <c r="O74758" s="411"/>
      <c r="P74758" s="409"/>
      <c r="Q74758" s="409"/>
      <c r="R74758" s="378"/>
      <c r="S74758" s="378"/>
      <c r="T74758" s="378"/>
      <c r="U74758" s="378"/>
      <c r="V74758" s="378"/>
      <c r="W74758" s="378"/>
      <c r="X74758" s="378"/>
      <c r="Y74758" s="378"/>
    </row>
    <row r="74759" spans="1:25">
      <c r="A74759" s="374"/>
      <c r="B74759" s="374"/>
      <c r="C74759" s="406"/>
      <c r="D74759" s="407"/>
      <c r="E74759" s="374"/>
      <c r="F74759" s="374"/>
      <c r="G74759" s="408"/>
      <c r="H74759" s="374"/>
      <c r="I74759" s="409"/>
      <c r="J74759" s="374"/>
      <c r="K74759" s="409"/>
      <c r="L74759" s="378"/>
      <c r="M74759" s="410"/>
      <c r="N74759" s="374"/>
      <c r="O74759" s="411"/>
      <c r="P74759" s="409"/>
      <c r="Q74759" s="409"/>
      <c r="R74759" s="378"/>
      <c r="S74759" s="378"/>
      <c r="T74759" s="378"/>
      <c r="U74759" s="378"/>
      <c r="V74759" s="378"/>
      <c r="W74759" s="378"/>
      <c r="X74759" s="378"/>
      <c r="Y74759" s="378"/>
    </row>
    <row r="74760" spans="1:25">
      <c r="A74760" s="374"/>
      <c r="B74760" s="374"/>
      <c r="C74760" s="406"/>
      <c r="D74760" s="407"/>
      <c r="E74760" s="374"/>
      <c r="F74760" s="374"/>
      <c r="G74760" s="408"/>
      <c r="H74760" s="374"/>
      <c r="I74760" s="409"/>
      <c r="J74760" s="374"/>
      <c r="K74760" s="409"/>
      <c r="L74760" s="378"/>
      <c r="M74760" s="410"/>
      <c r="N74760" s="374"/>
      <c r="O74760" s="411"/>
      <c r="P74760" s="409"/>
      <c r="Q74760" s="409"/>
      <c r="R74760" s="378"/>
      <c r="S74760" s="378"/>
      <c r="T74760" s="378"/>
      <c r="U74760" s="378"/>
      <c r="V74760" s="378"/>
      <c r="W74760" s="378"/>
      <c r="X74760" s="378"/>
      <c r="Y74760" s="378"/>
    </row>
    <row r="74761" spans="1:25">
      <c r="A74761" s="374"/>
      <c r="B74761" s="374"/>
      <c r="C74761" s="406"/>
      <c r="D74761" s="407"/>
      <c r="E74761" s="374"/>
      <c r="F74761" s="374"/>
      <c r="G74761" s="408"/>
      <c r="H74761" s="374"/>
      <c r="I74761" s="409"/>
      <c r="J74761" s="374"/>
      <c r="K74761" s="409"/>
      <c r="L74761" s="378"/>
      <c r="M74761" s="410"/>
      <c r="N74761" s="374"/>
      <c r="O74761" s="411"/>
      <c r="P74761" s="409"/>
      <c r="Q74761" s="409"/>
      <c r="R74761" s="378"/>
      <c r="S74761" s="378"/>
      <c r="T74761" s="378"/>
      <c r="U74761" s="378"/>
      <c r="V74761" s="378"/>
      <c r="W74761" s="378"/>
      <c r="X74761" s="378"/>
      <c r="Y74761" s="378"/>
    </row>
    <row r="74762" spans="1:25">
      <c r="A74762" s="374"/>
      <c r="B74762" s="374"/>
      <c r="C74762" s="406"/>
      <c r="D74762" s="407"/>
      <c r="E74762" s="374"/>
      <c r="F74762" s="374"/>
      <c r="G74762" s="408"/>
      <c r="H74762" s="374"/>
      <c r="I74762" s="409"/>
      <c r="J74762" s="374"/>
      <c r="K74762" s="409"/>
      <c r="L74762" s="378"/>
      <c r="M74762" s="410"/>
      <c r="N74762" s="374"/>
      <c r="O74762" s="411"/>
      <c r="P74762" s="409"/>
      <c r="Q74762" s="409"/>
      <c r="R74762" s="378"/>
      <c r="S74762" s="378"/>
      <c r="T74762" s="378"/>
      <c r="U74762" s="378"/>
      <c r="V74762" s="378"/>
      <c r="W74762" s="378"/>
      <c r="X74762" s="378"/>
      <c r="Y74762" s="378"/>
    </row>
    <row r="74763" spans="1:25">
      <c r="A74763" s="374"/>
      <c r="B74763" s="374"/>
      <c r="C74763" s="406"/>
      <c r="D74763" s="407"/>
      <c r="E74763" s="374"/>
      <c r="F74763" s="374"/>
      <c r="G74763" s="408"/>
      <c r="H74763" s="374"/>
      <c r="I74763" s="409"/>
      <c r="J74763" s="374"/>
      <c r="K74763" s="409"/>
      <c r="L74763" s="378"/>
      <c r="M74763" s="410"/>
      <c r="N74763" s="374"/>
      <c r="O74763" s="411"/>
      <c r="P74763" s="409"/>
      <c r="Q74763" s="409"/>
      <c r="R74763" s="378"/>
      <c r="S74763" s="378"/>
      <c r="T74763" s="378"/>
      <c r="U74763" s="378"/>
      <c r="V74763" s="378"/>
      <c r="W74763" s="378"/>
      <c r="X74763" s="378"/>
      <c r="Y74763" s="378"/>
    </row>
    <row r="74764" spans="1:25">
      <c r="A74764" s="374"/>
      <c r="B74764" s="374"/>
      <c r="C74764" s="406"/>
      <c r="D74764" s="407"/>
      <c r="E74764" s="374"/>
      <c r="F74764" s="374"/>
      <c r="G74764" s="408"/>
      <c r="H74764" s="374"/>
      <c r="I74764" s="409"/>
      <c r="J74764" s="374"/>
      <c r="K74764" s="409"/>
      <c r="L74764" s="378"/>
      <c r="M74764" s="410"/>
      <c r="N74764" s="374"/>
      <c r="O74764" s="411"/>
      <c r="P74764" s="409"/>
      <c r="Q74764" s="409"/>
      <c r="R74764" s="378"/>
      <c r="S74764" s="378"/>
      <c r="T74764" s="378"/>
      <c r="U74764" s="378"/>
      <c r="V74764" s="378"/>
      <c r="W74764" s="378"/>
      <c r="X74764" s="378"/>
      <c r="Y74764" s="378"/>
    </row>
    <row r="74765" spans="1:25">
      <c r="A74765" s="374"/>
      <c r="B74765" s="374"/>
      <c r="C74765" s="406"/>
      <c r="D74765" s="407"/>
      <c r="E74765" s="374"/>
      <c r="F74765" s="374"/>
      <c r="G74765" s="408"/>
      <c r="H74765" s="374"/>
      <c r="I74765" s="409"/>
      <c r="J74765" s="374"/>
      <c r="K74765" s="409"/>
      <c r="L74765" s="378"/>
      <c r="M74765" s="410"/>
      <c r="N74765" s="374"/>
      <c r="O74765" s="411"/>
      <c r="P74765" s="409"/>
      <c r="Q74765" s="409"/>
      <c r="R74765" s="378"/>
      <c r="S74765" s="378"/>
      <c r="T74765" s="378"/>
      <c r="U74765" s="378"/>
      <c r="V74765" s="378"/>
      <c r="W74765" s="378"/>
      <c r="X74765" s="378"/>
      <c r="Y74765" s="378"/>
    </row>
    <row r="74766" spans="1:25">
      <c r="A74766" s="374"/>
      <c r="B74766" s="374"/>
      <c r="C74766" s="406"/>
      <c r="D74766" s="407"/>
      <c r="E74766" s="374"/>
      <c r="F74766" s="374"/>
      <c r="G74766" s="408"/>
      <c r="H74766" s="374"/>
      <c r="I74766" s="409"/>
      <c r="J74766" s="374"/>
      <c r="K74766" s="409"/>
      <c r="L74766" s="378"/>
      <c r="M74766" s="410"/>
      <c r="N74766" s="374"/>
      <c r="O74766" s="411"/>
      <c r="P74766" s="409"/>
      <c r="Q74766" s="409"/>
      <c r="R74766" s="378"/>
      <c r="S74766" s="378"/>
      <c r="T74766" s="378"/>
      <c r="U74766" s="378"/>
      <c r="V74766" s="378"/>
      <c r="W74766" s="378"/>
      <c r="X74766" s="378"/>
      <c r="Y74766" s="378"/>
    </row>
    <row r="74767" spans="1:25">
      <c r="A74767" s="374"/>
      <c r="B74767" s="374"/>
      <c r="C74767" s="406"/>
      <c r="D74767" s="407"/>
      <c r="E74767" s="374"/>
      <c r="F74767" s="374"/>
      <c r="G74767" s="408"/>
      <c r="H74767" s="374"/>
      <c r="I74767" s="409"/>
      <c r="J74767" s="374"/>
      <c r="K74767" s="409"/>
      <c r="L74767" s="378"/>
      <c r="M74767" s="410"/>
      <c r="N74767" s="374"/>
      <c r="O74767" s="411"/>
      <c r="P74767" s="409"/>
      <c r="Q74767" s="409"/>
      <c r="R74767" s="378"/>
      <c r="S74767" s="378"/>
      <c r="T74767" s="378"/>
      <c r="U74767" s="378"/>
      <c r="V74767" s="378"/>
      <c r="W74767" s="378"/>
      <c r="X74767" s="378"/>
      <c r="Y74767" s="378"/>
    </row>
    <row r="74768" spans="1:25">
      <c r="A74768" s="374"/>
      <c r="B74768" s="374"/>
      <c r="C74768" s="406"/>
      <c r="D74768" s="407"/>
      <c r="E74768" s="374"/>
      <c r="F74768" s="374"/>
      <c r="G74768" s="408"/>
      <c r="H74768" s="374"/>
      <c r="I74768" s="409"/>
      <c r="J74768" s="374"/>
      <c r="K74768" s="409"/>
      <c r="L74768" s="378"/>
      <c r="M74768" s="410"/>
      <c r="N74768" s="374"/>
      <c r="O74768" s="411"/>
      <c r="P74768" s="409"/>
      <c r="Q74768" s="409"/>
      <c r="R74768" s="378"/>
      <c r="S74768" s="378"/>
      <c r="T74768" s="378"/>
      <c r="U74768" s="378"/>
      <c r="V74768" s="378"/>
      <c r="W74768" s="378"/>
      <c r="X74768" s="378"/>
      <c r="Y74768" s="378"/>
    </row>
    <row r="74769" spans="1:25">
      <c r="A74769" s="374"/>
      <c r="B74769" s="374"/>
      <c r="C74769" s="406"/>
      <c r="D74769" s="407"/>
      <c r="E74769" s="374"/>
      <c r="F74769" s="374"/>
      <c r="G74769" s="408"/>
      <c r="H74769" s="374"/>
      <c r="I74769" s="409"/>
      <c r="J74769" s="374"/>
      <c r="K74769" s="409"/>
      <c r="L74769" s="378"/>
      <c r="M74769" s="410"/>
      <c r="N74769" s="374"/>
      <c r="O74769" s="411"/>
      <c r="P74769" s="409"/>
      <c r="Q74769" s="409"/>
      <c r="R74769" s="378"/>
      <c r="S74769" s="378"/>
      <c r="T74769" s="378"/>
      <c r="U74769" s="378"/>
      <c r="V74769" s="378"/>
      <c r="W74769" s="378"/>
      <c r="X74769" s="378"/>
      <c r="Y74769" s="378"/>
    </row>
    <row r="74770" spans="1:25">
      <c r="A74770" s="374"/>
      <c r="B74770" s="374"/>
      <c r="C74770" s="406"/>
      <c r="D74770" s="407"/>
      <c r="E74770" s="374"/>
      <c r="F74770" s="374"/>
      <c r="G74770" s="408"/>
      <c r="H74770" s="374"/>
      <c r="I74770" s="409"/>
      <c r="J74770" s="374"/>
      <c r="K74770" s="409"/>
      <c r="L74770" s="378"/>
      <c r="M74770" s="410"/>
      <c r="N74770" s="374"/>
      <c r="O74770" s="411"/>
      <c r="P74770" s="409"/>
      <c r="Q74770" s="409"/>
      <c r="R74770" s="378"/>
      <c r="S74770" s="378"/>
      <c r="T74770" s="378"/>
      <c r="U74770" s="378"/>
      <c r="V74770" s="378"/>
      <c r="W74770" s="378"/>
      <c r="X74770" s="378"/>
      <c r="Y74770" s="378"/>
    </row>
    <row r="74771" spans="1:25">
      <c r="A74771" s="374"/>
      <c r="B74771" s="374"/>
      <c r="C74771" s="406"/>
      <c r="D74771" s="407"/>
      <c r="E74771" s="374"/>
      <c r="F74771" s="374"/>
      <c r="G74771" s="408"/>
      <c r="H74771" s="374"/>
      <c r="I74771" s="409"/>
      <c r="J74771" s="374"/>
      <c r="K74771" s="409"/>
      <c r="L74771" s="378"/>
      <c r="M74771" s="410"/>
      <c r="N74771" s="374"/>
      <c r="O74771" s="411"/>
      <c r="P74771" s="409"/>
      <c r="Q74771" s="409"/>
      <c r="R74771" s="378"/>
      <c r="S74771" s="378"/>
      <c r="T74771" s="378"/>
      <c r="U74771" s="378"/>
      <c r="V74771" s="378"/>
      <c r="W74771" s="378"/>
      <c r="X74771" s="378"/>
      <c r="Y74771" s="378"/>
    </row>
    <row r="74772" spans="1:25">
      <c r="A74772" s="374"/>
      <c r="B74772" s="374"/>
      <c r="C74772" s="406"/>
      <c r="D74772" s="407"/>
      <c r="E74772" s="374"/>
      <c r="F74772" s="374"/>
      <c r="G74772" s="408"/>
      <c r="H74772" s="374"/>
      <c r="I74772" s="409"/>
      <c r="J74772" s="374"/>
      <c r="K74772" s="409"/>
      <c r="L74772" s="378"/>
      <c r="M74772" s="410"/>
      <c r="N74772" s="374"/>
      <c r="O74772" s="411"/>
      <c r="P74772" s="409"/>
      <c r="Q74772" s="409"/>
      <c r="R74772" s="378"/>
      <c r="S74772" s="378"/>
      <c r="T74772" s="378"/>
      <c r="U74772" s="378"/>
      <c r="V74772" s="378"/>
      <c r="W74772" s="378"/>
      <c r="X74772" s="378"/>
      <c r="Y74772" s="378"/>
    </row>
    <row r="74773" spans="1:25">
      <c r="A74773" s="374"/>
      <c r="B74773" s="374"/>
      <c r="C74773" s="406"/>
      <c r="D74773" s="407"/>
      <c r="E74773" s="374"/>
      <c r="F74773" s="374"/>
      <c r="G74773" s="408"/>
      <c r="H74773" s="374"/>
      <c r="I74773" s="409"/>
      <c r="J74773" s="374"/>
      <c r="K74773" s="409"/>
      <c r="L74773" s="378"/>
      <c r="M74773" s="410"/>
      <c r="N74773" s="374"/>
      <c r="O74773" s="411"/>
      <c r="P74773" s="409"/>
      <c r="Q74773" s="409"/>
      <c r="R74773" s="378"/>
      <c r="S74773" s="378"/>
      <c r="T74773" s="378"/>
      <c r="U74773" s="378"/>
      <c r="V74773" s="378"/>
      <c r="W74773" s="378"/>
      <c r="X74773" s="378"/>
      <c r="Y74773" s="378"/>
    </row>
    <row r="74774" spans="1:25">
      <c r="A74774" s="374"/>
      <c r="B74774" s="374"/>
      <c r="C74774" s="406"/>
      <c r="D74774" s="407"/>
      <c r="E74774" s="374"/>
      <c r="F74774" s="374"/>
      <c r="G74774" s="408"/>
      <c r="H74774" s="374"/>
      <c r="I74774" s="409"/>
      <c r="J74774" s="374"/>
      <c r="K74774" s="409"/>
      <c r="L74774" s="378"/>
      <c r="M74774" s="410"/>
      <c r="N74774" s="374"/>
      <c r="O74774" s="411"/>
      <c r="P74774" s="409"/>
      <c r="Q74774" s="409"/>
      <c r="R74774" s="378"/>
      <c r="S74774" s="378"/>
      <c r="T74774" s="378"/>
      <c r="U74774" s="378"/>
      <c r="V74774" s="378"/>
      <c r="W74774" s="378"/>
      <c r="X74774" s="378"/>
      <c r="Y74774" s="378"/>
    </row>
    <row r="74775" spans="1:25">
      <c r="A74775" s="374"/>
      <c r="B74775" s="374"/>
      <c r="C74775" s="406"/>
      <c r="D74775" s="407"/>
      <c r="E74775" s="374"/>
      <c r="F74775" s="374"/>
      <c r="G74775" s="408"/>
      <c r="H74775" s="374"/>
      <c r="I74775" s="409"/>
      <c r="J74775" s="374"/>
      <c r="K74775" s="409"/>
      <c r="L74775" s="378"/>
      <c r="M74775" s="410"/>
      <c r="N74775" s="374"/>
      <c r="O74775" s="411"/>
      <c r="P74775" s="409"/>
      <c r="Q74775" s="409"/>
      <c r="R74775" s="378"/>
      <c r="S74775" s="378"/>
      <c r="T74775" s="378"/>
      <c r="U74775" s="378"/>
      <c r="V74775" s="378"/>
      <c r="W74775" s="378"/>
      <c r="X74775" s="378"/>
      <c r="Y74775" s="378"/>
    </row>
    <row r="74776" spans="1:25">
      <c r="A74776" s="374"/>
      <c r="B74776" s="374"/>
      <c r="C74776" s="406"/>
      <c r="D74776" s="407"/>
      <c r="E74776" s="374"/>
      <c r="F74776" s="374"/>
      <c r="G74776" s="408"/>
      <c r="H74776" s="374"/>
      <c r="I74776" s="409"/>
      <c r="J74776" s="374"/>
      <c r="K74776" s="409"/>
      <c r="L74776" s="378"/>
      <c r="M74776" s="410"/>
      <c r="N74776" s="374"/>
      <c r="O74776" s="411"/>
      <c r="P74776" s="409"/>
      <c r="Q74776" s="409"/>
      <c r="R74776" s="378"/>
      <c r="S74776" s="378"/>
      <c r="T74776" s="378"/>
      <c r="U74776" s="378"/>
      <c r="V74776" s="378"/>
      <c r="W74776" s="378"/>
      <c r="X74776" s="378"/>
      <c r="Y74776" s="378"/>
    </row>
    <row r="74777" spans="1:25">
      <c r="A74777" s="374"/>
      <c r="B74777" s="374"/>
      <c r="C74777" s="406"/>
      <c r="D74777" s="407"/>
      <c r="E74777" s="374"/>
      <c r="F74777" s="374"/>
      <c r="G74777" s="408"/>
      <c r="H74777" s="374"/>
      <c r="I74777" s="409"/>
      <c r="J74777" s="374"/>
      <c r="K74777" s="409"/>
      <c r="L74777" s="378"/>
      <c r="M74777" s="410"/>
      <c r="N74777" s="374"/>
      <c r="O74777" s="411"/>
      <c r="P74777" s="409"/>
      <c r="Q74777" s="409"/>
      <c r="R74777" s="378"/>
      <c r="S74777" s="378"/>
      <c r="T74777" s="378"/>
      <c r="U74777" s="378"/>
      <c r="V74777" s="378"/>
      <c r="W74777" s="378"/>
      <c r="X74777" s="378"/>
      <c r="Y74777" s="378"/>
    </row>
    <row r="74778" spans="1:25">
      <c r="A74778" s="374"/>
      <c r="B74778" s="374"/>
      <c r="C74778" s="406"/>
      <c r="D74778" s="407"/>
      <c r="E74778" s="374"/>
      <c r="F74778" s="374"/>
      <c r="G74778" s="408"/>
      <c r="H74778" s="374"/>
      <c r="I74778" s="409"/>
      <c r="J74778" s="374"/>
      <c r="K74778" s="409"/>
      <c r="L74778" s="378"/>
      <c r="M74778" s="410"/>
      <c r="N74778" s="374"/>
      <c r="O74778" s="411"/>
      <c r="P74778" s="409"/>
      <c r="Q74778" s="409"/>
      <c r="R74778" s="378"/>
      <c r="S74778" s="378"/>
      <c r="T74778" s="378"/>
      <c r="U74778" s="378"/>
      <c r="V74778" s="378"/>
      <c r="W74778" s="378"/>
      <c r="X74778" s="378"/>
      <c r="Y74778" s="378"/>
    </row>
    <row r="74779" spans="1:25">
      <c r="A74779" s="374"/>
      <c r="B74779" s="374"/>
      <c r="C74779" s="406"/>
      <c r="D74779" s="407"/>
      <c r="E74779" s="374"/>
      <c r="F74779" s="374"/>
      <c r="G74779" s="408"/>
      <c r="H74779" s="374"/>
      <c r="I74779" s="409"/>
      <c r="J74779" s="374"/>
      <c r="K74779" s="409"/>
      <c r="L74779" s="378"/>
      <c r="M74779" s="410"/>
      <c r="N74779" s="374"/>
      <c r="O74779" s="411"/>
      <c r="P74779" s="409"/>
      <c r="Q74779" s="409"/>
      <c r="R74779" s="378"/>
      <c r="S74779" s="378"/>
      <c r="T74779" s="378"/>
      <c r="U74779" s="378"/>
      <c r="V74779" s="378"/>
      <c r="W74779" s="378"/>
      <c r="X74779" s="378"/>
      <c r="Y74779" s="378"/>
    </row>
    <row r="74780" spans="1:25">
      <c r="A74780" s="374"/>
      <c r="B74780" s="374"/>
      <c r="C74780" s="406"/>
      <c r="D74780" s="407"/>
      <c r="E74780" s="374"/>
      <c r="F74780" s="374"/>
      <c r="G74780" s="408"/>
      <c r="H74780" s="374"/>
      <c r="I74780" s="409"/>
      <c r="J74780" s="374"/>
      <c r="K74780" s="409"/>
      <c r="L74780" s="378"/>
      <c r="M74780" s="410"/>
      <c r="N74780" s="374"/>
      <c r="O74780" s="411"/>
      <c r="P74780" s="409"/>
      <c r="Q74780" s="409"/>
      <c r="R74780" s="378"/>
      <c r="S74780" s="378"/>
      <c r="T74780" s="378"/>
      <c r="U74780" s="378"/>
      <c r="V74780" s="378"/>
      <c r="W74780" s="378"/>
      <c r="X74780" s="378"/>
      <c r="Y74780" s="378"/>
    </row>
    <row r="74781" spans="1:25">
      <c r="A74781" s="374"/>
      <c r="B74781" s="374"/>
      <c r="C74781" s="406"/>
      <c r="D74781" s="407"/>
      <c r="E74781" s="374"/>
      <c r="F74781" s="374"/>
      <c r="G74781" s="408"/>
      <c r="H74781" s="374"/>
      <c r="I74781" s="409"/>
      <c r="J74781" s="374"/>
      <c r="K74781" s="409"/>
      <c r="L74781" s="378"/>
      <c r="M74781" s="410"/>
      <c r="N74781" s="374"/>
      <c r="O74781" s="411"/>
      <c r="P74781" s="409"/>
      <c r="Q74781" s="409"/>
      <c r="R74781" s="378"/>
      <c r="S74781" s="378"/>
      <c r="T74781" s="378"/>
      <c r="U74781" s="378"/>
      <c r="V74781" s="378"/>
      <c r="W74781" s="378"/>
      <c r="X74781" s="378"/>
      <c r="Y74781" s="378"/>
    </row>
    <row r="74782" spans="1:25">
      <c r="A74782" s="374"/>
      <c r="B74782" s="374"/>
      <c r="C74782" s="406"/>
      <c r="D74782" s="407"/>
      <c r="E74782" s="374"/>
      <c r="F74782" s="374"/>
      <c r="G74782" s="408"/>
      <c r="H74782" s="374"/>
      <c r="I74782" s="409"/>
      <c r="J74782" s="374"/>
      <c r="K74782" s="409"/>
      <c r="L74782" s="378"/>
      <c r="M74782" s="410"/>
      <c r="N74782" s="374"/>
      <c r="O74782" s="411"/>
      <c r="P74782" s="409"/>
      <c r="Q74782" s="409"/>
      <c r="R74782" s="378"/>
      <c r="S74782" s="378"/>
      <c r="T74782" s="378"/>
      <c r="U74782" s="378"/>
      <c r="V74782" s="378"/>
      <c r="W74782" s="378"/>
      <c r="X74782" s="378"/>
      <c r="Y74782" s="378"/>
    </row>
    <row r="74783" spans="1:25">
      <c r="A74783" s="374"/>
      <c r="B74783" s="374"/>
      <c r="C74783" s="406"/>
      <c r="D74783" s="407"/>
      <c r="E74783" s="374"/>
      <c r="F74783" s="374"/>
      <c r="G74783" s="408"/>
      <c r="H74783" s="374"/>
      <c r="I74783" s="409"/>
      <c r="J74783" s="374"/>
      <c r="K74783" s="409"/>
      <c r="L74783" s="378"/>
      <c r="M74783" s="410"/>
      <c r="N74783" s="374"/>
      <c r="O74783" s="411"/>
      <c r="P74783" s="409"/>
      <c r="Q74783" s="409"/>
      <c r="R74783" s="378"/>
      <c r="S74783" s="378"/>
      <c r="T74783" s="378"/>
      <c r="U74783" s="378"/>
      <c r="V74783" s="378"/>
      <c r="W74783" s="378"/>
      <c r="X74783" s="378"/>
      <c r="Y74783" s="378"/>
    </row>
    <row r="74784" spans="1:25">
      <c r="A74784" s="374"/>
      <c r="B74784" s="374"/>
      <c r="C74784" s="406"/>
      <c r="D74784" s="407"/>
      <c r="E74784" s="374"/>
      <c r="F74784" s="374"/>
      <c r="G74784" s="408"/>
      <c r="H74784" s="374"/>
      <c r="I74784" s="409"/>
      <c r="J74784" s="374"/>
      <c r="K74784" s="409"/>
      <c r="L74784" s="378"/>
      <c r="M74784" s="410"/>
      <c r="N74784" s="374"/>
      <c r="O74784" s="411"/>
      <c r="P74784" s="409"/>
      <c r="Q74784" s="409"/>
      <c r="R74784" s="378"/>
      <c r="S74784" s="378"/>
      <c r="T74784" s="378"/>
      <c r="U74784" s="378"/>
      <c r="V74784" s="378"/>
      <c r="W74784" s="378"/>
      <c r="X74784" s="378"/>
      <c r="Y74784" s="378"/>
    </row>
    <row r="74785" spans="1:25">
      <c r="A74785" s="374"/>
      <c r="B74785" s="374"/>
      <c r="C74785" s="406"/>
      <c r="D74785" s="407"/>
      <c r="E74785" s="374"/>
      <c r="F74785" s="374"/>
      <c r="G74785" s="408"/>
      <c r="H74785" s="374"/>
      <c r="I74785" s="409"/>
      <c r="J74785" s="374"/>
      <c r="K74785" s="409"/>
      <c r="L74785" s="378"/>
      <c r="M74785" s="410"/>
      <c r="N74785" s="374"/>
      <c r="O74785" s="411"/>
      <c r="P74785" s="409"/>
      <c r="Q74785" s="409"/>
      <c r="R74785" s="378"/>
      <c r="S74785" s="378"/>
      <c r="T74785" s="378"/>
      <c r="U74785" s="378"/>
      <c r="V74785" s="378"/>
      <c r="W74785" s="378"/>
      <c r="X74785" s="378"/>
      <c r="Y74785" s="378"/>
    </row>
    <row r="74786" spans="1:25">
      <c r="A74786" s="374"/>
      <c r="B74786" s="374"/>
      <c r="C74786" s="406"/>
      <c r="D74786" s="407"/>
      <c r="E74786" s="374"/>
      <c r="F74786" s="374"/>
      <c r="G74786" s="408"/>
      <c r="H74786" s="374"/>
      <c r="I74786" s="409"/>
      <c r="J74786" s="374"/>
      <c r="K74786" s="409"/>
      <c r="L74786" s="378"/>
      <c r="M74786" s="410"/>
      <c r="N74786" s="374"/>
      <c r="O74786" s="411"/>
      <c r="P74786" s="409"/>
      <c r="Q74786" s="409"/>
      <c r="R74786" s="378"/>
      <c r="S74786" s="378"/>
      <c r="T74786" s="378"/>
      <c r="U74786" s="378"/>
      <c r="V74786" s="378"/>
      <c r="W74786" s="378"/>
      <c r="X74786" s="378"/>
      <c r="Y74786" s="378"/>
    </row>
    <row r="74787" spans="1:25">
      <c r="A74787" s="374"/>
      <c r="B74787" s="374"/>
      <c r="C74787" s="406"/>
      <c r="D74787" s="407"/>
      <c r="E74787" s="374"/>
      <c r="F74787" s="374"/>
      <c r="G74787" s="408"/>
      <c r="H74787" s="374"/>
      <c r="I74787" s="409"/>
      <c r="J74787" s="374"/>
      <c r="K74787" s="409"/>
      <c r="L74787" s="378"/>
      <c r="M74787" s="410"/>
      <c r="N74787" s="374"/>
      <c r="O74787" s="411"/>
      <c r="P74787" s="409"/>
      <c r="Q74787" s="409"/>
      <c r="R74787" s="378"/>
      <c r="S74787" s="378"/>
      <c r="T74787" s="378"/>
      <c r="U74787" s="378"/>
      <c r="V74787" s="378"/>
      <c r="W74787" s="378"/>
      <c r="X74787" s="378"/>
      <c r="Y74787" s="378"/>
    </row>
    <row r="74788" spans="1:25">
      <c r="A74788" s="374"/>
      <c r="B74788" s="374"/>
      <c r="C74788" s="406"/>
      <c r="D74788" s="407"/>
      <c r="E74788" s="374"/>
      <c r="F74788" s="374"/>
      <c r="G74788" s="408"/>
      <c r="H74788" s="374"/>
      <c r="I74788" s="409"/>
      <c r="J74788" s="374"/>
      <c r="K74788" s="409"/>
      <c r="L74788" s="378"/>
      <c r="M74788" s="410"/>
      <c r="N74788" s="374"/>
      <c r="O74788" s="411"/>
      <c r="P74788" s="409"/>
      <c r="Q74788" s="409"/>
      <c r="R74788" s="378"/>
      <c r="S74788" s="378"/>
      <c r="T74788" s="378"/>
      <c r="U74788" s="378"/>
      <c r="V74788" s="378"/>
      <c r="W74788" s="378"/>
      <c r="X74788" s="378"/>
      <c r="Y74788" s="378"/>
    </row>
    <row r="74789" spans="1:25">
      <c r="A74789" s="374"/>
      <c r="B74789" s="374"/>
      <c r="C74789" s="406"/>
      <c r="D74789" s="407"/>
      <c r="E74789" s="374"/>
      <c r="F74789" s="374"/>
      <c r="G74789" s="408"/>
      <c r="H74789" s="374"/>
      <c r="I74789" s="409"/>
      <c r="J74789" s="374"/>
      <c r="K74789" s="409"/>
      <c r="L74789" s="378"/>
      <c r="M74789" s="410"/>
      <c r="N74789" s="374"/>
      <c r="O74789" s="411"/>
      <c r="P74789" s="409"/>
      <c r="Q74789" s="409"/>
      <c r="R74789" s="378"/>
      <c r="S74789" s="378"/>
      <c r="T74789" s="378"/>
      <c r="U74789" s="378"/>
      <c r="V74789" s="378"/>
      <c r="W74789" s="378"/>
      <c r="X74789" s="378"/>
      <c r="Y74789" s="378"/>
    </row>
    <row r="74790" spans="1:25">
      <c r="A74790" s="374"/>
      <c r="B74790" s="374"/>
      <c r="C74790" s="406"/>
      <c r="D74790" s="407"/>
      <c r="E74790" s="374"/>
      <c r="F74790" s="374"/>
      <c r="G74790" s="408"/>
      <c r="H74790" s="374"/>
      <c r="I74790" s="409"/>
      <c r="J74790" s="374"/>
      <c r="K74790" s="409"/>
      <c r="L74790" s="378"/>
      <c r="M74790" s="410"/>
      <c r="N74790" s="374"/>
      <c r="O74790" s="411"/>
      <c r="P74790" s="409"/>
      <c r="Q74790" s="409"/>
      <c r="R74790" s="378"/>
      <c r="S74790" s="378"/>
      <c r="T74790" s="378"/>
      <c r="U74790" s="378"/>
      <c r="V74790" s="378"/>
      <c r="W74790" s="378"/>
      <c r="X74790" s="378"/>
      <c r="Y74790" s="378"/>
    </row>
    <row r="74791" spans="1:25">
      <c r="A74791" s="374"/>
      <c r="B74791" s="374"/>
      <c r="C74791" s="406"/>
      <c r="D74791" s="407"/>
      <c r="E74791" s="374"/>
      <c r="F74791" s="374"/>
      <c r="G74791" s="408"/>
      <c r="H74791" s="374"/>
      <c r="I74791" s="409"/>
      <c r="J74791" s="374"/>
      <c r="K74791" s="409"/>
      <c r="L74791" s="378"/>
      <c r="M74791" s="410"/>
      <c r="N74791" s="374"/>
      <c r="O74791" s="411"/>
      <c r="P74791" s="409"/>
      <c r="Q74791" s="409"/>
      <c r="R74791" s="378"/>
      <c r="S74791" s="378"/>
      <c r="T74791" s="378"/>
      <c r="U74791" s="378"/>
      <c r="V74791" s="378"/>
      <c r="W74791" s="378"/>
      <c r="X74791" s="378"/>
      <c r="Y74791" s="378"/>
    </row>
    <row r="74792" spans="1:25">
      <c r="A74792" s="374"/>
      <c r="B74792" s="374"/>
      <c r="C74792" s="406"/>
      <c r="D74792" s="407"/>
      <c r="E74792" s="374"/>
      <c r="F74792" s="374"/>
      <c r="G74792" s="408"/>
      <c r="H74792" s="374"/>
      <c r="I74792" s="409"/>
      <c r="J74792" s="374"/>
      <c r="K74792" s="409"/>
      <c r="L74792" s="378"/>
      <c r="M74792" s="410"/>
      <c r="N74792" s="374"/>
      <c r="O74792" s="411"/>
      <c r="P74792" s="409"/>
      <c r="Q74792" s="409"/>
      <c r="R74792" s="378"/>
      <c r="S74792" s="378"/>
      <c r="T74792" s="378"/>
      <c r="U74792" s="378"/>
      <c r="V74792" s="378"/>
      <c r="W74792" s="378"/>
      <c r="X74792" s="378"/>
      <c r="Y74792" s="378"/>
    </row>
    <row r="74793" spans="1:25">
      <c r="A74793" s="374"/>
      <c r="B74793" s="374"/>
      <c r="C74793" s="406"/>
      <c r="D74793" s="407"/>
      <c r="E74793" s="374"/>
      <c r="F74793" s="374"/>
      <c r="G74793" s="408"/>
      <c r="H74793" s="374"/>
      <c r="I74793" s="409"/>
      <c r="J74793" s="374"/>
      <c r="K74793" s="409"/>
      <c r="L74793" s="378"/>
      <c r="M74793" s="410"/>
      <c r="N74793" s="374"/>
      <c r="O74793" s="411"/>
      <c r="P74793" s="409"/>
      <c r="Q74793" s="409"/>
      <c r="R74793" s="378"/>
      <c r="S74793" s="378"/>
      <c r="T74793" s="378"/>
      <c r="U74793" s="378"/>
      <c r="V74793" s="378"/>
      <c r="W74793" s="378"/>
      <c r="X74793" s="378"/>
      <c r="Y74793" s="378"/>
    </row>
    <row r="74794" spans="1:25">
      <c r="A74794" s="374"/>
      <c r="B74794" s="374"/>
      <c r="C74794" s="406"/>
      <c r="D74794" s="407"/>
      <c r="E74794" s="374"/>
      <c r="F74794" s="374"/>
      <c r="G74794" s="408"/>
      <c r="H74794" s="374"/>
      <c r="I74794" s="409"/>
      <c r="J74794" s="374"/>
      <c r="K74794" s="409"/>
      <c r="L74794" s="378"/>
      <c r="M74794" s="410"/>
      <c r="N74794" s="374"/>
      <c r="O74794" s="411"/>
      <c r="P74794" s="409"/>
      <c r="Q74794" s="409"/>
      <c r="R74794" s="378"/>
      <c r="S74794" s="378"/>
      <c r="T74794" s="378"/>
      <c r="U74794" s="378"/>
      <c r="V74794" s="378"/>
      <c r="W74794" s="378"/>
      <c r="X74794" s="378"/>
      <c r="Y74794" s="378"/>
    </row>
    <row r="74795" spans="1:25">
      <c r="A74795" s="374"/>
      <c r="B74795" s="374"/>
      <c r="C74795" s="406"/>
      <c r="D74795" s="407"/>
      <c r="E74795" s="374"/>
      <c r="F74795" s="374"/>
      <c r="G74795" s="408"/>
      <c r="H74795" s="374"/>
      <c r="I74795" s="409"/>
      <c r="J74795" s="374"/>
      <c r="K74795" s="409"/>
      <c r="L74795" s="378"/>
      <c r="M74795" s="410"/>
      <c r="N74795" s="374"/>
      <c r="O74795" s="411"/>
      <c r="P74795" s="409"/>
      <c r="Q74795" s="409"/>
      <c r="R74795" s="378"/>
      <c r="S74795" s="378"/>
      <c r="T74795" s="378"/>
      <c r="U74795" s="378"/>
      <c r="V74795" s="378"/>
      <c r="W74795" s="378"/>
      <c r="X74795" s="378"/>
      <c r="Y74795" s="378"/>
    </row>
    <row r="74796" spans="1:25">
      <c r="A74796" s="374"/>
      <c r="B74796" s="374"/>
      <c r="C74796" s="406"/>
      <c r="D74796" s="407"/>
      <c r="E74796" s="374"/>
      <c r="F74796" s="374"/>
      <c r="G74796" s="408"/>
      <c r="H74796" s="374"/>
      <c r="I74796" s="409"/>
      <c r="J74796" s="374"/>
      <c r="K74796" s="409"/>
      <c r="L74796" s="378"/>
      <c r="M74796" s="410"/>
      <c r="N74796" s="374"/>
      <c r="O74796" s="411"/>
      <c r="P74796" s="409"/>
      <c r="Q74796" s="409"/>
      <c r="R74796" s="378"/>
      <c r="S74796" s="378"/>
      <c r="T74796" s="378"/>
      <c r="U74796" s="378"/>
      <c r="V74796" s="378"/>
      <c r="W74796" s="378"/>
      <c r="X74796" s="378"/>
      <c r="Y74796" s="378"/>
    </row>
    <row r="74797" spans="1:25">
      <c r="A74797" s="374"/>
      <c r="B74797" s="374"/>
      <c r="C74797" s="406"/>
      <c r="D74797" s="407"/>
      <c r="E74797" s="374"/>
      <c r="F74797" s="374"/>
      <c r="G74797" s="408"/>
      <c r="H74797" s="374"/>
      <c r="I74797" s="409"/>
      <c r="J74797" s="374"/>
      <c r="K74797" s="409"/>
      <c r="L74797" s="378"/>
      <c r="M74797" s="410"/>
      <c r="N74797" s="374"/>
      <c r="O74797" s="411"/>
      <c r="P74797" s="409"/>
      <c r="Q74797" s="409"/>
      <c r="R74797" s="378"/>
      <c r="S74797" s="378"/>
      <c r="T74797" s="378"/>
      <c r="U74797" s="378"/>
      <c r="V74797" s="378"/>
      <c r="W74797" s="378"/>
      <c r="X74797" s="378"/>
      <c r="Y74797" s="378"/>
    </row>
    <row r="74798" spans="1:25">
      <c r="A74798" s="374"/>
      <c r="B74798" s="374"/>
      <c r="C74798" s="406"/>
      <c r="D74798" s="407"/>
      <c r="E74798" s="374"/>
      <c r="F74798" s="374"/>
      <c r="G74798" s="408"/>
      <c r="H74798" s="374"/>
      <c r="I74798" s="409"/>
      <c r="J74798" s="374"/>
      <c r="K74798" s="409"/>
      <c r="L74798" s="378"/>
      <c r="M74798" s="410"/>
      <c r="N74798" s="374"/>
      <c r="O74798" s="411"/>
      <c r="P74798" s="409"/>
      <c r="Q74798" s="409"/>
      <c r="R74798" s="378"/>
      <c r="S74798" s="378"/>
      <c r="T74798" s="378"/>
      <c r="U74798" s="378"/>
      <c r="V74798" s="378"/>
      <c r="W74798" s="378"/>
      <c r="X74798" s="378"/>
      <c r="Y74798" s="378"/>
    </row>
    <row r="74799" spans="1:25">
      <c r="A74799" s="374"/>
      <c r="B74799" s="374"/>
      <c r="C74799" s="406"/>
      <c r="D74799" s="407"/>
      <c r="E74799" s="374"/>
      <c r="F74799" s="374"/>
      <c r="G74799" s="408"/>
      <c r="H74799" s="374"/>
      <c r="I74799" s="409"/>
      <c r="J74799" s="374"/>
      <c r="K74799" s="409"/>
      <c r="L74799" s="378"/>
      <c r="M74799" s="410"/>
      <c r="N74799" s="374"/>
      <c r="O74799" s="411"/>
      <c r="P74799" s="409"/>
      <c r="Q74799" s="409"/>
      <c r="R74799" s="378"/>
      <c r="S74799" s="378"/>
      <c r="T74799" s="378"/>
      <c r="U74799" s="378"/>
      <c r="V74799" s="378"/>
      <c r="W74799" s="378"/>
      <c r="X74799" s="378"/>
      <c r="Y74799" s="378"/>
    </row>
    <row r="74800" spans="1:25">
      <c r="A74800" s="374"/>
      <c r="B74800" s="374"/>
      <c r="C74800" s="406"/>
      <c r="D74800" s="407"/>
      <c r="E74800" s="374"/>
      <c r="F74800" s="374"/>
      <c r="G74800" s="408"/>
      <c r="H74800" s="374"/>
      <c r="I74800" s="409"/>
      <c r="J74800" s="374"/>
      <c r="K74800" s="409"/>
      <c r="L74800" s="378"/>
      <c r="M74800" s="410"/>
      <c r="N74800" s="374"/>
      <c r="O74800" s="411"/>
      <c r="P74800" s="409"/>
      <c r="Q74800" s="409"/>
      <c r="R74800" s="378"/>
      <c r="S74800" s="378"/>
      <c r="T74800" s="378"/>
      <c r="U74800" s="378"/>
      <c r="V74800" s="378"/>
      <c r="W74800" s="378"/>
      <c r="X74800" s="378"/>
      <c r="Y74800" s="378"/>
    </row>
    <row r="74801" spans="1:25">
      <c r="A74801" s="374"/>
      <c r="B74801" s="374"/>
      <c r="C74801" s="406"/>
      <c r="D74801" s="407"/>
      <c r="E74801" s="374"/>
      <c r="F74801" s="374"/>
      <c r="G74801" s="408"/>
      <c r="H74801" s="374"/>
      <c r="I74801" s="409"/>
      <c r="J74801" s="374"/>
      <c r="K74801" s="409"/>
      <c r="L74801" s="378"/>
      <c r="M74801" s="410"/>
      <c r="N74801" s="374"/>
      <c r="O74801" s="411"/>
      <c r="P74801" s="409"/>
      <c r="Q74801" s="409"/>
      <c r="R74801" s="378"/>
      <c r="S74801" s="378"/>
      <c r="T74801" s="378"/>
      <c r="U74801" s="378"/>
      <c r="V74801" s="378"/>
      <c r="W74801" s="378"/>
      <c r="X74801" s="378"/>
      <c r="Y74801" s="378"/>
    </row>
    <row r="74802" spans="1:25">
      <c r="A74802" s="374"/>
      <c r="B74802" s="374"/>
      <c r="C74802" s="406"/>
      <c r="D74802" s="407"/>
      <c r="E74802" s="374"/>
      <c r="F74802" s="374"/>
      <c r="G74802" s="408"/>
      <c r="H74802" s="374"/>
      <c r="I74802" s="409"/>
      <c r="J74802" s="374"/>
      <c r="K74802" s="409"/>
      <c r="L74802" s="378"/>
      <c r="M74802" s="410"/>
      <c r="N74802" s="374"/>
      <c r="O74802" s="411"/>
      <c r="P74802" s="409"/>
      <c r="Q74802" s="409"/>
      <c r="R74802" s="378"/>
      <c r="S74802" s="378"/>
      <c r="T74802" s="378"/>
      <c r="U74802" s="378"/>
      <c r="V74802" s="378"/>
      <c r="W74802" s="378"/>
      <c r="X74802" s="378"/>
      <c r="Y74802" s="378"/>
    </row>
    <row r="74803" spans="1:25">
      <c r="A74803" s="374"/>
      <c r="B74803" s="374"/>
      <c r="C74803" s="406"/>
      <c r="D74803" s="407"/>
      <c r="E74803" s="374"/>
      <c r="F74803" s="374"/>
      <c r="G74803" s="408"/>
      <c r="H74803" s="374"/>
      <c r="I74803" s="409"/>
      <c r="J74803" s="374"/>
      <c r="K74803" s="409"/>
      <c r="L74803" s="378"/>
      <c r="M74803" s="410"/>
      <c r="N74803" s="374"/>
      <c r="O74803" s="411"/>
      <c r="P74803" s="409"/>
      <c r="Q74803" s="409"/>
      <c r="R74803" s="378"/>
      <c r="S74803" s="378"/>
      <c r="T74803" s="378"/>
      <c r="U74803" s="378"/>
      <c r="V74803" s="378"/>
      <c r="W74803" s="378"/>
      <c r="X74803" s="378"/>
      <c r="Y74803" s="378"/>
    </row>
    <row r="74804" spans="1:25">
      <c r="A74804" s="374"/>
      <c r="B74804" s="374"/>
      <c r="C74804" s="406"/>
      <c r="D74804" s="407"/>
      <c r="E74804" s="374"/>
      <c r="F74804" s="374"/>
      <c r="G74804" s="408"/>
      <c r="H74804" s="374"/>
      <c r="I74804" s="409"/>
      <c r="J74804" s="374"/>
      <c r="K74804" s="409"/>
      <c r="L74804" s="378"/>
      <c r="M74804" s="410"/>
      <c r="N74804" s="374"/>
      <c r="O74804" s="411"/>
      <c r="P74804" s="409"/>
      <c r="Q74804" s="409"/>
      <c r="R74804" s="378"/>
      <c r="S74804" s="378"/>
      <c r="T74804" s="378"/>
      <c r="U74804" s="378"/>
      <c r="V74804" s="378"/>
      <c r="W74804" s="378"/>
      <c r="X74804" s="378"/>
      <c r="Y74804" s="378"/>
    </row>
    <row r="74805" spans="1:25">
      <c r="A74805" s="374"/>
      <c r="B74805" s="374"/>
      <c r="C74805" s="406"/>
      <c r="D74805" s="407"/>
      <c r="E74805" s="374"/>
      <c r="F74805" s="374"/>
      <c r="G74805" s="408"/>
      <c r="H74805" s="374"/>
      <c r="I74805" s="409"/>
      <c r="J74805" s="374"/>
      <c r="K74805" s="409"/>
      <c r="L74805" s="378"/>
      <c r="M74805" s="410"/>
      <c r="N74805" s="374"/>
      <c r="O74805" s="411"/>
      <c r="P74805" s="409"/>
      <c r="Q74805" s="409"/>
      <c r="R74805" s="378"/>
      <c r="S74805" s="378"/>
      <c r="T74805" s="378"/>
      <c r="U74805" s="378"/>
      <c r="V74805" s="378"/>
      <c r="W74805" s="378"/>
      <c r="X74805" s="378"/>
      <c r="Y74805" s="378"/>
    </row>
    <row r="74806" spans="1:25">
      <c r="A74806" s="374"/>
      <c r="B74806" s="374"/>
      <c r="C74806" s="406"/>
      <c r="D74806" s="407"/>
      <c r="E74806" s="374"/>
      <c r="F74806" s="374"/>
      <c r="G74806" s="408"/>
      <c r="H74806" s="374"/>
      <c r="I74806" s="409"/>
      <c r="J74806" s="374"/>
      <c r="K74806" s="409"/>
      <c r="L74806" s="378"/>
      <c r="M74806" s="410"/>
      <c r="N74806" s="374"/>
      <c r="O74806" s="411"/>
      <c r="P74806" s="409"/>
      <c r="Q74806" s="409"/>
      <c r="R74806" s="378"/>
      <c r="S74806" s="378"/>
      <c r="T74806" s="378"/>
      <c r="U74806" s="378"/>
      <c r="V74806" s="378"/>
      <c r="W74806" s="378"/>
      <c r="X74806" s="378"/>
      <c r="Y74806" s="378"/>
    </row>
    <row r="74807" spans="1:25">
      <c r="A74807" s="374"/>
      <c r="B74807" s="374"/>
      <c r="C74807" s="406"/>
      <c r="D74807" s="407"/>
      <c r="E74807" s="374"/>
      <c r="F74807" s="374"/>
      <c r="G74807" s="408"/>
      <c r="H74807" s="374"/>
      <c r="I74807" s="409"/>
      <c r="J74807" s="374"/>
      <c r="K74807" s="409"/>
      <c r="L74807" s="378"/>
      <c r="M74807" s="410"/>
      <c r="N74807" s="374"/>
      <c r="O74807" s="411"/>
      <c r="P74807" s="409"/>
      <c r="Q74807" s="409"/>
      <c r="R74807" s="378"/>
      <c r="S74807" s="378"/>
      <c r="T74807" s="378"/>
      <c r="U74807" s="378"/>
      <c r="V74807" s="378"/>
      <c r="W74807" s="378"/>
      <c r="X74807" s="378"/>
      <c r="Y74807" s="378"/>
    </row>
    <row r="74808" spans="1:25">
      <c r="A74808" s="374"/>
      <c r="B74808" s="374"/>
      <c r="C74808" s="406"/>
      <c r="D74808" s="407"/>
      <c r="E74808" s="374"/>
      <c r="F74808" s="374"/>
      <c r="G74808" s="408"/>
      <c r="H74808" s="374"/>
      <c r="I74808" s="409"/>
      <c r="J74808" s="374"/>
      <c r="K74808" s="409"/>
      <c r="L74808" s="378"/>
      <c r="M74808" s="410"/>
      <c r="N74808" s="374"/>
      <c r="O74808" s="411"/>
      <c r="P74808" s="409"/>
      <c r="Q74808" s="409"/>
      <c r="R74808" s="378"/>
      <c r="S74808" s="378"/>
      <c r="T74808" s="378"/>
      <c r="U74808" s="378"/>
      <c r="V74808" s="378"/>
      <c r="W74808" s="378"/>
      <c r="X74808" s="378"/>
      <c r="Y74808" s="378"/>
    </row>
    <row r="74809" spans="1:25">
      <c r="A74809" s="374"/>
      <c r="B74809" s="374"/>
      <c r="C74809" s="406"/>
      <c r="D74809" s="407"/>
      <c r="E74809" s="374"/>
      <c r="F74809" s="374"/>
      <c r="G74809" s="408"/>
      <c r="H74809" s="374"/>
      <c r="I74809" s="409"/>
      <c r="J74809" s="374"/>
      <c r="K74809" s="409"/>
      <c r="L74809" s="378"/>
      <c r="M74809" s="410"/>
      <c r="N74809" s="374"/>
      <c r="O74809" s="411"/>
      <c r="P74809" s="409"/>
      <c r="Q74809" s="409"/>
      <c r="R74809" s="378"/>
      <c r="S74809" s="378"/>
      <c r="T74809" s="378"/>
      <c r="U74809" s="378"/>
      <c r="V74809" s="378"/>
      <c r="W74809" s="378"/>
      <c r="X74809" s="378"/>
      <c r="Y74809" s="378"/>
    </row>
    <row r="74810" spans="1:25">
      <c r="A74810" s="374"/>
      <c r="B74810" s="374"/>
      <c r="C74810" s="406"/>
      <c r="D74810" s="407"/>
      <c r="E74810" s="374"/>
      <c r="F74810" s="374"/>
      <c r="G74810" s="408"/>
      <c r="H74810" s="374"/>
      <c r="I74810" s="409"/>
      <c r="J74810" s="374"/>
      <c r="K74810" s="409"/>
      <c r="L74810" s="378"/>
      <c r="M74810" s="410"/>
      <c r="N74810" s="374"/>
      <c r="O74810" s="411"/>
      <c r="P74810" s="409"/>
      <c r="Q74810" s="409"/>
      <c r="R74810" s="378"/>
      <c r="S74810" s="378"/>
      <c r="T74810" s="378"/>
      <c r="U74810" s="378"/>
      <c r="V74810" s="378"/>
      <c r="W74810" s="378"/>
      <c r="X74810" s="378"/>
      <c r="Y74810" s="378"/>
    </row>
    <row r="74811" spans="1:25">
      <c r="A74811" s="374"/>
      <c r="B74811" s="374"/>
      <c r="C74811" s="406"/>
      <c r="D74811" s="407"/>
      <c r="E74811" s="374"/>
      <c r="F74811" s="374"/>
      <c r="G74811" s="408"/>
      <c r="H74811" s="374"/>
      <c r="I74811" s="409"/>
      <c r="J74811" s="374"/>
      <c r="K74811" s="409"/>
      <c r="L74811" s="378"/>
      <c r="M74811" s="410"/>
      <c r="N74811" s="374"/>
      <c r="O74811" s="411"/>
      <c r="P74811" s="409"/>
      <c r="Q74811" s="409"/>
      <c r="R74811" s="378"/>
      <c r="S74811" s="378"/>
      <c r="T74811" s="378"/>
      <c r="U74811" s="378"/>
      <c r="V74811" s="378"/>
      <c r="W74811" s="378"/>
      <c r="X74811" s="378"/>
      <c r="Y74811" s="378"/>
    </row>
    <row r="74812" spans="1:25">
      <c r="A74812" s="374"/>
      <c r="B74812" s="374"/>
      <c r="C74812" s="406"/>
      <c r="D74812" s="407"/>
      <c r="E74812" s="374"/>
      <c r="F74812" s="374"/>
      <c r="G74812" s="408"/>
      <c r="H74812" s="374"/>
      <c r="I74812" s="409"/>
      <c r="J74812" s="374"/>
      <c r="K74812" s="409"/>
      <c r="L74812" s="378"/>
      <c r="M74812" s="410"/>
      <c r="N74812" s="374"/>
      <c r="O74812" s="411"/>
      <c r="P74812" s="409"/>
      <c r="Q74812" s="409"/>
      <c r="R74812" s="378"/>
      <c r="S74812" s="378"/>
      <c r="T74812" s="378"/>
      <c r="U74812" s="378"/>
      <c r="V74812" s="378"/>
      <c r="W74812" s="378"/>
      <c r="X74812" s="378"/>
      <c r="Y74812" s="378"/>
    </row>
    <row r="74813" spans="1:25">
      <c r="A74813" s="374"/>
      <c r="B74813" s="374"/>
      <c r="C74813" s="406"/>
      <c r="D74813" s="407"/>
      <c r="E74813" s="374"/>
      <c r="F74813" s="374"/>
      <c r="G74813" s="408"/>
      <c r="H74813" s="374"/>
      <c r="I74813" s="409"/>
      <c r="J74813" s="374"/>
      <c r="K74813" s="409"/>
      <c r="L74813" s="378"/>
      <c r="M74813" s="410"/>
      <c r="N74813" s="374"/>
      <c r="O74813" s="411"/>
      <c r="P74813" s="409"/>
      <c r="Q74813" s="409"/>
      <c r="R74813" s="378"/>
      <c r="S74813" s="378"/>
      <c r="T74813" s="378"/>
      <c r="U74813" s="378"/>
      <c r="V74813" s="378"/>
      <c r="W74813" s="378"/>
      <c r="X74813" s="378"/>
      <c r="Y74813" s="378"/>
    </row>
    <row r="74814" spans="1:25">
      <c r="A74814" s="374"/>
      <c r="B74814" s="374"/>
      <c r="C74814" s="406"/>
      <c r="D74814" s="407"/>
      <c r="E74814" s="374"/>
      <c r="F74814" s="374"/>
      <c r="G74814" s="408"/>
      <c r="H74814" s="374"/>
      <c r="I74814" s="409"/>
      <c r="J74814" s="374"/>
      <c r="K74814" s="409"/>
      <c r="L74814" s="378"/>
      <c r="M74814" s="410"/>
      <c r="N74814" s="374"/>
      <c r="O74814" s="411"/>
      <c r="P74814" s="409"/>
      <c r="Q74814" s="409"/>
      <c r="R74814" s="378"/>
      <c r="S74814" s="378"/>
      <c r="T74814" s="378"/>
      <c r="U74814" s="378"/>
      <c r="V74814" s="378"/>
      <c r="W74814" s="378"/>
      <c r="X74814" s="378"/>
      <c r="Y74814" s="378"/>
    </row>
    <row r="74815" spans="1:25">
      <c r="A74815" s="374"/>
      <c r="B74815" s="374"/>
      <c r="C74815" s="406"/>
      <c r="D74815" s="407"/>
      <c r="E74815" s="374"/>
      <c r="F74815" s="374"/>
      <c r="G74815" s="408"/>
      <c r="H74815" s="374"/>
      <c r="I74815" s="409"/>
      <c r="J74815" s="374"/>
      <c r="K74815" s="409"/>
      <c r="L74815" s="378"/>
      <c r="M74815" s="410"/>
      <c r="N74815" s="374"/>
      <c r="O74815" s="411"/>
      <c r="P74815" s="409"/>
      <c r="Q74815" s="409"/>
      <c r="R74815" s="378"/>
      <c r="S74815" s="378"/>
      <c r="T74815" s="378"/>
      <c r="U74815" s="378"/>
      <c r="V74815" s="378"/>
      <c r="W74815" s="378"/>
      <c r="X74815" s="378"/>
      <c r="Y74815" s="378"/>
    </row>
    <row r="74816" spans="1:25">
      <c r="A74816" s="374"/>
      <c r="B74816" s="374"/>
      <c r="C74816" s="406"/>
      <c r="D74816" s="407"/>
      <c r="E74816" s="374"/>
      <c r="F74816" s="374"/>
      <c r="G74816" s="408"/>
      <c r="H74816" s="374"/>
      <c r="I74816" s="409"/>
      <c r="J74816" s="374"/>
      <c r="K74816" s="409"/>
      <c r="L74816" s="378"/>
      <c r="M74816" s="410"/>
      <c r="N74816" s="374"/>
      <c r="O74816" s="411"/>
      <c r="P74816" s="409"/>
      <c r="Q74816" s="409"/>
      <c r="R74816" s="378"/>
      <c r="S74816" s="378"/>
      <c r="T74816" s="378"/>
      <c r="U74816" s="378"/>
      <c r="V74816" s="378"/>
      <c r="W74816" s="378"/>
      <c r="X74816" s="378"/>
      <c r="Y74816" s="378"/>
    </row>
    <row r="74817" spans="1:25">
      <c r="A74817" s="374"/>
      <c r="B74817" s="374"/>
      <c r="C74817" s="406"/>
      <c r="D74817" s="407"/>
      <c r="E74817" s="374"/>
      <c r="F74817" s="374"/>
      <c r="G74817" s="408"/>
      <c r="H74817" s="374"/>
      <c r="I74817" s="409"/>
      <c r="J74817" s="374"/>
      <c r="K74817" s="409"/>
      <c r="L74817" s="378"/>
      <c r="M74817" s="410"/>
      <c r="N74817" s="374"/>
      <c r="O74817" s="411"/>
      <c r="P74817" s="409"/>
      <c r="Q74817" s="409"/>
      <c r="R74817" s="378"/>
      <c r="S74817" s="378"/>
      <c r="T74817" s="378"/>
      <c r="U74817" s="378"/>
      <c r="V74817" s="378"/>
      <c r="W74817" s="378"/>
      <c r="X74817" s="378"/>
      <c r="Y74817" s="378"/>
    </row>
    <row r="74818" spans="1:25">
      <c r="A74818" s="374"/>
      <c r="B74818" s="374"/>
      <c r="C74818" s="406"/>
      <c r="D74818" s="407"/>
      <c r="E74818" s="374"/>
      <c r="F74818" s="374"/>
      <c r="G74818" s="408"/>
      <c r="H74818" s="374"/>
      <c r="I74818" s="409"/>
      <c r="J74818" s="374"/>
      <c r="K74818" s="409"/>
      <c r="L74818" s="378"/>
      <c r="M74818" s="410"/>
      <c r="N74818" s="374"/>
      <c r="O74818" s="411"/>
      <c r="P74818" s="409"/>
      <c r="Q74818" s="409"/>
      <c r="R74818" s="378"/>
      <c r="S74818" s="378"/>
      <c r="T74818" s="378"/>
      <c r="U74818" s="378"/>
      <c r="V74818" s="378"/>
      <c r="W74818" s="378"/>
      <c r="X74818" s="378"/>
      <c r="Y74818" s="378"/>
    </row>
    <row r="74819" spans="1:25">
      <c r="A74819" s="374"/>
      <c r="B74819" s="374"/>
      <c r="C74819" s="406"/>
      <c r="D74819" s="407"/>
      <c r="E74819" s="374"/>
      <c r="F74819" s="374"/>
      <c r="G74819" s="408"/>
      <c r="H74819" s="374"/>
      <c r="I74819" s="409"/>
      <c r="J74819" s="374"/>
      <c r="K74819" s="409"/>
      <c r="L74819" s="378"/>
      <c r="M74819" s="410"/>
      <c r="N74819" s="374"/>
      <c r="O74819" s="411"/>
      <c r="P74819" s="409"/>
      <c r="Q74819" s="409"/>
      <c r="R74819" s="378"/>
      <c r="S74819" s="378"/>
      <c r="T74819" s="378"/>
      <c r="U74819" s="378"/>
      <c r="V74819" s="378"/>
      <c r="W74819" s="378"/>
      <c r="X74819" s="378"/>
      <c r="Y74819" s="378"/>
    </row>
    <row r="74820" spans="1:25">
      <c r="A74820" s="374"/>
      <c r="B74820" s="374"/>
      <c r="C74820" s="406"/>
      <c r="D74820" s="407"/>
      <c r="E74820" s="374"/>
      <c r="F74820" s="374"/>
      <c r="G74820" s="408"/>
      <c r="H74820" s="374"/>
      <c r="I74820" s="409"/>
      <c r="J74820" s="374"/>
      <c r="K74820" s="409"/>
      <c r="L74820" s="378"/>
      <c r="M74820" s="410"/>
      <c r="N74820" s="374"/>
      <c r="O74820" s="411"/>
      <c r="P74820" s="409"/>
      <c r="Q74820" s="409"/>
      <c r="R74820" s="378"/>
      <c r="S74820" s="378"/>
      <c r="T74820" s="378"/>
      <c r="U74820" s="378"/>
      <c r="V74820" s="378"/>
      <c r="W74820" s="378"/>
      <c r="X74820" s="378"/>
      <c r="Y74820" s="378"/>
    </row>
    <row r="74821" spans="1:25">
      <c r="A74821" s="374"/>
      <c r="B74821" s="374"/>
      <c r="C74821" s="406"/>
      <c r="D74821" s="407"/>
      <c r="E74821" s="374"/>
      <c r="F74821" s="374"/>
      <c r="G74821" s="408"/>
      <c r="H74821" s="374"/>
      <c r="I74821" s="409"/>
      <c r="J74821" s="374"/>
      <c r="K74821" s="409"/>
      <c r="L74821" s="378"/>
      <c r="M74821" s="410"/>
      <c r="N74821" s="374"/>
      <c r="O74821" s="411"/>
      <c r="P74821" s="409"/>
      <c r="Q74821" s="409"/>
      <c r="R74821" s="378"/>
      <c r="S74821" s="378"/>
      <c r="T74821" s="378"/>
      <c r="U74821" s="378"/>
      <c r="V74821" s="378"/>
      <c r="W74821" s="378"/>
      <c r="X74821" s="378"/>
      <c r="Y74821" s="378"/>
    </row>
    <row r="74822" spans="1:25">
      <c r="A74822" s="374"/>
      <c r="B74822" s="374"/>
      <c r="C74822" s="406"/>
      <c r="D74822" s="407"/>
      <c r="E74822" s="374"/>
      <c r="F74822" s="374"/>
      <c r="G74822" s="408"/>
      <c r="H74822" s="374"/>
      <c r="I74822" s="409"/>
      <c r="J74822" s="374"/>
      <c r="K74822" s="409"/>
      <c r="L74822" s="378"/>
      <c r="M74822" s="410"/>
      <c r="N74822" s="374"/>
      <c r="O74822" s="411"/>
      <c r="P74822" s="409"/>
      <c r="Q74822" s="409"/>
      <c r="R74822" s="378"/>
      <c r="S74822" s="378"/>
      <c r="T74822" s="378"/>
      <c r="U74822" s="378"/>
      <c r="V74822" s="378"/>
      <c r="W74822" s="378"/>
      <c r="X74822" s="378"/>
      <c r="Y74822" s="378"/>
    </row>
    <row r="74823" spans="1:25">
      <c r="A74823" s="374"/>
      <c r="B74823" s="374"/>
      <c r="C74823" s="406"/>
      <c r="D74823" s="407"/>
      <c r="E74823" s="374"/>
      <c r="F74823" s="374"/>
      <c r="G74823" s="408"/>
      <c r="H74823" s="374"/>
      <c r="I74823" s="409"/>
      <c r="J74823" s="374"/>
      <c r="K74823" s="409"/>
      <c r="L74823" s="378"/>
      <c r="M74823" s="410"/>
      <c r="N74823" s="374"/>
      <c r="O74823" s="411"/>
      <c r="P74823" s="409"/>
      <c r="Q74823" s="409"/>
      <c r="R74823" s="378"/>
      <c r="S74823" s="378"/>
      <c r="T74823" s="378"/>
      <c r="U74823" s="378"/>
      <c r="V74823" s="378"/>
      <c r="W74823" s="378"/>
      <c r="X74823" s="378"/>
      <c r="Y74823" s="378"/>
    </row>
    <row r="74824" spans="1:25">
      <c r="A74824" s="374"/>
      <c r="B74824" s="374"/>
      <c r="C74824" s="406"/>
      <c r="D74824" s="407"/>
      <c r="E74824" s="374"/>
      <c r="F74824" s="374"/>
      <c r="G74824" s="408"/>
      <c r="H74824" s="374"/>
      <c r="I74824" s="409"/>
      <c r="J74824" s="374"/>
      <c r="K74824" s="409"/>
      <c r="L74824" s="378"/>
      <c r="M74824" s="410"/>
      <c r="N74824" s="374"/>
      <c r="O74824" s="411"/>
      <c r="P74824" s="409"/>
      <c r="Q74824" s="409"/>
      <c r="R74824" s="378"/>
      <c r="S74824" s="378"/>
      <c r="T74824" s="378"/>
      <c r="U74824" s="378"/>
      <c r="V74824" s="378"/>
      <c r="W74824" s="378"/>
      <c r="X74824" s="378"/>
      <c r="Y74824" s="378"/>
    </row>
    <row r="74825" spans="1:25">
      <c r="A74825" s="374"/>
      <c r="B74825" s="374"/>
      <c r="C74825" s="406"/>
      <c r="D74825" s="407"/>
      <c r="E74825" s="374"/>
      <c r="F74825" s="374"/>
      <c r="G74825" s="408"/>
      <c r="H74825" s="374"/>
      <c r="I74825" s="409"/>
      <c r="J74825" s="374"/>
      <c r="K74825" s="409"/>
      <c r="L74825" s="378"/>
      <c r="M74825" s="410"/>
      <c r="N74825" s="374"/>
      <c r="O74825" s="411"/>
      <c r="P74825" s="409"/>
      <c r="Q74825" s="409"/>
      <c r="R74825" s="378"/>
      <c r="S74825" s="378"/>
      <c r="T74825" s="378"/>
      <c r="U74825" s="378"/>
      <c r="V74825" s="378"/>
      <c r="W74825" s="378"/>
      <c r="X74825" s="378"/>
      <c r="Y74825" s="378"/>
    </row>
    <row r="74826" spans="1:25">
      <c r="A74826" s="374"/>
      <c r="B74826" s="374"/>
      <c r="C74826" s="406"/>
      <c r="D74826" s="407"/>
      <c r="E74826" s="374"/>
      <c r="F74826" s="374"/>
      <c r="G74826" s="408"/>
      <c r="H74826" s="374"/>
      <c r="I74826" s="409"/>
      <c r="J74826" s="374"/>
      <c r="K74826" s="409"/>
      <c r="L74826" s="378"/>
      <c r="M74826" s="410"/>
      <c r="N74826" s="374"/>
      <c r="O74826" s="411"/>
      <c r="P74826" s="409"/>
      <c r="Q74826" s="409"/>
      <c r="R74826" s="378"/>
      <c r="S74826" s="378"/>
      <c r="T74826" s="378"/>
      <c r="U74826" s="378"/>
      <c r="V74826" s="378"/>
      <c r="W74826" s="378"/>
      <c r="X74826" s="378"/>
      <c r="Y74826" s="378"/>
    </row>
    <row r="74827" spans="1:25">
      <c r="A74827" s="374"/>
      <c r="B74827" s="374"/>
      <c r="C74827" s="406"/>
      <c r="D74827" s="407"/>
      <c r="E74827" s="374"/>
      <c r="F74827" s="374"/>
      <c r="G74827" s="408"/>
      <c r="H74827" s="374"/>
      <c r="I74827" s="409"/>
      <c r="J74827" s="374"/>
      <c r="K74827" s="409"/>
      <c r="L74827" s="378"/>
      <c r="M74827" s="410"/>
      <c r="N74827" s="374"/>
      <c r="O74827" s="411"/>
      <c r="P74827" s="409"/>
      <c r="Q74827" s="409"/>
      <c r="R74827" s="378"/>
      <c r="S74827" s="378"/>
      <c r="T74827" s="378"/>
      <c r="U74827" s="378"/>
      <c r="V74827" s="378"/>
      <c r="W74827" s="378"/>
      <c r="X74827" s="378"/>
      <c r="Y74827" s="378"/>
    </row>
    <row r="74828" spans="1:25">
      <c r="A74828" s="374"/>
      <c r="B74828" s="374"/>
      <c r="C74828" s="406"/>
      <c r="D74828" s="407"/>
      <c r="E74828" s="374"/>
      <c r="F74828" s="374"/>
      <c r="G74828" s="408"/>
      <c r="H74828" s="374"/>
      <c r="I74828" s="409"/>
      <c r="J74828" s="374"/>
      <c r="K74828" s="409"/>
      <c r="L74828" s="378"/>
      <c r="M74828" s="410"/>
      <c r="N74828" s="374"/>
      <c r="O74828" s="411"/>
      <c r="P74828" s="409"/>
      <c r="Q74828" s="409"/>
      <c r="R74828" s="378"/>
      <c r="S74828" s="378"/>
      <c r="T74828" s="378"/>
      <c r="U74828" s="378"/>
      <c r="V74828" s="378"/>
      <c r="W74828" s="378"/>
      <c r="X74828" s="378"/>
      <c r="Y74828" s="378"/>
    </row>
    <row r="74829" spans="1:25">
      <c r="A74829" s="374"/>
      <c r="B74829" s="374"/>
      <c r="C74829" s="406"/>
      <c r="D74829" s="407"/>
      <c r="E74829" s="374"/>
      <c r="F74829" s="374"/>
      <c r="G74829" s="408"/>
      <c r="H74829" s="374"/>
      <c r="I74829" s="409"/>
      <c r="J74829" s="374"/>
      <c r="K74829" s="409"/>
      <c r="L74829" s="378"/>
      <c r="M74829" s="410"/>
      <c r="N74829" s="374"/>
      <c r="O74829" s="411"/>
      <c r="P74829" s="409"/>
      <c r="Q74829" s="409"/>
      <c r="R74829" s="378"/>
      <c r="S74829" s="378"/>
      <c r="T74829" s="378"/>
      <c r="U74829" s="378"/>
      <c r="V74829" s="378"/>
      <c r="W74829" s="378"/>
      <c r="X74829" s="378"/>
      <c r="Y74829" s="378"/>
    </row>
    <row r="74830" spans="1:25">
      <c r="A74830" s="374"/>
      <c r="B74830" s="374"/>
      <c r="C74830" s="406"/>
      <c r="D74830" s="407"/>
      <c r="E74830" s="374"/>
      <c r="F74830" s="374"/>
      <c r="G74830" s="408"/>
      <c r="H74830" s="374"/>
      <c r="I74830" s="409"/>
      <c r="J74830" s="374"/>
      <c r="K74830" s="409"/>
      <c r="L74830" s="378"/>
      <c r="M74830" s="410"/>
      <c r="N74830" s="374"/>
      <c r="O74830" s="411"/>
      <c r="P74830" s="409"/>
      <c r="Q74830" s="409"/>
      <c r="R74830" s="378"/>
      <c r="S74830" s="378"/>
      <c r="T74830" s="378"/>
      <c r="U74830" s="378"/>
      <c r="V74830" s="378"/>
      <c r="W74830" s="378"/>
      <c r="X74830" s="378"/>
      <c r="Y74830" s="378"/>
    </row>
    <row r="74831" spans="1:25">
      <c r="A74831" s="374"/>
      <c r="B74831" s="374"/>
      <c r="C74831" s="406"/>
      <c r="D74831" s="407"/>
      <c r="E74831" s="374"/>
      <c r="F74831" s="374"/>
      <c r="G74831" s="408"/>
      <c r="H74831" s="374"/>
      <c r="I74831" s="409"/>
      <c r="J74831" s="374"/>
      <c r="K74831" s="409"/>
      <c r="L74831" s="378"/>
      <c r="M74831" s="410"/>
      <c r="N74831" s="374"/>
      <c r="O74831" s="411"/>
      <c r="P74831" s="409"/>
      <c r="Q74831" s="409"/>
      <c r="R74831" s="378"/>
      <c r="S74831" s="378"/>
      <c r="T74831" s="378"/>
      <c r="U74831" s="378"/>
      <c r="V74831" s="378"/>
      <c r="W74831" s="378"/>
      <c r="X74831" s="378"/>
      <c r="Y74831" s="378"/>
    </row>
    <row r="74832" spans="1:25">
      <c r="A74832" s="374"/>
      <c r="B74832" s="374"/>
      <c r="C74832" s="406"/>
      <c r="D74832" s="407"/>
      <c r="E74832" s="374"/>
      <c r="F74832" s="374"/>
      <c r="G74832" s="408"/>
      <c r="H74832" s="374"/>
      <c r="I74832" s="409"/>
      <c r="J74832" s="374"/>
      <c r="K74832" s="409"/>
      <c r="L74832" s="378"/>
      <c r="M74832" s="410"/>
      <c r="N74832" s="374"/>
      <c r="O74832" s="411"/>
      <c r="P74832" s="409"/>
      <c r="Q74832" s="409"/>
      <c r="R74832" s="378"/>
      <c r="S74832" s="378"/>
      <c r="T74832" s="378"/>
      <c r="U74832" s="378"/>
      <c r="V74832" s="378"/>
      <c r="W74832" s="378"/>
      <c r="X74832" s="378"/>
      <c r="Y74832" s="378"/>
    </row>
    <row r="74833" spans="1:25">
      <c r="A74833" s="374"/>
      <c r="B74833" s="374"/>
      <c r="C74833" s="406"/>
      <c r="D74833" s="407"/>
      <c r="E74833" s="374"/>
      <c r="F74833" s="374"/>
      <c r="G74833" s="408"/>
      <c r="H74833" s="374"/>
      <c r="I74833" s="409"/>
      <c r="J74833" s="374"/>
      <c r="K74833" s="409"/>
      <c r="L74833" s="378"/>
      <c r="M74833" s="410"/>
      <c r="N74833" s="374"/>
      <c r="O74833" s="411"/>
      <c r="P74833" s="409"/>
      <c r="Q74833" s="409"/>
      <c r="R74833" s="378"/>
      <c r="S74833" s="378"/>
      <c r="T74833" s="378"/>
      <c r="U74833" s="378"/>
      <c r="V74833" s="378"/>
      <c r="W74833" s="378"/>
      <c r="X74833" s="378"/>
      <c r="Y74833" s="378"/>
    </row>
    <row r="74834" spans="1:25">
      <c r="A74834" s="374"/>
      <c r="B74834" s="374"/>
      <c r="C74834" s="406"/>
      <c r="D74834" s="407"/>
      <c r="E74834" s="374"/>
      <c r="F74834" s="374"/>
      <c r="G74834" s="408"/>
      <c r="H74834" s="374"/>
      <c r="I74834" s="409"/>
      <c r="J74834" s="374"/>
      <c r="K74834" s="409"/>
      <c r="L74834" s="378"/>
      <c r="M74834" s="410"/>
      <c r="N74834" s="374"/>
      <c r="O74834" s="411"/>
      <c r="P74834" s="409"/>
      <c r="Q74834" s="409"/>
      <c r="R74834" s="378"/>
      <c r="S74834" s="378"/>
      <c r="T74834" s="378"/>
      <c r="U74834" s="378"/>
      <c r="V74834" s="378"/>
      <c r="W74834" s="378"/>
      <c r="X74834" s="378"/>
      <c r="Y74834" s="378"/>
    </row>
    <row r="74835" spans="1:25">
      <c r="A74835" s="374"/>
      <c r="B74835" s="374"/>
      <c r="C74835" s="406"/>
      <c r="D74835" s="407"/>
      <c r="E74835" s="374"/>
      <c r="F74835" s="374"/>
      <c r="G74835" s="408"/>
      <c r="H74835" s="374"/>
      <c r="I74835" s="409"/>
      <c r="J74835" s="374"/>
      <c r="K74835" s="409"/>
      <c r="L74835" s="378"/>
      <c r="M74835" s="410"/>
      <c r="N74835" s="374"/>
      <c r="O74835" s="411"/>
      <c r="P74835" s="409"/>
      <c r="Q74835" s="409"/>
      <c r="R74835" s="378"/>
      <c r="S74835" s="378"/>
      <c r="T74835" s="378"/>
      <c r="U74835" s="378"/>
      <c r="V74835" s="378"/>
      <c r="W74835" s="378"/>
      <c r="X74835" s="378"/>
      <c r="Y74835" s="378"/>
    </row>
    <row r="74836" spans="1:25">
      <c r="A74836" s="374"/>
      <c r="B74836" s="374"/>
      <c r="C74836" s="406"/>
      <c r="D74836" s="407"/>
      <c r="E74836" s="374"/>
      <c r="F74836" s="374"/>
      <c r="G74836" s="408"/>
      <c r="H74836" s="374"/>
      <c r="I74836" s="409"/>
      <c r="J74836" s="374"/>
      <c r="K74836" s="409"/>
      <c r="L74836" s="378"/>
      <c r="M74836" s="410"/>
      <c r="N74836" s="374"/>
      <c r="O74836" s="411"/>
      <c r="P74836" s="409"/>
      <c r="Q74836" s="409"/>
      <c r="R74836" s="378"/>
      <c r="S74836" s="378"/>
      <c r="T74836" s="378"/>
      <c r="U74836" s="378"/>
      <c r="V74836" s="378"/>
      <c r="W74836" s="378"/>
      <c r="X74836" s="378"/>
      <c r="Y74836" s="378"/>
    </row>
    <row r="74837" spans="1:25">
      <c r="A74837" s="374"/>
      <c r="B74837" s="374"/>
      <c r="C74837" s="406"/>
      <c r="D74837" s="407"/>
      <c r="E74837" s="374"/>
      <c r="F74837" s="374"/>
      <c r="G74837" s="408"/>
      <c r="H74837" s="374"/>
      <c r="I74837" s="409"/>
      <c r="J74837" s="374"/>
      <c r="K74837" s="409"/>
      <c r="L74837" s="378"/>
      <c r="M74837" s="410"/>
      <c r="N74837" s="374"/>
      <c r="O74837" s="411"/>
      <c r="P74837" s="409"/>
      <c r="Q74837" s="409"/>
      <c r="R74837" s="378"/>
      <c r="S74837" s="378"/>
      <c r="T74837" s="378"/>
      <c r="U74837" s="378"/>
      <c r="V74837" s="378"/>
      <c r="W74837" s="378"/>
      <c r="X74837" s="378"/>
      <c r="Y74837" s="378"/>
    </row>
    <row r="74838" spans="1:25">
      <c r="A74838" s="374"/>
      <c r="B74838" s="374"/>
      <c r="C74838" s="406"/>
      <c r="D74838" s="407"/>
      <c r="E74838" s="374"/>
      <c r="F74838" s="374"/>
      <c r="G74838" s="408"/>
      <c r="H74838" s="374"/>
      <c r="I74838" s="409"/>
      <c r="J74838" s="374"/>
      <c r="K74838" s="409"/>
      <c r="L74838" s="378"/>
      <c r="M74838" s="410"/>
      <c r="N74838" s="374"/>
      <c r="O74838" s="411"/>
      <c r="P74838" s="409"/>
      <c r="Q74838" s="409"/>
      <c r="R74838" s="378"/>
      <c r="S74838" s="378"/>
      <c r="T74838" s="378"/>
      <c r="U74838" s="378"/>
      <c r="V74838" s="378"/>
      <c r="W74838" s="378"/>
      <c r="X74838" s="378"/>
      <c r="Y74838" s="378"/>
    </row>
    <row r="74839" spans="1:25">
      <c r="A74839" s="374"/>
      <c r="B74839" s="374"/>
      <c r="C74839" s="406"/>
      <c r="D74839" s="407"/>
      <c r="E74839" s="374"/>
      <c r="F74839" s="374"/>
      <c r="G74839" s="408"/>
      <c r="H74839" s="374"/>
      <c r="I74839" s="409"/>
      <c r="J74839" s="374"/>
      <c r="K74839" s="409"/>
      <c r="L74839" s="378"/>
      <c r="M74839" s="410"/>
      <c r="N74839" s="374"/>
      <c r="O74839" s="411"/>
      <c r="P74839" s="409"/>
      <c r="Q74839" s="409"/>
      <c r="R74839" s="378"/>
      <c r="S74839" s="378"/>
      <c r="T74839" s="378"/>
      <c r="U74839" s="378"/>
      <c r="V74839" s="378"/>
      <c r="W74839" s="378"/>
      <c r="X74839" s="378"/>
      <c r="Y74839" s="378"/>
    </row>
    <row r="74840" spans="1:25">
      <c r="A74840" s="374"/>
      <c r="B74840" s="374"/>
      <c r="C74840" s="406"/>
      <c r="D74840" s="407"/>
      <c r="E74840" s="374"/>
      <c r="F74840" s="374"/>
      <c r="G74840" s="408"/>
      <c r="H74840" s="374"/>
      <c r="I74840" s="409"/>
      <c r="J74840" s="374"/>
      <c r="K74840" s="409"/>
      <c r="L74840" s="378"/>
      <c r="M74840" s="410"/>
      <c r="N74840" s="374"/>
      <c r="O74840" s="411"/>
      <c r="P74840" s="409"/>
      <c r="Q74840" s="409"/>
      <c r="R74840" s="378"/>
      <c r="S74840" s="378"/>
      <c r="T74840" s="378"/>
      <c r="U74840" s="378"/>
      <c r="V74840" s="378"/>
      <c r="W74840" s="378"/>
      <c r="X74840" s="378"/>
      <c r="Y74840" s="378"/>
    </row>
    <row r="74841" spans="1:25">
      <c r="A74841" s="374"/>
      <c r="B74841" s="374"/>
      <c r="C74841" s="406"/>
      <c r="D74841" s="407"/>
      <c r="E74841" s="374"/>
      <c r="F74841" s="374"/>
      <c r="G74841" s="408"/>
      <c r="H74841" s="374"/>
      <c r="I74841" s="409"/>
      <c r="J74841" s="374"/>
      <c r="K74841" s="409"/>
      <c r="L74841" s="378"/>
      <c r="M74841" s="410"/>
      <c r="N74841" s="374"/>
      <c r="O74841" s="411"/>
      <c r="P74841" s="409"/>
      <c r="Q74841" s="409"/>
      <c r="R74841" s="378"/>
      <c r="S74841" s="378"/>
      <c r="T74841" s="378"/>
      <c r="U74841" s="378"/>
      <c r="V74841" s="378"/>
      <c r="W74841" s="378"/>
      <c r="X74841" s="378"/>
      <c r="Y74841" s="378"/>
    </row>
    <row r="74842" spans="1:25">
      <c r="A74842" s="374"/>
      <c r="B74842" s="374"/>
      <c r="C74842" s="406"/>
      <c r="D74842" s="407"/>
      <c r="E74842" s="374"/>
      <c r="F74842" s="374"/>
      <c r="G74842" s="408"/>
      <c r="H74842" s="374"/>
      <c r="I74842" s="409"/>
      <c r="J74842" s="374"/>
      <c r="K74842" s="409"/>
      <c r="L74842" s="378"/>
      <c r="M74842" s="410"/>
      <c r="N74842" s="374"/>
      <c r="O74842" s="411"/>
      <c r="P74842" s="409"/>
      <c r="Q74842" s="409"/>
      <c r="R74842" s="378"/>
      <c r="S74842" s="378"/>
      <c r="T74842" s="378"/>
      <c r="U74842" s="378"/>
      <c r="V74842" s="378"/>
      <c r="W74842" s="378"/>
      <c r="X74842" s="378"/>
      <c r="Y74842" s="378"/>
    </row>
    <row r="74843" spans="1:25">
      <c r="A74843" s="374"/>
      <c r="B74843" s="374"/>
      <c r="C74843" s="406"/>
      <c r="D74843" s="407"/>
      <c r="E74843" s="374"/>
      <c r="F74843" s="374"/>
      <c r="G74843" s="408"/>
      <c r="H74843" s="374"/>
      <c r="I74843" s="409"/>
      <c r="J74843" s="374"/>
      <c r="K74843" s="409"/>
      <c r="L74843" s="378"/>
      <c r="M74843" s="410"/>
      <c r="N74843" s="374"/>
      <c r="O74843" s="411"/>
      <c r="P74843" s="409"/>
      <c r="Q74843" s="409"/>
      <c r="R74843" s="378"/>
      <c r="S74843" s="378"/>
      <c r="T74843" s="378"/>
      <c r="U74843" s="378"/>
      <c r="V74843" s="378"/>
      <c r="W74843" s="378"/>
      <c r="X74843" s="378"/>
      <c r="Y74843" s="378"/>
    </row>
    <row r="74844" spans="1:25">
      <c r="A74844" s="374"/>
      <c r="B74844" s="374"/>
      <c r="C74844" s="406"/>
      <c r="D74844" s="407"/>
      <c r="E74844" s="374"/>
      <c r="F74844" s="374"/>
      <c r="G74844" s="408"/>
      <c r="H74844" s="374"/>
      <c r="I74844" s="409"/>
      <c r="J74844" s="374"/>
      <c r="K74844" s="409"/>
      <c r="L74844" s="378"/>
      <c r="M74844" s="410"/>
      <c r="N74844" s="374"/>
      <c r="O74844" s="411"/>
      <c r="P74844" s="409"/>
      <c r="Q74844" s="409"/>
      <c r="R74844" s="378"/>
      <c r="S74844" s="378"/>
      <c r="T74844" s="378"/>
      <c r="U74844" s="378"/>
      <c r="V74844" s="378"/>
      <c r="W74844" s="378"/>
      <c r="X74844" s="378"/>
      <c r="Y74844" s="378"/>
    </row>
    <row r="74845" spans="1:25">
      <c r="A74845" s="374"/>
      <c r="B74845" s="374"/>
      <c r="C74845" s="406"/>
      <c r="D74845" s="407"/>
      <c r="E74845" s="374"/>
      <c r="F74845" s="374"/>
      <c r="G74845" s="408"/>
      <c r="H74845" s="374"/>
      <c r="I74845" s="409"/>
      <c r="J74845" s="374"/>
      <c r="K74845" s="409"/>
      <c r="L74845" s="378"/>
      <c r="M74845" s="410"/>
      <c r="N74845" s="374"/>
      <c r="O74845" s="411"/>
      <c r="P74845" s="409"/>
      <c r="Q74845" s="409"/>
      <c r="R74845" s="378"/>
      <c r="S74845" s="378"/>
      <c r="T74845" s="378"/>
      <c r="U74845" s="378"/>
      <c r="V74845" s="378"/>
      <c r="W74845" s="378"/>
      <c r="X74845" s="378"/>
      <c r="Y74845" s="378"/>
    </row>
    <row r="74846" spans="1:25">
      <c r="A74846" s="374"/>
      <c r="B74846" s="374"/>
      <c r="C74846" s="406"/>
      <c r="D74846" s="407"/>
      <c r="E74846" s="374"/>
      <c r="F74846" s="374"/>
      <c r="G74846" s="408"/>
      <c r="H74846" s="374"/>
      <c r="I74846" s="409"/>
      <c r="J74846" s="374"/>
      <c r="K74846" s="409"/>
      <c r="L74846" s="378"/>
      <c r="M74846" s="410"/>
      <c r="N74846" s="374"/>
      <c r="O74846" s="411"/>
      <c r="P74846" s="409"/>
      <c r="Q74846" s="409"/>
      <c r="R74846" s="378"/>
      <c r="S74846" s="378"/>
      <c r="T74846" s="378"/>
      <c r="U74846" s="378"/>
      <c r="V74846" s="378"/>
      <c r="W74846" s="378"/>
      <c r="X74846" s="378"/>
      <c r="Y74846" s="378"/>
    </row>
    <row r="74847" spans="1:25">
      <c r="A74847" s="374"/>
      <c r="B74847" s="374"/>
      <c r="C74847" s="406"/>
      <c r="D74847" s="407"/>
      <c r="E74847" s="374"/>
      <c r="F74847" s="374"/>
      <c r="G74847" s="408"/>
      <c r="H74847" s="374"/>
      <c r="I74847" s="409"/>
      <c r="J74847" s="374"/>
      <c r="K74847" s="409"/>
      <c r="L74847" s="378"/>
      <c r="M74847" s="410"/>
      <c r="N74847" s="374"/>
      <c r="O74847" s="411"/>
      <c r="P74847" s="409"/>
      <c r="Q74847" s="409"/>
      <c r="R74847" s="378"/>
      <c r="S74847" s="378"/>
      <c r="T74847" s="378"/>
      <c r="U74847" s="378"/>
      <c r="V74847" s="378"/>
      <c r="W74847" s="378"/>
      <c r="X74847" s="378"/>
      <c r="Y74847" s="378"/>
    </row>
    <row r="74848" spans="1:25">
      <c r="A74848" s="374"/>
      <c r="B74848" s="374"/>
      <c r="C74848" s="406"/>
      <c r="D74848" s="407"/>
      <c r="E74848" s="374"/>
      <c r="F74848" s="374"/>
      <c r="G74848" s="408"/>
      <c r="H74848" s="374"/>
      <c r="I74848" s="409"/>
      <c r="J74848" s="374"/>
      <c r="K74848" s="409"/>
      <c r="L74848" s="378"/>
      <c r="M74848" s="410"/>
      <c r="N74848" s="374"/>
      <c r="O74848" s="411"/>
      <c r="P74848" s="409"/>
      <c r="Q74848" s="409"/>
      <c r="R74848" s="378"/>
      <c r="S74848" s="378"/>
      <c r="T74848" s="378"/>
      <c r="U74848" s="378"/>
      <c r="V74848" s="378"/>
      <c r="W74848" s="378"/>
      <c r="X74848" s="378"/>
      <c r="Y74848" s="378"/>
    </row>
    <row r="74849" spans="1:25">
      <c r="A74849" s="374"/>
      <c r="B74849" s="374"/>
      <c r="C74849" s="406"/>
      <c r="D74849" s="407"/>
      <c r="E74849" s="374"/>
      <c r="F74849" s="374"/>
      <c r="G74849" s="408"/>
      <c r="H74849" s="374"/>
      <c r="I74849" s="409"/>
      <c r="J74849" s="374"/>
      <c r="K74849" s="409"/>
      <c r="L74849" s="378"/>
      <c r="M74849" s="410"/>
      <c r="N74849" s="374"/>
      <c r="O74849" s="411"/>
      <c r="P74849" s="409"/>
      <c r="Q74849" s="409"/>
      <c r="R74849" s="378"/>
      <c r="S74849" s="378"/>
      <c r="T74849" s="378"/>
      <c r="U74849" s="378"/>
      <c r="V74849" s="378"/>
      <c r="W74849" s="378"/>
      <c r="X74849" s="378"/>
      <c r="Y74849" s="378"/>
    </row>
    <row r="74850" spans="1:25">
      <c r="A74850" s="374"/>
      <c r="B74850" s="374"/>
      <c r="C74850" s="406"/>
      <c r="D74850" s="407"/>
      <c r="E74850" s="374"/>
      <c r="F74850" s="374"/>
      <c r="G74850" s="408"/>
      <c r="H74850" s="374"/>
      <c r="I74850" s="409"/>
      <c r="J74850" s="374"/>
      <c r="K74850" s="409"/>
      <c r="L74850" s="378"/>
      <c r="M74850" s="410"/>
      <c r="N74850" s="374"/>
      <c r="O74850" s="411"/>
      <c r="P74850" s="409"/>
      <c r="Q74850" s="409"/>
      <c r="R74850" s="378"/>
      <c r="S74850" s="378"/>
      <c r="T74850" s="378"/>
      <c r="U74850" s="378"/>
      <c r="V74850" s="378"/>
      <c r="W74850" s="378"/>
      <c r="X74850" s="378"/>
      <c r="Y74850" s="378"/>
    </row>
    <row r="74851" spans="1:25">
      <c r="A74851" s="374"/>
      <c r="B74851" s="374"/>
      <c r="C74851" s="406"/>
      <c r="D74851" s="407"/>
      <c r="E74851" s="374"/>
      <c r="F74851" s="374"/>
      <c r="G74851" s="408"/>
      <c r="H74851" s="374"/>
      <c r="I74851" s="409"/>
      <c r="J74851" s="374"/>
      <c r="K74851" s="409"/>
      <c r="L74851" s="378"/>
      <c r="M74851" s="410"/>
      <c r="N74851" s="374"/>
      <c r="O74851" s="411"/>
      <c r="P74851" s="409"/>
      <c r="Q74851" s="409"/>
      <c r="R74851" s="378"/>
      <c r="S74851" s="378"/>
      <c r="T74851" s="378"/>
      <c r="U74851" s="378"/>
      <c r="V74851" s="378"/>
      <c r="W74851" s="378"/>
      <c r="X74851" s="378"/>
      <c r="Y74851" s="378"/>
    </row>
    <row r="74852" spans="1:25">
      <c r="A74852" s="374"/>
      <c r="B74852" s="374"/>
      <c r="C74852" s="406"/>
      <c r="D74852" s="407"/>
      <c r="E74852" s="374"/>
      <c r="F74852" s="374"/>
      <c r="G74852" s="408"/>
      <c r="H74852" s="374"/>
      <c r="I74852" s="409"/>
      <c r="J74852" s="374"/>
      <c r="K74852" s="409"/>
      <c r="L74852" s="378"/>
      <c r="M74852" s="410"/>
      <c r="N74852" s="374"/>
      <c r="O74852" s="411"/>
      <c r="P74852" s="409"/>
      <c r="Q74852" s="409"/>
      <c r="R74852" s="378"/>
      <c r="S74852" s="378"/>
      <c r="T74852" s="378"/>
      <c r="U74852" s="378"/>
      <c r="V74852" s="378"/>
      <c r="W74852" s="378"/>
      <c r="X74852" s="378"/>
      <c r="Y74852" s="378"/>
    </row>
    <row r="74853" spans="1:25">
      <c r="A74853" s="374"/>
      <c r="B74853" s="374"/>
      <c r="C74853" s="406"/>
      <c r="D74853" s="407"/>
      <c r="E74853" s="374"/>
      <c r="F74853" s="374"/>
      <c r="G74853" s="408"/>
      <c r="H74853" s="374"/>
      <c r="I74853" s="409"/>
      <c r="J74853" s="374"/>
      <c r="K74853" s="409"/>
      <c r="L74853" s="378"/>
      <c r="M74853" s="410"/>
      <c r="N74853" s="374"/>
      <c r="O74853" s="411"/>
      <c r="P74853" s="409"/>
      <c r="Q74853" s="409"/>
      <c r="R74853" s="378"/>
      <c r="S74853" s="378"/>
      <c r="T74853" s="378"/>
      <c r="U74853" s="378"/>
      <c r="V74853" s="378"/>
      <c r="W74853" s="378"/>
      <c r="X74853" s="378"/>
      <c r="Y74853" s="378"/>
    </row>
    <row r="74854" spans="1:25">
      <c r="A74854" s="374"/>
      <c r="B74854" s="374"/>
      <c r="C74854" s="406"/>
      <c r="D74854" s="407"/>
      <c r="E74854" s="374"/>
      <c r="F74854" s="374"/>
      <c r="G74854" s="408"/>
      <c r="H74854" s="374"/>
      <c r="I74854" s="409"/>
      <c r="J74854" s="374"/>
      <c r="K74854" s="409"/>
      <c r="L74854" s="378"/>
      <c r="M74854" s="410"/>
      <c r="N74854" s="374"/>
      <c r="O74854" s="411"/>
      <c r="P74854" s="409"/>
      <c r="Q74854" s="409"/>
      <c r="R74854" s="378"/>
      <c r="S74854" s="378"/>
      <c r="T74854" s="378"/>
      <c r="U74854" s="378"/>
      <c r="V74854" s="378"/>
      <c r="W74854" s="378"/>
      <c r="X74854" s="378"/>
      <c r="Y74854" s="378"/>
    </row>
    <row r="74855" spans="1:25">
      <c r="A74855" s="374"/>
      <c r="B74855" s="374"/>
      <c r="C74855" s="406"/>
      <c r="D74855" s="407"/>
      <c r="E74855" s="374"/>
      <c r="F74855" s="374"/>
      <c r="G74855" s="408"/>
      <c r="H74855" s="374"/>
      <c r="I74855" s="409"/>
      <c r="J74855" s="374"/>
      <c r="K74855" s="409"/>
      <c r="L74855" s="378"/>
      <c r="M74855" s="410"/>
      <c r="N74855" s="374"/>
      <c r="O74855" s="411"/>
      <c r="P74855" s="409"/>
      <c r="Q74855" s="409"/>
      <c r="R74855" s="378"/>
      <c r="S74855" s="378"/>
      <c r="T74855" s="378"/>
      <c r="U74855" s="378"/>
      <c r="V74855" s="378"/>
      <c r="W74855" s="378"/>
      <c r="X74855" s="378"/>
      <c r="Y74855" s="378"/>
    </row>
    <row r="74856" spans="1:25">
      <c r="A74856" s="374"/>
      <c r="B74856" s="374"/>
      <c r="C74856" s="406"/>
      <c r="D74856" s="407"/>
      <c r="E74856" s="374"/>
      <c r="F74856" s="374"/>
      <c r="G74856" s="408"/>
      <c r="H74856" s="374"/>
      <c r="I74856" s="409"/>
      <c r="J74856" s="374"/>
      <c r="K74856" s="409"/>
      <c r="L74856" s="378"/>
      <c r="M74856" s="410"/>
      <c r="N74856" s="374"/>
      <c r="O74856" s="411"/>
      <c r="P74856" s="409"/>
      <c r="Q74856" s="409"/>
      <c r="R74856" s="378"/>
      <c r="S74856" s="378"/>
      <c r="T74856" s="378"/>
      <c r="U74856" s="378"/>
      <c r="V74856" s="378"/>
      <c r="W74856" s="378"/>
      <c r="X74856" s="378"/>
      <c r="Y74856" s="378"/>
    </row>
    <row r="74857" spans="1:25">
      <c r="A74857" s="374"/>
      <c r="B74857" s="374"/>
      <c r="C74857" s="406"/>
      <c r="D74857" s="407"/>
      <c r="E74857" s="374"/>
      <c r="F74857" s="374"/>
      <c r="G74857" s="408"/>
      <c r="H74857" s="374"/>
      <c r="I74857" s="409"/>
      <c r="J74857" s="374"/>
      <c r="K74857" s="409"/>
      <c r="L74857" s="378"/>
      <c r="M74857" s="410"/>
      <c r="N74857" s="374"/>
      <c r="O74857" s="411"/>
      <c r="P74857" s="409"/>
      <c r="Q74857" s="409"/>
      <c r="R74857" s="378"/>
      <c r="S74857" s="378"/>
      <c r="T74857" s="378"/>
      <c r="U74857" s="378"/>
      <c r="V74857" s="378"/>
      <c r="W74857" s="378"/>
      <c r="X74857" s="378"/>
      <c r="Y74857" s="378"/>
    </row>
    <row r="74858" spans="1:25">
      <c r="A74858" s="374"/>
      <c r="B74858" s="374"/>
      <c r="C74858" s="406"/>
      <c r="D74858" s="407"/>
      <c r="E74858" s="374"/>
      <c r="F74858" s="374"/>
      <c r="G74858" s="408"/>
      <c r="H74858" s="374"/>
      <c r="I74858" s="409"/>
      <c r="J74858" s="374"/>
      <c r="K74858" s="409"/>
      <c r="L74858" s="378"/>
      <c r="M74858" s="410"/>
      <c r="N74858" s="374"/>
      <c r="O74858" s="411"/>
      <c r="P74858" s="409"/>
      <c r="Q74858" s="409"/>
      <c r="R74858" s="378"/>
      <c r="S74858" s="378"/>
      <c r="T74858" s="378"/>
      <c r="U74858" s="378"/>
      <c r="V74858" s="378"/>
      <c r="W74858" s="378"/>
      <c r="X74858" s="378"/>
      <c r="Y74858" s="378"/>
    </row>
    <row r="74859" spans="1:25">
      <c r="A74859" s="374"/>
      <c r="B74859" s="374"/>
      <c r="C74859" s="406"/>
      <c r="D74859" s="407"/>
      <c r="E74859" s="374"/>
      <c r="F74859" s="374"/>
      <c r="G74859" s="408"/>
      <c r="H74859" s="374"/>
      <c r="I74859" s="409"/>
      <c r="J74859" s="374"/>
      <c r="K74859" s="409"/>
      <c r="L74859" s="378"/>
      <c r="M74859" s="410"/>
      <c r="N74859" s="374"/>
      <c r="O74859" s="411"/>
      <c r="P74859" s="409"/>
      <c r="Q74859" s="409"/>
      <c r="R74859" s="378"/>
      <c r="S74859" s="378"/>
      <c r="T74859" s="378"/>
      <c r="U74859" s="378"/>
      <c r="V74859" s="378"/>
      <c r="W74859" s="378"/>
      <c r="X74859" s="378"/>
      <c r="Y74859" s="378"/>
    </row>
    <row r="74860" spans="1:25">
      <c r="A74860" s="374"/>
      <c r="B74860" s="374"/>
      <c r="C74860" s="406"/>
      <c r="D74860" s="407"/>
      <c r="E74860" s="374"/>
      <c r="F74860" s="374"/>
      <c r="G74860" s="408"/>
      <c r="H74860" s="374"/>
      <c r="I74860" s="409"/>
      <c r="J74860" s="374"/>
      <c r="K74860" s="409"/>
      <c r="L74860" s="378"/>
      <c r="M74860" s="410"/>
      <c r="N74860" s="374"/>
      <c r="O74860" s="411"/>
      <c r="P74860" s="409"/>
      <c r="Q74860" s="409"/>
      <c r="R74860" s="378"/>
      <c r="S74860" s="378"/>
      <c r="T74860" s="378"/>
      <c r="U74860" s="378"/>
      <c r="V74860" s="378"/>
      <c r="W74860" s="378"/>
      <c r="X74860" s="378"/>
      <c r="Y74860" s="378"/>
    </row>
    <row r="74861" spans="1:25">
      <c r="A74861" s="374"/>
      <c r="B74861" s="374"/>
      <c r="C74861" s="406"/>
      <c r="D74861" s="407"/>
      <c r="E74861" s="374"/>
      <c r="F74861" s="374"/>
      <c r="G74861" s="408"/>
      <c r="H74861" s="374"/>
      <c r="I74861" s="409"/>
      <c r="J74861" s="374"/>
      <c r="K74861" s="409"/>
      <c r="L74861" s="378"/>
      <c r="M74861" s="410"/>
      <c r="N74861" s="374"/>
      <c r="O74861" s="411"/>
      <c r="P74861" s="409"/>
      <c r="Q74861" s="409"/>
      <c r="R74861" s="378"/>
      <c r="S74861" s="378"/>
      <c r="T74861" s="378"/>
      <c r="U74861" s="378"/>
      <c r="V74861" s="378"/>
      <c r="W74861" s="378"/>
      <c r="X74861" s="378"/>
      <c r="Y74861" s="378"/>
    </row>
    <row r="74862" spans="1:25">
      <c r="A74862" s="374"/>
      <c r="B74862" s="374"/>
      <c r="C74862" s="406"/>
      <c r="D74862" s="407"/>
      <c r="E74862" s="374"/>
      <c r="F74862" s="374"/>
      <c r="G74862" s="408"/>
      <c r="H74862" s="374"/>
      <c r="I74862" s="409"/>
      <c r="J74862" s="374"/>
      <c r="K74862" s="409"/>
      <c r="L74862" s="378"/>
      <c r="M74862" s="410"/>
      <c r="N74862" s="374"/>
      <c r="O74862" s="411"/>
      <c r="P74862" s="409"/>
      <c r="Q74862" s="409"/>
      <c r="R74862" s="378"/>
      <c r="S74862" s="378"/>
      <c r="T74862" s="378"/>
      <c r="U74862" s="378"/>
      <c r="V74862" s="378"/>
      <c r="W74862" s="378"/>
      <c r="X74862" s="378"/>
      <c r="Y74862" s="378"/>
    </row>
    <row r="74863" spans="1:25">
      <c r="A74863" s="374"/>
      <c r="B74863" s="374"/>
      <c r="C74863" s="406"/>
      <c r="D74863" s="407"/>
      <c r="E74863" s="374"/>
      <c r="F74863" s="374"/>
      <c r="G74863" s="408"/>
      <c r="H74863" s="374"/>
      <c r="I74863" s="409"/>
      <c r="J74863" s="374"/>
      <c r="K74863" s="409"/>
      <c r="L74863" s="378"/>
      <c r="M74863" s="410"/>
      <c r="N74863" s="374"/>
      <c r="O74863" s="411"/>
      <c r="P74863" s="409"/>
      <c r="Q74863" s="409"/>
      <c r="R74863" s="378"/>
      <c r="S74863" s="378"/>
      <c r="T74863" s="378"/>
      <c r="U74863" s="378"/>
      <c r="V74863" s="378"/>
      <c r="W74863" s="378"/>
      <c r="X74863" s="378"/>
      <c r="Y74863" s="378"/>
    </row>
    <row r="74864" spans="1:25">
      <c r="A74864" s="374"/>
      <c r="B74864" s="374"/>
      <c r="C74864" s="406"/>
      <c r="D74864" s="407"/>
      <c r="E74864" s="374"/>
      <c r="F74864" s="374"/>
      <c r="G74864" s="408"/>
      <c r="H74864" s="374"/>
      <c r="I74864" s="409"/>
      <c r="J74864" s="374"/>
      <c r="K74864" s="409"/>
      <c r="L74864" s="378"/>
      <c r="M74864" s="410"/>
      <c r="N74864" s="374"/>
      <c r="O74864" s="411"/>
      <c r="P74864" s="409"/>
      <c r="Q74864" s="409"/>
      <c r="R74864" s="378"/>
      <c r="S74864" s="378"/>
      <c r="T74864" s="378"/>
      <c r="U74864" s="378"/>
      <c r="V74864" s="378"/>
      <c r="W74864" s="378"/>
      <c r="X74864" s="378"/>
      <c r="Y74864" s="378"/>
    </row>
    <row r="74865" spans="1:25">
      <c r="A74865" s="374"/>
      <c r="B74865" s="374"/>
      <c r="C74865" s="406"/>
      <c r="D74865" s="407"/>
      <c r="E74865" s="374"/>
      <c r="F74865" s="374"/>
      <c r="G74865" s="408"/>
      <c r="H74865" s="374"/>
      <c r="I74865" s="409"/>
      <c r="J74865" s="374"/>
      <c r="K74865" s="409"/>
      <c r="L74865" s="378"/>
      <c r="M74865" s="410"/>
      <c r="N74865" s="374"/>
      <c r="O74865" s="411"/>
      <c r="P74865" s="409"/>
      <c r="Q74865" s="409"/>
      <c r="R74865" s="378"/>
      <c r="S74865" s="378"/>
      <c r="T74865" s="378"/>
      <c r="U74865" s="378"/>
      <c r="V74865" s="378"/>
      <c r="W74865" s="378"/>
      <c r="X74865" s="378"/>
      <c r="Y74865" s="378"/>
    </row>
    <row r="74866" spans="1:25">
      <c r="A74866" s="374"/>
      <c r="B74866" s="374"/>
      <c r="C74866" s="406"/>
      <c r="D74866" s="407"/>
      <c r="E74866" s="374"/>
      <c r="F74866" s="374"/>
      <c r="G74866" s="408"/>
      <c r="H74866" s="374"/>
      <c r="I74866" s="409"/>
      <c r="J74866" s="374"/>
      <c r="K74866" s="409"/>
      <c r="L74866" s="378"/>
      <c r="M74866" s="410"/>
      <c r="N74866" s="374"/>
      <c r="O74866" s="411"/>
      <c r="P74866" s="409"/>
      <c r="Q74866" s="409"/>
      <c r="R74866" s="378"/>
      <c r="S74866" s="378"/>
      <c r="T74866" s="378"/>
      <c r="U74866" s="378"/>
      <c r="V74866" s="378"/>
      <c r="W74866" s="378"/>
      <c r="X74866" s="378"/>
      <c r="Y74866" s="378"/>
    </row>
    <row r="74867" spans="1:25">
      <c r="A74867" s="374"/>
      <c r="B74867" s="374"/>
      <c r="C74867" s="406"/>
      <c r="D74867" s="407"/>
      <c r="E74867" s="374"/>
      <c r="F74867" s="374"/>
      <c r="G74867" s="408"/>
      <c r="H74867" s="374"/>
      <c r="I74867" s="409"/>
      <c r="J74867" s="374"/>
      <c r="K74867" s="409"/>
      <c r="L74867" s="378"/>
      <c r="M74867" s="410"/>
      <c r="N74867" s="374"/>
      <c r="O74867" s="411"/>
      <c r="P74867" s="409"/>
      <c r="Q74867" s="409"/>
      <c r="R74867" s="378"/>
      <c r="S74867" s="378"/>
      <c r="T74867" s="378"/>
      <c r="U74867" s="378"/>
      <c r="V74867" s="378"/>
      <c r="W74867" s="378"/>
      <c r="X74867" s="378"/>
      <c r="Y74867" s="378"/>
    </row>
    <row r="74868" spans="1:25">
      <c r="A74868" s="374"/>
      <c r="B74868" s="374"/>
      <c r="C74868" s="406"/>
      <c r="D74868" s="407"/>
      <c r="E74868" s="374"/>
      <c r="F74868" s="374"/>
      <c r="G74868" s="408"/>
      <c r="H74868" s="374"/>
      <c r="I74868" s="409"/>
      <c r="J74868" s="374"/>
      <c r="K74868" s="409"/>
      <c r="L74868" s="378"/>
      <c r="M74868" s="410"/>
      <c r="N74868" s="374"/>
      <c r="O74868" s="411"/>
      <c r="P74868" s="409"/>
      <c r="Q74868" s="409"/>
      <c r="R74868" s="378"/>
      <c r="S74868" s="378"/>
      <c r="T74868" s="378"/>
      <c r="U74868" s="378"/>
      <c r="V74868" s="378"/>
      <c r="W74868" s="378"/>
      <c r="X74868" s="378"/>
      <c r="Y74868" s="378"/>
    </row>
    <row r="74869" spans="1:25">
      <c r="A74869" s="374"/>
      <c r="B74869" s="374"/>
      <c r="C74869" s="406"/>
      <c r="D74869" s="407"/>
      <c r="E74869" s="374"/>
      <c r="F74869" s="374"/>
      <c r="G74869" s="408"/>
      <c r="H74869" s="374"/>
      <c r="I74869" s="409"/>
      <c r="J74869" s="374"/>
      <c r="K74869" s="409"/>
      <c r="L74869" s="378"/>
      <c r="M74869" s="410"/>
      <c r="N74869" s="374"/>
      <c r="O74869" s="411"/>
      <c r="P74869" s="409"/>
      <c r="Q74869" s="409"/>
      <c r="R74869" s="378"/>
      <c r="S74869" s="378"/>
      <c r="T74869" s="378"/>
      <c r="U74869" s="378"/>
      <c r="V74869" s="378"/>
      <c r="W74869" s="378"/>
      <c r="X74869" s="378"/>
      <c r="Y74869" s="378"/>
    </row>
    <row r="74870" spans="1:25">
      <c r="A74870" s="374"/>
      <c r="B74870" s="374"/>
      <c r="C74870" s="406"/>
      <c r="D74870" s="407"/>
      <c r="E74870" s="374"/>
      <c r="F74870" s="374"/>
      <c r="G74870" s="408"/>
      <c r="H74870" s="374"/>
      <c r="I74870" s="409"/>
      <c r="J74870" s="374"/>
      <c r="K74870" s="409"/>
      <c r="L74870" s="378"/>
      <c r="M74870" s="410"/>
      <c r="N74870" s="374"/>
      <c r="O74870" s="411"/>
      <c r="P74870" s="409"/>
      <c r="Q74870" s="409"/>
      <c r="R74870" s="378"/>
      <c r="S74870" s="378"/>
      <c r="T74870" s="378"/>
      <c r="U74870" s="378"/>
      <c r="V74870" s="378"/>
      <c r="W74870" s="378"/>
      <c r="X74870" s="378"/>
      <c r="Y74870" s="378"/>
    </row>
    <row r="74871" spans="1:25">
      <c r="A74871" s="374"/>
      <c r="B74871" s="374"/>
      <c r="C74871" s="406"/>
      <c r="D74871" s="407"/>
      <c r="E74871" s="374"/>
      <c r="F74871" s="374"/>
      <c r="G74871" s="408"/>
      <c r="H74871" s="374"/>
      <c r="I74871" s="409"/>
      <c r="J74871" s="374"/>
      <c r="K74871" s="409"/>
      <c r="L74871" s="378"/>
      <c r="M74871" s="410"/>
      <c r="N74871" s="374"/>
      <c r="O74871" s="411"/>
      <c r="P74871" s="409"/>
      <c r="Q74871" s="409"/>
      <c r="R74871" s="378"/>
      <c r="S74871" s="378"/>
      <c r="T74871" s="378"/>
      <c r="U74871" s="378"/>
      <c r="V74871" s="378"/>
      <c r="W74871" s="378"/>
      <c r="X74871" s="378"/>
      <c r="Y74871" s="378"/>
    </row>
    <row r="74872" spans="1:25">
      <c r="A74872" s="374"/>
      <c r="B74872" s="374"/>
      <c r="C74872" s="406"/>
      <c r="D74872" s="407"/>
      <c r="E74872" s="374"/>
      <c r="F74872" s="374"/>
      <c r="G74872" s="408"/>
      <c r="H74872" s="374"/>
      <c r="I74872" s="409"/>
      <c r="J74872" s="374"/>
      <c r="K74872" s="409"/>
      <c r="L74872" s="378"/>
      <c r="M74872" s="410"/>
      <c r="N74872" s="374"/>
      <c r="O74872" s="411"/>
      <c r="P74872" s="409"/>
      <c r="Q74872" s="409"/>
      <c r="R74872" s="378"/>
      <c r="S74872" s="378"/>
      <c r="T74872" s="378"/>
      <c r="U74872" s="378"/>
      <c r="V74872" s="378"/>
      <c r="W74872" s="378"/>
      <c r="X74872" s="378"/>
      <c r="Y74872" s="378"/>
    </row>
    <row r="74873" spans="1:25">
      <c r="A74873" s="374"/>
      <c r="B74873" s="374"/>
      <c r="C74873" s="406"/>
      <c r="D74873" s="407"/>
      <c r="E74873" s="374"/>
      <c r="F74873" s="374"/>
      <c r="G74873" s="408"/>
      <c r="H74873" s="374"/>
      <c r="I74873" s="409"/>
      <c r="J74873" s="374"/>
      <c r="K74873" s="409"/>
      <c r="L74873" s="378"/>
      <c r="M74873" s="410"/>
      <c r="N74873" s="374"/>
      <c r="O74873" s="411"/>
      <c r="P74873" s="409"/>
      <c r="Q74873" s="409"/>
      <c r="R74873" s="378"/>
      <c r="S74873" s="378"/>
      <c r="T74873" s="378"/>
      <c r="U74873" s="378"/>
      <c r="V74873" s="378"/>
      <c r="W74873" s="378"/>
      <c r="X74873" s="378"/>
      <c r="Y74873" s="378"/>
    </row>
    <row r="74874" spans="1:25">
      <c r="A74874" s="374"/>
      <c r="B74874" s="374"/>
      <c r="C74874" s="406"/>
      <c r="D74874" s="407"/>
      <c r="E74874" s="374"/>
      <c r="F74874" s="374"/>
      <c r="G74874" s="408"/>
      <c r="H74874" s="374"/>
      <c r="I74874" s="409"/>
      <c r="J74874" s="374"/>
      <c r="K74874" s="409"/>
      <c r="L74874" s="378"/>
      <c r="M74874" s="410"/>
      <c r="N74874" s="374"/>
      <c r="O74874" s="411"/>
      <c r="P74874" s="409"/>
      <c r="Q74874" s="409"/>
      <c r="R74874" s="378"/>
      <c r="S74874" s="378"/>
      <c r="T74874" s="378"/>
      <c r="U74874" s="378"/>
      <c r="V74874" s="378"/>
      <c r="W74874" s="378"/>
      <c r="X74874" s="378"/>
      <c r="Y74874" s="378"/>
    </row>
    <row r="74875" spans="1:25">
      <c r="A74875" s="374"/>
      <c r="B74875" s="374"/>
      <c r="C74875" s="406"/>
      <c r="D74875" s="407"/>
      <c r="E74875" s="374"/>
      <c r="F74875" s="374"/>
      <c r="G74875" s="408"/>
      <c r="H74875" s="374"/>
      <c r="I74875" s="409"/>
      <c r="J74875" s="374"/>
      <c r="K74875" s="409"/>
      <c r="L74875" s="378"/>
      <c r="M74875" s="410"/>
      <c r="N74875" s="374"/>
      <c r="O74875" s="411"/>
      <c r="P74875" s="409"/>
      <c r="Q74875" s="409"/>
      <c r="R74875" s="378"/>
      <c r="S74875" s="378"/>
      <c r="T74875" s="378"/>
      <c r="U74875" s="378"/>
      <c r="V74875" s="378"/>
      <c r="W74875" s="378"/>
      <c r="X74875" s="378"/>
      <c r="Y74875" s="378"/>
    </row>
    <row r="74876" spans="1:25">
      <c r="A74876" s="374"/>
      <c r="B74876" s="374"/>
      <c r="C74876" s="406"/>
      <c r="D74876" s="407"/>
      <c r="E74876" s="374"/>
      <c r="F74876" s="374"/>
      <c r="G74876" s="408"/>
      <c r="H74876" s="374"/>
      <c r="I74876" s="409"/>
      <c r="J74876" s="374"/>
      <c r="K74876" s="409"/>
      <c r="L74876" s="378"/>
      <c r="M74876" s="410"/>
      <c r="N74876" s="374"/>
      <c r="O74876" s="411"/>
      <c r="P74876" s="409"/>
      <c r="Q74876" s="409"/>
      <c r="R74876" s="378"/>
      <c r="S74876" s="378"/>
      <c r="T74876" s="378"/>
      <c r="U74876" s="378"/>
      <c r="V74876" s="378"/>
      <c r="W74876" s="378"/>
      <c r="X74876" s="378"/>
      <c r="Y74876" s="378"/>
    </row>
    <row r="74877" spans="1:25">
      <c r="A74877" s="374"/>
      <c r="B74877" s="374"/>
      <c r="C74877" s="406"/>
      <c r="D74877" s="407"/>
      <c r="E74877" s="374"/>
      <c r="F74877" s="374"/>
      <c r="G74877" s="408"/>
      <c r="H74877" s="374"/>
      <c r="I74877" s="409"/>
      <c r="J74877" s="374"/>
      <c r="K74877" s="409"/>
      <c r="L74877" s="378"/>
      <c r="M74877" s="410"/>
      <c r="N74877" s="374"/>
      <c r="O74877" s="411"/>
      <c r="P74877" s="409"/>
      <c r="Q74877" s="409"/>
      <c r="R74877" s="378"/>
      <c r="S74877" s="378"/>
      <c r="T74877" s="378"/>
      <c r="U74877" s="378"/>
      <c r="V74877" s="378"/>
      <c r="W74877" s="378"/>
      <c r="X74877" s="378"/>
      <c r="Y74877" s="378"/>
    </row>
    <row r="74878" spans="1:25">
      <c r="A74878" s="374"/>
      <c r="B74878" s="374"/>
      <c r="C74878" s="406"/>
      <c r="D74878" s="407"/>
      <c r="E74878" s="374"/>
      <c r="F74878" s="374"/>
      <c r="G74878" s="408"/>
      <c r="H74878" s="374"/>
      <c r="I74878" s="409"/>
      <c r="J74878" s="374"/>
      <c r="K74878" s="409"/>
      <c r="L74878" s="378"/>
      <c r="M74878" s="410"/>
      <c r="N74878" s="374"/>
      <c r="O74878" s="411"/>
      <c r="P74878" s="409"/>
      <c r="Q74878" s="409"/>
      <c r="R74878" s="378"/>
      <c r="S74878" s="378"/>
      <c r="T74878" s="378"/>
      <c r="U74878" s="378"/>
      <c r="V74878" s="378"/>
      <c r="W74878" s="378"/>
      <c r="X74878" s="378"/>
      <c r="Y74878" s="378"/>
    </row>
    <row r="74879" spans="1:25">
      <c r="A74879" s="374"/>
      <c r="B74879" s="374"/>
      <c r="C74879" s="406"/>
      <c r="D74879" s="407"/>
      <c r="E74879" s="374"/>
      <c r="F74879" s="374"/>
      <c r="G74879" s="408"/>
      <c r="H74879" s="374"/>
      <c r="I74879" s="409"/>
      <c r="J74879" s="374"/>
      <c r="K74879" s="409"/>
      <c r="L74879" s="378"/>
      <c r="M74879" s="410"/>
      <c r="N74879" s="374"/>
      <c r="O74879" s="411"/>
      <c r="P74879" s="409"/>
      <c r="Q74879" s="409"/>
      <c r="R74879" s="378"/>
      <c r="S74879" s="378"/>
      <c r="T74879" s="378"/>
      <c r="U74879" s="378"/>
      <c r="V74879" s="378"/>
      <c r="W74879" s="378"/>
      <c r="X74879" s="378"/>
      <c r="Y74879" s="378"/>
    </row>
    <row r="74880" spans="1:25">
      <c r="A74880" s="374"/>
      <c r="B74880" s="374"/>
      <c r="C74880" s="406"/>
      <c r="D74880" s="407"/>
      <c r="E74880" s="374"/>
      <c r="F74880" s="374"/>
      <c r="G74880" s="408"/>
      <c r="H74880" s="374"/>
      <c r="I74880" s="409"/>
      <c r="J74880" s="374"/>
      <c r="K74880" s="409"/>
      <c r="L74880" s="378"/>
      <c r="M74880" s="410"/>
      <c r="N74880" s="374"/>
      <c r="O74880" s="411"/>
      <c r="P74880" s="409"/>
      <c r="Q74880" s="409"/>
      <c r="R74880" s="378"/>
      <c r="S74880" s="378"/>
      <c r="T74880" s="378"/>
      <c r="U74880" s="378"/>
      <c r="V74880" s="378"/>
      <c r="W74880" s="378"/>
      <c r="X74880" s="378"/>
      <c r="Y74880" s="378"/>
    </row>
    <row r="74881" spans="1:25">
      <c r="A74881" s="374"/>
      <c r="B74881" s="374"/>
      <c r="C74881" s="406"/>
      <c r="D74881" s="407"/>
      <c r="E74881" s="374"/>
      <c r="F74881" s="374"/>
      <c r="G74881" s="408"/>
      <c r="H74881" s="374"/>
      <c r="I74881" s="409"/>
      <c r="J74881" s="374"/>
      <c r="K74881" s="409"/>
      <c r="L74881" s="378"/>
      <c r="M74881" s="410"/>
      <c r="N74881" s="374"/>
      <c r="O74881" s="411"/>
      <c r="P74881" s="409"/>
      <c r="Q74881" s="409"/>
      <c r="R74881" s="378"/>
      <c r="S74881" s="378"/>
      <c r="T74881" s="378"/>
      <c r="U74881" s="378"/>
      <c r="V74881" s="378"/>
      <c r="W74881" s="378"/>
      <c r="X74881" s="378"/>
      <c r="Y74881" s="378"/>
    </row>
    <row r="74882" spans="1:25">
      <c r="A74882" s="374"/>
      <c r="B74882" s="374"/>
      <c r="C74882" s="406"/>
      <c r="D74882" s="407"/>
      <c r="E74882" s="374"/>
      <c r="F74882" s="374"/>
      <c r="G74882" s="408"/>
      <c r="H74882" s="374"/>
      <c r="I74882" s="409"/>
      <c r="J74882" s="374"/>
      <c r="K74882" s="409"/>
      <c r="L74882" s="378"/>
      <c r="M74882" s="410"/>
      <c r="N74882" s="374"/>
      <c r="O74882" s="411"/>
      <c r="P74882" s="409"/>
      <c r="Q74882" s="409"/>
      <c r="R74882" s="378"/>
      <c r="S74882" s="378"/>
      <c r="T74882" s="378"/>
      <c r="U74882" s="378"/>
      <c r="V74882" s="378"/>
      <c r="W74882" s="378"/>
      <c r="X74882" s="378"/>
      <c r="Y74882" s="378"/>
    </row>
    <row r="74883" spans="1:25">
      <c r="A74883" s="374"/>
      <c r="B74883" s="374"/>
      <c r="C74883" s="406"/>
      <c r="D74883" s="407"/>
      <c r="E74883" s="374"/>
      <c r="F74883" s="374"/>
      <c r="G74883" s="408"/>
      <c r="H74883" s="374"/>
      <c r="I74883" s="409"/>
      <c r="J74883" s="374"/>
      <c r="K74883" s="409"/>
      <c r="L74883" s="378"/>
      <c r="M74883" s="410"/>
      <c r="N74883" s="374"/>
      <c r="O74883" s="411"/>
      <c r="P74883" s="409"/>
      <c r="Q74883" s="409"/>
      <c r="R74883" s="378"/>
      <c r="S74883" s="378"/>
      <c r="T74883" s="378"/>
      <c r="U74883" s="378"/>
      <c r="V74883" s="378"/>
      <c r="W74883" s="378"/>
      <c r="X74883" s="378"/>
      <c r="Y74883" s="378"/>
    </row>
    <row r="74884" spans="1:25">
      <c r="A74884" s="374"/>
      <c r="B74884" s="374"/>
      <c r="C74884" s="406"/>
      <c r="D74884" s="407"/>
      <c r="E74884" s="374"/>
      <c r="F74884" s="374"/>
      <c r="G74884" s="408"/>
      <c r="H74884" s="374"/>
      <c r="I74884" s="409"/>
      <c r="J74884" s="374"/>
      <c r="K74884" s="409"/>
      <c r="L74884" s="378"/>
      <c r="M74884" s="410"/>
      <c r="N74884" s="374"/>
      <c r="O74884" s="411"/>
      <c r="P74884" s="409"/>
      <c r="Q74884" s="409"/>
      <c r="R74884" s="378"/>
      <c r="S74884" s="378"/>
      <c r="T74884" s="378"/>
      <c r="U74884" s="378"/>
      <c r="V74884" s="378"/>
      <c r="W74884" s="378"/>
      <c r="X74884" s="378"/>
      <c r="Y74884" s="378"/>
    </row>
    <row r="74885" spans="1:25">
      <c r="A74885" s="374"/>
      <c r="B74885" s="374"/>
      <c r="C74885" s="406"/>
      <c r="D74885" s="407"/>
      <c r="E74885" s="374"/>
      <c r="F74885" s="374"/>
      <c r="G74885" s="408"/>
      <c r="H74885" s="374"/>
      <c r="I74885" s="409"/>
      <c r="J74885" s="374"/>
      <c r="K74885" s="409"/>
      <c r="L74885" s="378"/>
      <c r="M74885" s="410"/>
      <c r="N74885" s="374"/>
      <c r="O74885" s="411"/>
      <c r="P74885" s="409"/>
      <c r="Q74885" s="409"/>
      <c r="R74885" s="378"/>
      <c r="S74885" s="378"/>
      <c r="T74885" s="378"/>
      <c r="U74885" s="378"/>
      <c r="V74885" s="378"/>
      <c r="W74885" s="378"/>
      <c r="X74885" s="378"/>
      <c r="Y74885" s="378"/>
    </row>
    <row r="74886" spans="1:25">
      <c r="A74886" s="374"/>
      <c r="B74886" s="374"/>
      <c r="C74886" s="406"/>
      <c r="D74886" s="407"/>
      <c r="E74886" s="374"/>
      <c r="F74886" s="374"/>
      <c r="G74886" s="408"/>
      <c r="H74886" s="374"/>
      <c r="I74886" s="409"/>
      <c r="J74886" s="374"/>
      <c r="K74886" s="409"/>
      <c r="L74886" s="378"/>
      <c r="M74886" s="410"/>
      <c r="N74886" s="374"/>
      <c r="O74886" s="411"/>
      <c r="P74886" s="409"/>
      <c r="Q74886" s="409"/>
      <c r="R74886" s="378"/>
      <c r="S74886" s="378"/>
      <c r="T74886" s="378"/>
      <c r="U74886" s="378"/>
      <c r="V74886" s="378"/>
      <c r="W74886" s="378"/>
      <c r="X74886" s="378"/>
      <c r="Y74886" s="378"/>
    </row>
    <row r="74887" spans="1:25">
      <c r="A74887" s="374"/>
      <c r="B74887" s="374"/>
      <c r="C74887" s="406"/>
      <c r="D74887" s="407"/>
      <c r="E74887" s="374"/>
      <c r="F74887" s="374"/>
      <c r="G74887" s="408"/>
      <c r="H74887" s="374"/>
      <c r="I74887" s="409"/>
      <c r="J74887" s="374"/>
      <c r="K74887" s="409"/>
      <c r="L74887" s="378"/>
      <c r="M74887" s="410"/>
      <c r="N74887" s="374"/>
      <c r="O74887" s="411"/>
      <c r="P74887" s="409"/>
      <c r="Q74887" s="409"/>
      <c r="R74887" s="378"/>
      <c r="S74887" s="378"/>
      <c r="T74887" s="378"/>
      <c r="U74887" s="378"/>
      <c r="V74887" s="378"/>
      <c r="W74887" s="378"/>
      <c r="X74887" s="378"/>
      <c r="Y74887" s="378"/>
    </row>
    <row r="74888" spans="1:25">
      <c r="A74888" s="374"/>
      <c r="B74888" s="374"/>
      <c r="C74888" s="406"/>
      <c r="D74888" s="407"/>
      <c r="E74888" s="374"/>
      <c r="F74888" s="374"/>
      <c r="G74888" s="408"/>
      <c r="H74888" s="374"/>
      <c r="I74888" s="409"/>
      <c r="J74888" s="374"/>
      <c r="K74888" s="409"/>
      <c r="L74888" s="378"/>
      <c r="M74888" s="410"/>
      <c r="N74888" s="374"/>
      <c r="O74888" s="411"/>
      <c r="P74888" s="409"/>
      <c r="Q74888" s="409"/>
      <c r="R74888" s="378"/>
      <c r="S74888" s="378"/>
      <c r="T74888" s="378"/>
      <c r="U74888" s="378"/>
      <c r="V74888" s="378"/>
      <c r="W74888" s="378"/>
      <c r="X74888" s="378"/>
      <c r="Y74888" s="378"/>
    </row>
    <row r="74889" spans="1:25">
      <c r="A74889" s="374"/>
      <c r="B74889" s="374"/>
      <c r="C74889" s="406"/>
      <c r="D74889" s="407"/>
      <c r="E74889" s="374"/>
      <c r="F74889" s="374"/>
      <c r="G74889" s="408"/>
      <c r="H74889" s="374"/>
      <c r="I74889" s="409"/>
      <c r="J74889" s="374"/>
      <c r="K74889" s="409"/>
      <c r="L74889" s="378"/>
      <c r="M74889" s="410"/>
      <c r="N74889" s="374"/>
      <c r="O74889" s="411"/>
      <c r="P74889" s="409"/>
      <c r="Q74889" s="409"/>
      <c r="R74889" s="378"/>
      <c r="S74889" s="378"/>
      <c r="T74889" s="378"/>
      <c r="U74889" s="378"/>
      <c r="V74889" s="378"/>
      <c r="W74889" s="378"/>
      <c r="X74889" s="378"/>
      <c r="Y74889" s="378"/>
    </row>
    <row r="74890" spans="1:25">
      <c r="A74890" s="374"/>
      <c r="B74890" s="374"/>
      <c r="C74890" s="406"/>
      <c r="D74890" s="407"/>
      <c r="E74890" s="374"/>
      <c r="F74890" s="374"/>
      <c r="G74890" s="408"/>
      <c r="H74890" s="374"/>
      <c r="I74890" s="409"/>
      <c r="J74890" s="374"/>
      <c r="K74890" s="409"/>
      <c r="L74890" s="378"/>
      <c r="M74890" s="410"/>
      <c r="N74890" s="374"/>
      <c r="O74890" s="411"/>
      <c r="P74890" s="409"/>
      <c r="Q74890" s="409"/>
      <c r="R74890" s="378"/>
      <c r="S74890" s="378"/>
      <c r="T74890" s="378"/>
      <c r="U74890" s="378"/>
      <c r="V74890" s="378"/>
      <c r="W74890" s="378"/>
      <c r="X74890" s="378"/>
      <c r="Y74890" s="378"/>
    </row>
    <row r="74891" spans="1:25">
      <c r="A74891" s="374"/>
      <c r="B74891" s="374"/>
      <c r="C74891" s="406"/>
      <c r="D74891" s="407"/>
      <c r="E74891" s="374"/>
      <c r="F74891" s="374"/>
      <c r="G74891" s="408"/>
      <c r="H74891" s="374"/>
      <c r="I74891" s="409"/>
      <c r="J74891" s="374"/>
      <c r="K74891" s="409"/>
      <c r="L74891" s="378"/>
      <c r="M74891" s="410"/>
      <c r="N74891" s="374"/>
      <c r="O74891" s="411"/>
      <c r="P74891" s="409"/>
      <c r="Q74891" s="409"/>
      <c r="R74891" s="378"/>
      <c r="S74891" s="378"/>
      <c r="T74891" s="378"/>
      <c r="U74891" s="378"/>
      <c r="V74891" s="378"/>
      <c r="W74891" s="378"/>
      <c r="X74891" s="378"/>
      <c r="Y74891" s="378"/>
    </row>
    <row r="74892" spans="1:25">
      <c r="A74892" s="374"/>
      <c r="B74892" s="374"/>
      <c r="C74892" s="406"/>
      <c r="D74892" s="407"/>
      <c r="E74892" s="374"/>
      <c r="F74892" s="374"/>
      <c r="G74892" s="408"/>
      <c r="H74892" s="374"/>
      <c r="I74892" s="409"/>
      <c r="J74892" s="374"/>
      <c r="K74892" s="409"/>
      <c r="L74892" s="378"/>
      <c r="M74892" s="410"/>
      <c r="N74892" s="374"/>
      <c r="O74892" s="411"/>
      <c r="P74892" s="409"/>
      <c r="Q74892" s="409"/>
      <c r="R74892" s="378"/>
      <c r="S74892" s="378"/>
      <c r="T74892" s="378"/>
      <c r="U74892" s="378"/>
      <c r="V74892" s="378"/>
      <c r="W74892" s="378"/>
      <c r="X74892" s="378"/>
      <c r="Y74892" s="378"/>
    </row>
    <row r="74893" spans="1:25">
      <c r="A74893" s="374"/>
      <c r="B74893" s="374"/>
      <c r="C74893" s="406"/>
      <c r="D74893" s="407"/>
      <c r="E74893" s="374"/>
      <c r="F74893" s="374"/>
      <c r="G74893" s="408"/>
      <c r="H74893" s="374"/>
      <c r="I74893" s="409"/>
      <c r="J74893" s="374"/>
      <c r="K74893" s="409"/>
      <c r="L74893" s="378"/>
      <c r="M74893" s="410"/>
      <c r="N74893" s="374"/>
      <c r="O74893" s="411"/>
      <c r="P74893" s="409"/>
      <c r="Q74893" s="409"/>
      <c r="R74893" s="378"/>
      <c r="S74893" s="378"/>
      <c r="T74893" s="378"/>
      <c r="U74893" s="378"/>
      <c r="V74893" s="378"/>
      <c r="W74893" s="378"/>
      <c r="X74893" s="378"/>
      <c r="Y74893" s="378"/>
    </row>
    <row r="74894" spans="1:25">
      <c r="A74894" s="374"/>
      <c r="B74894" s="374"/>
      <c r="C74894" s="406"/>
      <c r="D74894" s="407"/>
      <c r="E74894" s="374"/>
      <c r="F74894" s="374"/>
      <c r="G74894" s="408"/>
      <c r="H74894" s="374"/>
      <c r="I74894" s="409"/>
      <c r="J74894" s="374"/>
      <c r="K74894" s="409"/>
      <c r="L74894" s="378"/>
      <c r="M74894" s="410"/>
      <c r="N74894" s="374"/>
      <c r="O74894" s="411"/>
      <c r="P74894" s="409"/>
      <c r="Q74894" s="409"/>
      <c r="R74894" s="378"/>
      <c r="S74894" s="378"/>
      <c r="T74894" s="378"/>
      <c r="U74894" s="378"/>
      <c r="V74894" s="378"/>
      <c r="W74894" s="378"/>
      <c r="X74894" s="378"/>
      <c r="Y74894" s="378"/>
    </row>
    <row r="74895" spans="1:25">
      <c r="A74895" s="374"/>
      <c r="B74895" s="374"/>
      <c r="C74895" s="406"/>
      <c r="D74895" s="407"/>
      <c r="E74895" s="374"/>
      <c r="F74895" s="374"/>
      <c r="G74895" s="408"/>
      <c r="H74895" s="374"/>
      <c r="I74895" s="409"/>
      <c r="J74895" s="374"/>
      <c r="K74895" s="409"/>
      <c r="L74895" s="378"/>
      <c r="M74895" s="410"/>
      <c r="N74895" s="374"/>
      <c r="O74895" s="411"/>
      <c r="P74895" s="409"/>
      <c r="Q74895" s="409"/>
      <c r="R74895" s="378"/>
      <c r="S74895" s="378"/>
      <c r="T74895" s="378"/>
      <c r="U74895" s="378"/>
      <c r="V74895" s="378"/>
      <c r="W74895" s="378"/>
      <c r="X74895" s="378"/>
      <c r="Y74895" s="378"/>
    </row>
    <row r="74896" spans="1:25">
      <c r="A74896" s="374"/>
      <c r="B74896" s="374"/>
      <c r="C74896" s="406"/>
      <c r="D74896" s="407"/>
      <c r="E74896" s="374"/>
      <c r="F74896" s="374"/>
      <c r="G74896" s="408"/>
      <c r="H74896" s="374"/>
      <c r="I74896" s="409"/>
      <c r="J74896" s="374"/>
      <c r="K74896" s="409"/>
      <c r="L74896" s="378"/>
      <c r="M74896" s="410"/>
      <c r="N74896" s="374"/>
      <c r="O74896" s="411"/>
      <c r="P74896" s="409"/>
      <c r="Q74896" s="409"/>
      <c r="R74896" s="378"/>
      <c r="S74896" s="378"/>
      <c r="T74896" s="378"/>
      <c r="U74896" s="378"/>
      <c r="V74896" s="378"/>
      <c r="W74896" s="378"/>
      <c r="X74896" s="378"/>
      <c r="Y74896" s="378"/>
    </row>
    <row r="74897" spans="1:25">
      <c r="A74897" s="374"/>
      <c r="B74897" s="374"/>
      <c r="C74897" s="406"/>
      <c r="D74897" s="407"/>
      <c r="E74897" s="374"/>
      <c r="F74897" s="374"/>
      <c r="G74897" s="408"/>
      <c r="H74897" s="374"/>
      <c r="I74897" s="409"/>
      <c r="J74897" s="374"/>
      <c r="K74897" s="409"/>
      <c r="L74897" s="378"/>
      <c r="M74897" s="410"/>
      <c r="N74897" s="374"/>
      <c r="O74897" s="411"/>
      <c r="P74897" s="409"/>
      <c r="Q74897" s="409"/>
      <c r="R74897" s="378"/>
      <c r="S74897" s="378"/>
      <c r="T74897" s="378"/>
      <c r="U74897" s="378"/>
      <c r="V74897" s="378"/>
      <c r="W74897" s="378"/>
      <c r="X74897" s="378"/>
      <c r="Y74897" s="378"/>
    </row>
    <row r="74898" spans="1:25">
      <c r="A74898" s="374"/>
      <c r="B74898" s="374"/>
      <c r="C74898" s="406"/>
      <c r="D74898" s="407"/>
      <c r="E74898" s="374"/>
      <c r="F74898" s="374"/>
      <c r="G74898" s="408"/>
      <c r="H74898" s="374"/>
      <c r="I74898" s="409"/>
      <c r="J74898" s="374"/>
      <c r="K74898" s="409"/>
      <c r="L74898" s="378"/>
      <c r="M74898" s="410"/>
      <c r="N74898" s="374"/>
      <c r="O74898" s="411"/>
      <c r="P74898" s="409"/>
      <c r="Q74898" s="409"/>
      <c r="R74898" s="378"/>
      <c r="S74898" s="378"/>
      <c r="T74898" s="378"/>
      <c r="U74898" s="378"/>
      <c r="V74898" s="378"/>
      <c r="W74898" s="378"/>
      <c r="X74898" s="378"/>
      <c r="Y74898" s="378"/>
    </row>
    <row r="74899" spans="1:25">
      <c r="A74899" s="374"/>
      <c r="B74899" s="374"/>
      <c r="C74899" s="406"/>
      <c r="D74899" s="407"/>
      <c r="E74899" s="374"/>
      <c r="F74899" s="374"/>
      <c r="G74899" s="408"/>
      <c r="H74899" s="374"/>
      <c r="I74899" s="409"/>
      <c r="J74899" s="374"/>
      <c r="K74899" s="409"/>
      <c r="L74899" s="378"/>
      <c r="M74899" s="410"/>
      <c r="N74899" s="374"/>
      <c r="O74899" s="411"/>
      <c r="P74899" s="409"/>
      <c r="Q74899" s="409"/>
      <c r="R74899" s="378"/>
      <c r="S74899" s="378"/>
      <c r="T74899" s="378"/>
      <c r="U74899" s="378"/>
      <c r="V74899" s="378"/>
      <c r="W74899" s="378"/>
      <c r="X74899" s="378"/>
      <c r="Y74899" s="378"/>
    </row>
    <row r="74900" spans="1:25">
      <c r="A74900" s="374"/>
      <c r="B74900" s="374"/>
      <c r="C74900" s="406"/>
      <c r="D74900" s="407"/>
      <c r="E74900" s="374"/>
      <c r="F74900" s="374"/>
      <c r="G74900" s="408"/>
      <c r="H74900" s="374"/>
      <c r="I74900" s="409"/>
      <c r="J74900" s="374"/>
      <c r="K74900" s="409"/>
      <c r="L74900" s="378"/>
      <c r="M74900" s="410"/>
      <c r="N74900" s="374"/>
      <c r="O74900" s="411"/>
      <c r="P74900" s="409"/>
      <c r="Q74900" s="409"/>
      <c r="R74900" s="378"/>
      <c r="S74900" s="378"/>
      <c r="T74900" s="378"/>
      <c r="U74900" s="378"/>
      <c r="V74900" s="378"/>
      <c r="W74900" s="378"/>
      <c r="X74900" s="378"/>
      <c r="Y74900" s="378"/>
    </row>
    <row r="74901" spans="1:25">
      <c r="A74901" s="374"/>
      <c r="B74901" s="374"/>
      <c r="C74901" s="406"/>
      <c r="D74901" s="407"/>
      <c r="E74901" s="374"/>
      <c r="F74901" s="374"/>
      <c r="G74901" s="408"/>
      <c r="H74901" s="374"/>
      <c r="I74901" s="409"/>
      <c r="J74901" s="374"/>
      <c r="K74901" s="409"/>
      <c r="L74901" s="378"/>
      <c r="M74901" s="410"/>
      <c r="N74901" s="374"/>
      <c r="O74901" s="411"/>
      <c r="P74901" s="409"/>
      <c r="Q74901" s="409"/>
      <c r="R74901" s="378"/>
      <c r="S74901" s="378"/>
      <c r="T74901" s="378"/>
      <c r="U74901" s="378"/>
      <c r="V74901" s="378"/>
      <c r="W74901" s="378"/>
      <c r="X74901" s="378"/>
      <c r="Y74901" s="378"/>
    </row>
    <row r="74902" spans="1:25">
      <c r="A74902" s="374"/>
      <c r="B74902" s="374"/>
      <c r="C74902" s="406"/>
      <c r="D74902" s="407"/>
      <c r="E74902" s="374"/>
      <c r="F74902" s="374"/>
      <c r="G74902" s="408"/>
      <c r="H74902" s="374"/>
      <c r="I74902" s="409"/>
      <c r="J74902" s="374"/>
      <c r="K74902" s="409"/>
      <c r="L74902" s="378"/>
      <c r="M74902" s="410"/>
      <c r="N74902" s="374"/>
      <c r="O74902" s="411"/>
      <c r="P74902" s="409"/>
      <c r="Q74902" s="409"/>
      <c r="R74902" s="378"/>
      <c r="S74902" s="378"/>
      <c r="T74902" s="378"/>
      <c r="U74902" s="378"/>
      <c r="V74902" s="378"/>
      <c r="W74902" s="378"/>
      <c r="X74902" s="378"/>
      <c r="Y74902" s="378"/>
    </row>
    <row r="74903" spans="1:25">
      <c r="A74903" s="374"/>
      <c r="B74903" s="374"/>
      <c r="C74903" s="406"/>
      <c r="D74903" s="407"/>
      <c r="E74903" s="374"/>
      <c r="F74903" s="374"/>
      <c r="G74903" s="408"/>
      <c r="H74903" s="374"/>
      <c r="I74903" s="409"/>
      <c r="J74903" s="374"/>
      <c r="K74903" s="409"/>
      <c r="L74903" s="378"/>
      <c r="M74903" s="410"/>
      <c r="N74903" s="374"/>
      <c r="O74903" s="411"/>
      <c r="P74903" s="409"/>
      <c r="Q74903" s="409"/>
      <c r="R74903" s="378"/>
      <c r="S74903" s="378"/>
      <c r="T74903" s="378"/>
      <c r="U74903" s="378"/>
      <c r="V74903" s="378"/>
      <c r="W74903" s="378"/>
      <c r="X74903" s="378"/>
      <c r="Y74903" s="378"/>
    </row>
    <row r="74904" spans="1:25">
      <c r="A74904" s="374"/>
      <c r="B74904" s="374"/>
      <c r="C74904" s="406"/>
      <c r="D74904" s="407"/>
      <c r="E74904" s="374"/>
      <c r="F74904" s="374"/>
      <c r="G74904" s="408"/>
      <c r="H74904" s="374"/>
      <c r="I74904" s="409"/>
      <c r="J74904" s="374"/>
      <c r="K74904" s="409"/>
      <c r="L74904" s="378"/>
      <c r="M74904" s="410"/>
      <c r="N74904" s="374"/>
      <c r="O74904" s="411"/>
      <c r="P74904" s="409"/>
      <c r="Q74904" s="409"/>
      <c r="R74904" s="378"/>
      <c r="S74904" s="378"/>
      <c r="T74904" s="378"/>
      <c r="U74904" s="378"/>
      <c r="V74904" s="378"/>
      <c r="W74904" s="378"/>
      <c r="X74904" s="378"/>
      <c r="Y74904" s="378"/>
    </row>
    <row r="74905" spans="1:25">
      <c r="A74905" s="374"/>
      <c r="B74905" s="374"/>
      <c r="C74905" s="406"/>
      <c r="D74905" s="407"/>
      <c r="E74905" s="374"/>
      <c r="F74905" s="374"/>
      <c r="G74905" s="408"/>
      <c r="H74905" s="374"/>
      <c r="I74905" s="409"/>
      <c r="J74905" s="374"/>
      <c r="K74905" s="409"/>
      <c r="L74905" s="378"/>
      <c r="M74905" s="410"/>
      <c r="N74905" s="374"/>
      <c r="O74905" s="411"/>
      <c r="P74905" s="409"/>
      <c r="Q74905" s="409"/>
      <c r="R74905" s="378"/>
      <c r="S74905" s="378"/>
      <c r="T74905" s="378"/>
      <c r="U74905" s="378"/>
      <c r="V74905" s="378"/>
      <c r="W74905" s="378"/>
      <c r="X74905" s="378"/>
      <c r="Y74905" s="378"/>
    </row>
    <row r="74906" spans="1:25">
      <c r="A74906" s="374"/>
      <c r="B74906" s="374"/>
      <c r="C74906" s="406"/>
      <c r="D74906" s="407"/>
      <c r="E74906" s="374"/>
      <c r="F74906" s="374"/>
      <c r="G74906" s="408"/>
      <c r="H74906" s="374"/>
      <c r="I74906" s="409"/>
      <c r="J74906" s="374"/>
      <c r="K74906" s="409"/>
      <c r="L74906" s="378"/>
      <c r="M74906" s="410"/>
      <c r="N74906" s="374"/>
      <c r="O74906" s="411"/>
      <c r="P74906" s="409"/>
      <c r="Q74906" s="409"/>
      <c r="R74906" s="378"/>
      <c r="S74906" s="378"/>
      <c r="T74906" s="378"/>
      <c r="U74906" s="378"/>
      <c r="V74906" s="378"/>
      <c r="W74906" s="378"/>
      <c r="X74906" s="378"/>
      <c r="Y74906" s="378"/>
    </row>
    <row r="74907" spans="1:25">
      <c r="A74907" s="374"/>
      <c r="B74907" s="374"/>
      <c r="C74907" s="406"/>
      <c r="D74907" s="407"/>
      <c r="E74907" s="374"/>
      <c r="F74907" s="374"/>
      <c r="G74907" s="408"/>
      <c r="H74907" s="374"/>
      <c r="I74907" s="409"/>
      <c r="J74907" s="374"/>
      <c r="K74907" s="409"/>
      <c r="L74907" s="378"/>
      <c r="M74907" s="410"/>
      <c r="N74907" s="374"/>
      <c r="O74907" s="411"/>
      <c r="P74907" s="409"/>
      <c r="Q74907" s="409"/>
      <c r="R74907" s="378"/>
      <c r="S74907" s="378"/>
      <c r="T74907" s="378"/>
      <c r="U74907" s="378"/>
      <c r="V74907" s="378"/>
      <c r="W74907" s="378"/>
      <c r="X74907" s="378"/>
      <c r="Y74907" s="378"/>
    </row>
    <row r="74908" spans="1:25">
      <c r="A74908" s="374"/>
      <c r="B74908" s="374"/>
      <c r="C74908" s="406"/>
      <c r="D74908" s="407"/>
      <c r="E74908" s="374"/>
      <c r="F74908" s="374"/>
      <c r="G74908" s="408"/>
      <c r="H74908" s="374"/>
      <c r="I74908" s="409"/>
      <c r="J74908" s="374"/>
      <c r="K74908" s="409"/>
      <c r="L74908" s="378"/>
      <c r="M74908" s="410"/>
      <c r="N74908" s="374"/>
      <c r="O74908" s="411"/>
      <c r="P74908" s="409"/>
      <c r="Q74908" s="409"/>
      <c r="R74908" s="378"/>
      <c r="S74908" s="378"/>
      <c r="T74908" s="378"/>
      <c r="U74908" s="378"/>
      <c r="V74908" s="378"/>
      <c r="W74908" s="378"/>
      <c r="X74908" s="378"/>
      <c r="Y74908" s="378"/>
    </row>
    <row r="74909" spans="1:25">
      <c r="A74909" s="374"/>
      <c r="B74909" s="374"/>
      <c r="C74909" s="406"/>
      <c r="D74909" s="407"/>
      <c r="E74909" s="374"/>
      <c r="F74909" s="374"/>
      <c r="G74909" s="408"/>
      <c r="H74909" s="374"/>
      <c r="I74909" s="409"/>
      <c r="J74909" s="374"/>
      <c r="K74909" s="409"/>
      <c r="L74909" s="378"/>
      <c r="M74909" s="410"/>
      <c r="N74909" s="374"/>
      <c r="O74909" s="411"/>
      <c r="P74909" s="409"/>
      <c r="Q74909" s="409"/>
      <c r="R74909" s="378"/>
      <c r="S74909" s="378"/>
      <c r="T74909" s="378"/>
      <c r="U74909" s="378"/>
      <c r="V74909" s="378"/>
      <c r="W74909" s="378"/>
      <c r="X74909" s="378"/>
      <c r="Y74909" s="378"/>
    </row>
    <row r="74910" spans="1:25">
      <c r="A74910" s="374"/>
      <c r="B74910" s="374"/>
      <c r="C74910" s="406"/>
      <c r="D74910" s="407"/>
      <c r="E74910" s="374"/>
      <c r="F74910" s="374"/>
      <c r="G74910" s="408"/>
      <c r="H74910" s="374"/>
      <c r="I74910" s="409"/>
      <c r="J74910" s="374"/>
      <c r="K74910" s="409"/>
      <c r="L74910" s="378"/>
      <c r="M74910" s="410"/>
      <c r="N74910" s="374"/>
      <c r="O74910" s="411"/>
      <c r="P74910" s="409"/>
      <c r="Q74910" s="409"/>
      <c r="R74910" s="378"/>
      <c r="S74910" s="378"/>
      <c r="T74910" s="378"/>
      <c r="U74910" s="378"/>
      <c r="V74910" s="378"/>
      <c r="W74910" s="378"/>
      <c r="X74910" s="378"/>
      <c r="Y74910" s="378"/>
    </row>
    <row r="74911" spans="1:25">
      <c r="A74911" s="374"/>
      <c r="B74911" s="374"/>
      <c r="C74911" s="406"/>
      <c r="D74911" s="407"/>
      <c r="E74911" s="374"/>
      <c r="F74911" s="374"/>
      <c r="G74911" s="408"/>
      <c r="H74911" s="374"/>
      <c r="I74911" s="409"/>
      <c r="J74911" s="374"/>
      <c r="K74911" s="409"/>
      <c r="L74911" s="378"/>
      <c r="M74911" s="410"/>
      <c r="N74911" s="374"/>
      <c r="O74911" s="411"/>
      <c r="P74911" s="409"/>
      <c r="Q74911" s="409"/>
      <c r="R74911" s="378"/>
      <c r="S74911" s="378"/>
      <c r="T74911" s="378"/>
      <c r="U74911" s="378"/>
      <c r="V74911" s="378"/>
      <c r="W74911" s="378"/>
      <c r="X74911" s="378"/>
      <c r="Y74911" s="378"/>
    </row>
    <row r="74912" spans="1:25">
      <c r="A74912" s="374"/>
      <c r="B74912" s="374"/>
      <c r="C74912" s="406"/>
      <c r="D74912" s="407"/>
      <c r="E74912" s="374"/>
      <c r="F74912" s="374"/>
      <c r="G74912" s="408"/>
      <c r="H74912" s="374"/>
      <c r="I74912" s="409"/>
      <c r="J74912" s="374"/>
      <c r="K74912" s="409"/>
      <c r="L74912" s="378"/>
      <c r="M74912" s="410"/>
      <c r="N74912" s="374"/>
      <c r="O74912" s="411"/>
      <c r="P74912" s="409"/>
      <c r="Q74912" s="409"/>
      <c r="R74912" s="378"/>
      <c r="S74912" s="378"/>
      <c r="T74912" s="378"/>
      <c r="U74912" s="378"/>
      <c r="V74912" s="378"/>
      <c r="W74912" s="378"/>
      <c r="X74912" s="378"/>
      <c r="Y74912" s="378"/>
    </row>
    <row r="74913" spans="1:25">
      <c r="A74913" s="374"/>
      <c r="B74913" s="374"/>
      <c r="C74913" s="406"/>
      <c r="D74913" s="407"/>
      <c r="E74913" s="374"/>
      <c r="F74913" s="374"/>
      <c r="G74913" s="408"/>
      <c r="H74913" s="374"/>
      <c r="I74913" s="409"/>
      <c r="J74913" s="374"/>
      <c r="K74913" s="409"/>
      <c r="L74913" s="378"/>
      <c r="M74913" s="410"/>
      <c r="N74913" s="374"/>
      <c r="O74913" s="411"/>
      <c r="P74913" s="409"/>
      <c r="Q74913" s="409"/>
      <c r="R74913" s="378"/>
      <c r="S74913" s="378"/>
      <c r="T74913" s="378"/>
      <c r="U74913" s="378"/>
      <c r="V74913" s="378"/>
      <c r="W74913" s="378"/>
      <c r="X74913" s="378"/>
      <c r="Y74913" s="378"/>
    </row>
    <row r="74914" spans="1:25">
      <c r="A74914" s="374"/>
      <c r="B74914" s="374"/>
      <c r="C74914" s="406"/>
      <c r="D74914" s="407"/>
      <c r="E74914" s="374"/>
      <c r="F74914" s="374"/>
      <c r="G74914" s="408"/>
      <c r="H74914" s="374"/>
      <c r="I74914" s="409"/>
      <c r="J74914" s="374"/>
      <c r="K74914" s="409"/>
      <c r="L74914" s="378"/>
      <c r="M74914" s="410"/>
      <c r="N74914" s="374"/>
      <c r="O74914" s="411"/>
      <c r="P74914" s="409"/>
      <c r="Q74914" s="409"/>
      <c r="R74914" s="378"/>
      <c r="S74914" s="378"/>
      <c r="T74914" s="378"/>
      <c r="U74914" s="378"/>
      <c r="V74914" s="378"/>
      <c r="W74914" s="378"/>
      <c r="X74914" s="378"/>
      <c r="Y74914" s="378"/>
    </row>
    <row r="74915" spans="1:25">
      <c r="A74915" s="374"/>
      <c r="B74915" s="374"/>
      <c r="C74915" s="406"/>
      <c r="D74915" s="407"/>
      <c r="E74915" s="374"/>
      <c r="F74915" s="374"/>
      <c r="G74915" s="408"/>
      <c r="H74915" s="374"/>
      <c r="I74915" s="409"/>
      <c r="J74915" s="374"/>
      <c r="K74915" s="409"/>
      <c r="L74915" s="378"/>
      <c r="M74915" s="410"/>
      <c r="N74915" s="374"/>
      <c r="O74915" s="411"/>
      <c r="P74915" s="409"/>
      <c r="Q74915" s="409"/>
      <c r="R74915" s="378"/>
      <c r="S74915" s="378"/>
      <c r="T74915" s="378"/>
      <c r="U74915" s="378"/>
      <c r="V74915" s="378"/>
      <c r="W74915" s="378"/>
      <c r="X74915" s="378"/>
      <c r="Y74915" s="378"/>
    </row>
    <row r="74916" spans="1:25">
      <c r="A74916" s="374"/>
      <c r="B74916" s="374"/>
      <c r="C74916" s="406"/>
      <c r="D74916" s="407"/>
      <c r="E74916" s="374"/>
      <c r="F74916" s="374"/>
      <c r="G74916" s="408"/>
      <c r="H74916" s="374"/>
      <c r="I74916" s="409"/>
      <c r="J74916" s="374"/>
      <c r="K74916" s="409"/>
      <c r="L74916" s="378"/>
      <c r="M74916" s="410"/>
      <c r="N74916" s="374"/>
      <c r="O74916" s="411"/>
      <c r="P74916" s="409"/>
      <c r="Q74916" s="409"/>
      <c r="R74916" s="378"/>
      <c r="S74916" s="378"/>
      <c r="T74916" s="378"/>
      <c r="U74916" s="378"/>
      <c r="V74916" s="378"/>
      <c r="W74916" s="378"/>
      <c r="X74916" s="378"/>
      <c r="Y74916" s="378"/>
    </row>
    <row r="74917" spans="1:25">
      <c r="A74917" s="374"/>
      <c r="B74917" s="374"/>
      <c r="C74917" s="406"/>
      <c r="D74917" s="407"/>
      <c r="E74917" s="374"/>
      <c r="F74917" s="374"/>
      <c r="G74917" s="408"/>
      <c r="H74917" s="374"/>
      <c r="I74917" s="409"/>
      <c r="J74917" s="374"/>
      <c r="K74917" s="409"/>
      <c r="L74917" s="378"/>
      <c r="M74917" s="410"/>
      <c r="N74917" s="374"/>
      <c r="O74917" s="411"/>
      <c r="P74917" s="409"/>
      <c r="Q74917" s="409"/>
      <c r="R74917" s="378"/>
      <c r="S74917" s="378"/>
      <c r="T74917" s="378"/>
      <c r="U74917" s="378"/>
      <c r="V74917" s="378"/>
      <c r="W74917" s="378"/>
      <c r="X74917" s="378"/>
      <c r="Y74917" s="378"/>
    </row>
    <row r="74918" spans="1:25">
      <c r="A74918" s="374"/>
      <c r="B74918" s="374"/>
      <c r="C74918" s="406"/>
      <c r="D74918" s="407"/>
      <c r="E74918" s="374"/>
      <c r="F74918" s="374"/>
      <c r="G74918" s="408"/>
      <c r="H74918" s="374"/>
      <c r="I74918" s="409"/>
      <c r="J74918" s="374"/>
      <c r="K74918" s="409"/>
      <c r="L74918" s="378"/>
      <c r="M74918" s="410"/>
      <c r="N74918" s="374"/>
      <c r="O74918" s="411"/>
      <c r="P74918" s="409"/>
      <c r="Q74918" s="409"/>
      <c r="R74918" s="378"/>
      <c r="S74918" s="378"/>
      <c r="T74918" s="378"/>
      <c r="U74918" s="378"/>
      <c r="V74918" s="378"/>
      <c r="W74918" s="378"/>
      <c r="X74918" s="378"/>
      <c r="Y74918" s="378"/>
    </row>
    <row r="74919" spans="1:25">
      <c r="A74919" s="374"/>
      <c r="B74919" s="374"/>
      <c r="C74919" s="406"/>
      <c r="D74919" s="407"/>
      <c r="E74919" s="374"/>
      <c r="F74919" s="374"/>
      <c r="G74919" s="408"/>
      <c r="H74919" s="374"/>
      <c r="I74919" s="409"/>
      <c r="J74919" s="374"/>
      <c r="K74919" s="409"/>
      <c r="L74919" s="378"/>
      <c r="M74919" s="410"/>
      <c r="N74919" s="374"/>
      <c r="O74919" s="411"/>
      <c r="P74919" s="409"/>
      <c r="Q74919" s="409"/>
      <c r="R74919" s="378"/>
      <c r="S74919" s="378"/>
      <c r="T74919" s="378"/>
      <c r="U74919" s="378"/>
      <c r="V74919" s="378"/>
      <c r="W74919" s="378"/>
      <c r="X74919" s="378"/>
      <c r="Y74919" s="378"/>
    </row>
    <row r="74920" spans="1:25">
      <c r="A74920" s="374"/>
      <c r="B74920" s="374"/>
      <c r="C74920" s="406"/>
      <c r="D74920" s="407"/>
      <c r="E74920" s="374"/>
      <c r="F74920" s="374"/>
      <c r="G74920" s="408"/>
      <c r="H74920" s="374"/>
      <c r="I74920" s="409"/>
      <c r="J74920" s="374"/>
      <c r="K74920" s="409"/>
      <c r="L74920" s="378"/>
      <c r="M74920" s="410"/>
      <c r="N74920" s="374"/>
      <c r="O74920" s="411"/>
      <c r="P74920" s="409"/>
      <c r="Q74920" s="409"/>
      <c r="R74920" s="378"/>
      <c r="S74920" s="378"/>
      <c r="T74920" s="378"/>
      <c r="U74920" s="378"/>
      <c r="V74920" s="378"/>
      <c r="W74920" s="378"/>
      <c r="X74920" s="378"/>
      <c r="Y74920" s="378"/>
    </row>
    <row r="74921" spans="1:25">
      <c r="A74921" s="374"/>
      <c r="B74921" s="374"/>
      <c r="C74921" s="406"/>
      <c r="D74921" s="407"/>
      <c r="E74921" s="374"/>
      <c r="F74921" s="374"/>
      <c r="G74921" s="408"/>
      <c r="H74921" s="374"/>
      <c r="I74921" s="409"/>
      <c r="J74921" s="374"/>
      <c r="K74921" s="409"/>
      <c r="L74921" s="378"/>
      <c r="M74921" s="410"/>
      <c r="N74921" s="374"/>
      <c r="O74921" s="411"/>
      <c r="P74921" s="409"/>
      <c r="Q74921" s="409"/>
      <c r="R74921" s="378"/>
      <c r="S74921" s="378"/>
      <c r="T74921" s="378"/>
      <c r="U74921" s="378"/>
      <c r="V74921" s="378"/>
      <c r="W74921" s="378"/>
      <c r="X74921" s="378"/>
      <c r="Y74921" s="378"/>
    </row>
    <row r="74922" spans="1:25">
      <c r="A74922" s="374"/>
      <c r="B74922" s="374"/>
      <c r="C74922" s="406"/>
      <c r="D74922" s="407"/>
      <c r="E74922" s="374"/>
      <c r="F74922" s="374"/>
      <c r="G74922" s="408"/>
      <c r="H74922" s="374"/>
      <c r="I74922" s="409"/>
      <c r="J74922" s="374"/>
      <c r="K74922" s="409"/>
      <c r="L74922" s="378"/>
      <c r="M74922" s="410"/>
      <c r="N74922" s="374"/>
      <c r="O74922" s="411"/>
      <c r="P74922" s="409"/>
      <c r="Q74922" s="409"/>
      <c r="R74922" s="378"/>
      <c r="S74922" s="378"/>
      <c r="T74922" s="378"/>
      <c r="U74922" s="378"/>
      <c r="V74922" s="378"/>
      <c r="W74922" s="378"/>
      <c r="X74922" s="378"/>
      <c r="Y74922" s="378"/>
    </row>
    <row r="74923" spans="1:25">
      <c r="A74923" s="374"/>
      <c r="B74923" s="374"/>
      <c r="C74923" s="406"/>
      <c r="D74923" s="407"/>
      <c r="E74923" s="374"/>
      <c r="F74923" s="374"/>
      <c r="G74923" s="408"/>
      <c r="H74923" s="374"/>
      <c r="I74923" s="409"/>
      <c r="J74923" s="374"/>
      <c r="K74923" s="409"/>
      <c r="L74923" s="378"/>
      <c r="M74923" s="410"/>
      <c r="N74923" s="374"/>
      <c r="O74923" s="411"/>
      <c r="P74923" s="409"/>
      <c r="Q74923" s="409"/>
      <c r="R74923" s="378"/>
      <c r="S74923" s="378"/>
      <c r="T74923" s="378"/>
      <c r="U74923" s="378"/>
      <c r="V74923" s="378"/>
      <c r="W74923" s="378"/>
      <c r="X74923" s="378"/>
      <c r="Y74923" s="378"/>
    </row>
    <row r="74924" spans="1:25">
      <c r="A74924" s="374"/>
      <c r="B74924" s="374"/>
      <c r="C74924" s="406"/>
      <c r="D74924" s="407"/>
      <c r="E74924" s="374"/>
      <c r="F74924" s="374"/>
      <c r="G74924" s="408"/>
      <c r="H74924" s="374"/>
      <c r="I74924" s="409"/>
      <c r="J74924" s="374"/>
      <c r="K74924" s="409"/>
      <c r="L74924" s="378"/>
      <c r="M74924" s="410"/>
      <c r="N74924" s="374"/>
      <c r="O74924" s="411"/>
      <c r="P74924" s="409"/>
      <c r="Q74924" s="409"/>
      <c r="R74924" s="378"/>
      <c r="S74924" s="378"/>
      <c r="T74924" s="378"/>
      <c r="U74924" s="378"/>
      <c r="V74924" s="378"/>
      <c r="W74924" s="378"/>
      <c r="X74924" s="378"/>
      <c r="Y74924" s="378"/>
    </row>
    <row r="74925" spans="1:25">
      <c r="A74925" s="374"/>
      <c r="B74925" s="374"/>
      <c r="C74925" s="406"/>
      <c r="D74925" s="407"/>
      <c r="E74925" s="374"/>
      <c r="F74925" s="374"/>
      <c r="G74925" s="408"/>
      <c r="H74925" s="374"/>
      <c r="I74925" s="409"/>
      <c r="J74925" s="374"/>
      <c r="K74925" s="409"/>
      <c r="L74925" s="378"/>
      <c r="M74925" s="410"/>
      <c r="N74925" s="374"/>
      <c r="O74925" s="411"/>
      <c r="P74925" s="409"/>
      <c r="Q74925" s="409"/>
      <c r="R74925" s="378"/>
      <c r="S74925" s="378"/>
      <c r="T74925" s="378"/>
      <c r="U74925" s="378"/>
      <c r="V74925" s="378"/>
      <c r="W74925" s="378"/>
      <c r="X74925" s="378"/>
      <c r="Y74925" s="378"/>
    </row>
    <row r="74926" spans="1:25">
      <c r="A74926" s="374"/>
      <c r="B74926" s="374"/>
      <c r="C74926" s="406"/>
      <c r="D74926" s="407"/>
      <c r="E74926" s="374"/>
      <c r="F74926" s="374"/>
      <c r="G74926" s="408"/>
      <c r="H74926" s="374"/>
      <c r="I74926" s="409"/>
      <c r="J74926" s="374"/>
      <c r="K74926" s="409"/>
      <c r="L74926" s="378"/>
      <c r="M74926" s="410"/>
      <c r="N74926" s="374"/>
      <c r="O74926" s="411"/>
      <c r="P74926" s="409"/>
      <c r="Q74926" s="409"/>
      <c r="R74926" s="378"/>
      <c r="S74926" s="378"/>
      <c r="T74926" s="378"/>
      <c r="U74926" s="378"/>
      <c r="V74926" s="378"/>
      <c r="W74926" s="378"/>
      <c r="X74926" s="378"/>
      <c r="Y74926" s="378"/>
    </row>
    <row r="74927" spans="1:25">
      <c r="A74927" s="374"/>
      <c r="B74927" s="374"/>
      <c r="C74927" s="406"/>
      <c r="D74927" s="407"/>
      <c r="E74927" s="374"/>
      <c r="F74927" s="374"/>
      <c r="G74927" s="408"/>
      <c r="H74927" s="374"/>
      <c r="I74927" s="409"/>
      <c r="J74927" s="374"/>
      <c r="K74927" s="409"/>
      <c r="L74927" s="378"/>
      <c r="M74927" s="410"/>
      <c r="N74927" s="374"/>
      <c r="O74927" s="411"/>
      <c r="P74927" s="409"/>
      <c r="Q74927" s="409"/>
      <c r="R74927" s="378"/>
      <c r="S74927" s="378"/>
      <c r="T74927" s="378"/>
      <c r="U74927" s="378"/>
      <c r="V74927" s="378"/>
      <c r="W74927" s="378"/>
      <c r="X74927" s="378"/>
      <c r="Y74927" s="378"/>
    </row>
    <row r="74928" spans="1:25">
      <c r="A74928" s="374"/>
      <c r="B74928" s="374"/>
      <c r="C74928" s="406"/>
      <c r="D74928" s="407"/>
      <c r="E74928" s="374"/>
      <c r="F74928" s="374"/>
      <c r="G74928" s="408"/>
      <c r="H74928" s="374"/>
      <c r="I74928" s="409"/>
      <c r="J74928" s="374"/>
      <c r="K74928" s="409"/>
      <c r="L74928" s="378"/>
      <c r="M74928" s="410"/>
      <c r="N74928" s="374"/>
      <c r="O74928" s="411"/>
      <c r="P74928" s="409"/>
      <c r="Q74928" s="409"/>
      <c r="R74928" s="378"/>
      <c r="S74928" s="378"/>
      <c r="T74928" s="378"/>
      <c r="U74928" s="378"/>
      <c r="V74928" s="378"/>
      <c r="W74928" s="378"/>
      <c r="X74928" s="378"/>
      <c r="Y74928" s="378"/>
    </row>
    <row r="74929" spans="1:25">
      <c r="A74929" s="374"/>
      <c r="B74929" s="374"/>
      <c r="C74929" s="406"/>
      <c r="D74929" s="407"/>
      <c r="E74929" s="374"/>
      <c r="F74929" s="374"/>
      <c r="G74929" s="408"/>
      <c r="H74929" s="374"/>
      <c r="I74929" s="409"/>
      <c r="J74929" s="374"/>
      <c r="K74929" s="409"/>
      <c r="L74929" s="378"/>
      <c r="M74929" s="410"/>
      <c r="N74929" s="374"/>
      <c r="O74929" s="411"/>
      <c r="P74929" s="409"/>
      <c r="Q74929" s="409"/>
      <c r="R74929" s="378"/>
      <c r="S74929" s="378"/>
      <c r="T74929" s="378"/>
      <c r="U74929" s="378"/>
      <c r="V74929" s="378"/>
      <c r="W74929" s="378"/>
      <c r="X74929" s="378"/>
      <c r="Y74929" s="378"/>
    </row>
    <row r="74930" spans="1:25">
      <c r="A74930" s="374"/>
      <c r="B74930" s="374"/>
      <c r="C74930" s="406"/>
      <c r="D74930" s="407"/>
      <c r="E74930" s="374"/>
      <c r="F74930" s="374"/>
      <c r="G74930" s="408"/>
      <c r="H74930" s="374"/>
      <c r="I74930" s="409"/>
      <c r="J74930" s="374"/>
      <c r="K74930" s="409"/>
      <c r="L74930" s="378"/>
      <c r="M74930" s="410"/>
      <c r="N74930" s="374"/>
      <c r="O74930" s="411"/>
      <c r="P74930" s="409"/>
      <c r="Q74930" s="409"/>
      <c r="R74930" s="378"/>
      <c r="S74930" s="378"/>
      <c r="T74930" s="378"/>
      <c r="U74930" s="378"/>
      <c r="V74930" s="378"/>
      <c r="W74930" s="378"/>
      <c r="X74930" s="378"/>
      <c r="Y74930" s="378"/>
    </row>
    <row r="74931" spans="1:25">
      <c r="A74931" s="374"/>
      <c r="B74931" s="374"/>
      <c r="C74931" s="406"/>
      <c r="D74931" s="407"/>
      <c r="E74931" s="374"/>
      <c r="F74931" s="374"/>
      <c r="G74931" s="408"/>
      <c r="H74931" s="374"/>
      <c r="I74931" s="409"/>
      <c r="J74931" s="374"/>
      <c r="K74931" s="409"/>
      <c r="L74931" s="378"/>
      <c r="M74931" s="410"/>
      <c r="N74931" s="374"/>
      <c r="O74931" s="411"/>
      <c r="P74931" s="409"/>
      <c r="Q74931" s="409"/>
      <c r="R74931" s="378"/>
      <c r="S74931" s="378"/>
      <c r="T74931" s="378"/>
      <c r="U74931" s="378"/>
      <c r="V74931" s="378"/>
      <c r="W74931" s="378"/>
      <c r="X74931" s="378"/>
      <c r="Y74931" s="378"/>
    </row>
    <row r="74932" spans="1:25">
      <c r="A74932" s="374"/>
      <c r="B74932" s="374"/>
      <c r="C74932" s="406"/>
      <c r="D74932" s="407"/>
      <c r="E74932" s="374"/>
      <c r="F74932" s="374"/>
      <c r="G74932" s="408"/>
      <c r="H74932" s="374"/>
      <c r="I74932" s="409"/>
      <c r="J74932" s="374"/>
      <c r="K74932" s="409"/>
      <c r="L74932" s="378"/>
      <c r="M74932" s="410"/>
      <c r="N74932" s="374"/>
      <c r="O74932" s="411"/>
      <c r="P74932" s="409"/>
      <c r="Q74932" s="409"/>
      <c r="R74932" s="378"/>
      <c r="S74932" s="378"/>
      <c r="T74932" s="378"/>
      <c r="U74932" s="378"/>
      <c r="V74932" s="378"/>
      <c r="W74932" s="378"/>
      <c r="X74932" s="378"/>
      <c r="Y74932" s="378"/>
    </row>
    <row r="74933" spans="1:25">
      <c r="A74933" s="374"/>
      <c r="B74933" s="374"/>
      <c r="C74933" s="406"/>
      <c r="D74933" s="407"/>
      <c r="E74933" s="374"/>
      <c r="F74933" s="374"/>
      <c r="G74933" s="408"/>
      <c r="H74933" s="374"/>
      <c r="I74933" s="409"/>
      <c r="J74933" s="374"/>
      <c r="K74933" s="409"/>
      <c r="L74933" s="378"/>
      <c r="M74933" s="410"/>
      <c r="N74933" s="374"/>
      <c r="O74933" s="411"/>
      <c r="P74933" s="409"/>
      <c r="Q74933" s="409"/>
      <c r="R74933" s="378"/>
      <c r="S74933" s="378"/>
      <c r="T74933" s="378"/>
      <c r="U74933" s="378"/>
      <c r="V74933" s="378"/>
      <c r="W74933" s="378"/>
      <c r="X74933" s="378"/>
      <c r="Y74933" s="378"/>
    </row>
    <row r="74934" spans="1:25">
      <c r="A74934" s="374"/>
      <c r="B74934" s="374"/>
      <c r="C74934" s="406"/>
      <c r="D74934" s="407"/>
      <c r="E74934" s="374"/>
      <c r="F74934" s="374"/>
      <c r="G74934" s="408"/>
      <c r="H74934" s="374"/>
      <c r="I74934" s="409"/>
      <c r="J74934" s="374"/>
      <c r="K74934" s="409"/>
      <c r="L74934" s="378"/>
      <c r="M74934" s="410"/>
      <c r="N74934" s="374"/>
      <c r="O74934" s="411"/>
      <c r="P74934" s="409"/>
      <c r="Q74934" s="409"/>
      <c r="R74934" s="378"/>
      <c r="S74934" s="378"/>
      <c r="T74934" s="378"/>
      <c r="U74934" s="378"/>
      <c r="V74934" s="378"/>
      <c r="W74934" s="378"/>
      <c r="X74934" s="378"/>
      <c r="Y74934" s="378"/>
    </row>
    <row r="74935" spans="1:25">
      <c r="A74935" s="374"/>
      <c r="B74935" s="374"/>
      <c r="C74935" s="406"/>
      <c r="D74935" s="407"/>
      <c r="E74935" s="374"/>
      <c r="F74935" s="374"/>
      <c r="G74935" s="408"/>
      <c r="H74935" s="374"/>
      <c r="I74935" s="409"/>
      <c r="J74935" s="374"/>
      <c r="K74935" s="409"/>
      <c r="L74935" s="378"/>
      <c r="M74935" s="410"/>
      <c r="N74935" s="374"/>
      <c r="O74935" s="411"/>
      <c r="P74935" s="409"/>
      <c r="Q74935" s="409"/>
      <c r="R74935" s="378"/>
      <c r="S74935" s="378"/>
      <c r="T74935" s="378"/>
      <c r="U74935" s="378"/>
      <c r="V74935" s="378"/>
      <c r="W74935" s="378"/>
      <c r="X74935" s="378"/>
      <c r="Y74935" s="378"/>
    </row>
    <row r="74936" spans="1:25">
      <c r="A74936" s="374"/>
      <c r="B74936" s="374"/>
      <c r="C74936" s="406"/>
      <c r="D74936" s="407"/>
      <c r="E74936" s="374"/>
      <c r="F74936" s="374"/>
      <c r="G74936" s="408"/>
      <c r="H74936" s="374"/>
      <c r="I74936" s="409"/>
      <c r="J74936" s="374"/>
      <c r="K74936" s="409"/>
      <c r="L74936" s="378"/>
      <c r="M74936" s="410"/>
      <c r="N74936" s="374"/>
      <c r="O74936" s="411"/>
      <c r="P74936" s="409"/>
      <c r="Q74936" s="409"/>
      <c r="R74936" s="378"/>
      <c r="S74936" s="378"/>
      <c r="T74936" s="378"/>
      <c r="U74936" s="378"/>
      <c r="V74936" s="378"/>
      <c r="W74936" s="378"/>
      <c r="X74936" s="378"/>
      <c r="Y74936" s="378"/>
    </row>
    <row r="74937" spans="1:25">
      <c r="A74937" s="374"/>
      <c r="B74937" s="374"/>
      <c r="C74937" s="406"/>
      <c r="D74937" s="407"/>
      <c r="E74937" s="374"/>
      <c r="F74937" s="374"/>
      <c r="G74937" s="408"/>
      <c r="H74937" s="374"/>
      <c r="I74937" s="409"/>
      <c r="J74937" s="374"/>
      <c r="K74937" s="409"/>
      <c r="L74937" s="378"/>
      <c r="M74937" s="410"/>
      <c r="N74937" s="374"/>
      <c r="O74937" s="411"/>
      <c r="P74937" s="409"/>
      <c r="Q74937" s="409"/>
      <c r="R74937" s="378"/>
      <c r="S74937" s="378"/>
      <c r="T74937" s="378"/>
      <c r="U74937" s="378"/>
      <c r="V74937" s="378"/>
      <c r="W74937" s="378"/>
      <c r="X74937" s="378"/>
      <c r="Y74937" s="378"/>
    </row>
    <row r="74938" spans="1:25">
      <c r="A74938" s="374"/>
      <c r="B74938" s="374"/>
      <c r="C74938" s="406"/>
      <c r="D74938" s="407"/>
      <c r="E74938" s="374"/>
      <c r="F74938" s="374"/>
      <c r="G74938" s="408"/>
      <c r="H74938" s="374"/>
      <c r="I74938" s="409"/>
      <c r="J74938" s="374"/>
      <c r="K74938" s="409"/>
      <c r="L74938" s="378"/>
      <c r="M74938" s="410"/>
      <c r="N74938" s="374"/>
      <c r="O74938" s="411"/>
      <c r="P74938" s="409"/>
      <c r="Q74938" s="409"/>
      <c r="R74938" s="378"/>
      <c r="S74938" s="378"/>
      <c r="T74938" s="378"/>
      <c r="U74938" s="378"/>
      <c r="V74938" s="378"/>
      <c r="W74938" s="378"/>
      <c r="X74938" s="378"/>
      <c r="Y74938" s="378"/>
    </row>
    <row r="74939" spans="1:25">
      <c r="A74939" s="374"/>
      <c r="B74939" s="374"/>
      <c r="C74939" s="406"/>
      <c r="D74939" s="407"/>
      <c r="E74939" s="374"/>
      <c r="F74939" s="374"/>
      <c r="G74939" s="408"/>
      <c r="H74939" s="374"/>
      <c r="I74939" s="409"/>
      <c r="J74939" s="374"/>
      <c r="K74939" s="409"/>
      <c r="L74939" s="378"/>
      <c r="M74939" s="410"/>
      <c r="N74939" s="374"/>
      <c r="O74939" s="411"/>
      <c r="P74939" s="409"/>
      <c r="Q74939" s="409"/>
      <c r="R74939" s="378"/>
      <c r="S74939" s="378"/>
      <c r="T74939" s="378"/>
      <c r="U74939" s="378"/>
      <c r="V74939" s="378"/>
      <c r="W74939" s="378"/>
      <c r="X74939" s="378"/>
      <c r="Y74939" s="378"/>
    </row>
    <row r="74940" spans="1:25">
      <c r="A74940" s="374"/>
      <c r="B74940" s="374"/>
      <c r="C74940" s="406"/>
      <c r="D74940" s="407"/>
      <c r="E74940" s="374"/>
      <c r="F74940" s="374"/>
      <c r="G74940" s="408"/>
      <c r="H74940" s="374"/>
      <c r="I74940" s="409"/>
      <c r="J74940" s="374"/>
      <c r="K74940" s="409"/>
      <c r="L74940" s="378"/>
      <c r="M74940" s="410"/>
      <c r="N74940" s="374"/>
      <c r="O74940" s="411"/>
      <c r="P74940" s="409"/>
      <c r="Q74940" s="409"/>
      <c r="R74940" s="378"/>
      <c r="S74940" s="378"/>
      <c r="T74940" s="378"/>
      <c r="U74940" s="378"/>
      <c r="V74940" s="378"/>
      <c r="W74940" s="378"/>
      <c r="X74940" s="378"/>
      <c r="Y74940" s="378"/>
    </row>
    <row r="74941" spans="1:25">
      <c r="A74941" s="374"/>
      <c r="B74941" s="374"/>
      <c r="C74941" s="406"/>
      <c r="D74941" s="407"/>
      <c r="E74941" s="374"/>
      <c r="F74941" s="374"/>
      <c r="G74941" s="408"/>
      <c r="H74941" s="374"/>
      <c r="I74941" s="409"/>
      <c r="J74941" s="374"/>
      <c r="K74941" s="409"/>
      <c r="L74941" s="378"/>
      <c r="M74941" s="410"/>
      <c r="N74941" s="374"/>
      <c r="O74941" s="411"/>
      <c r="P74941" s="409"/>
      <c r="Q74941" s="409"/>
      <c r="R74941" s="378"/>
      <c r="S74941" s="378"/>
      <c r="T74941" s="378"/>
      <c r="U74941" s="378"/>
      <c r="V74941" s="378"/>
      <c r="W74941" s="378"/>
      <c r="X74941" s="378"/>
      <c r="Y74941" s="378"/>
    </row>
    <row r="74942" spans="1:25">
      <c r="A74942" s="374"/>
      <c r="B74942" s="374"/>
      <c r="C74942" s="406"/>
      <c r="D74942" s="407"/>
      <c r="E74942" s="374"/>
      <c r="F74942" s="374"/>
      <c r="G74942" s="408"/>
      <c r="H74942" s="374"/>
      <c r="I74942" s="409"/>
      <c r="J74942" s="374"/>
      <c r="K74942" s="409"/>
      <c r="L74942" s="378"/>
      <c r="M74942" s="410"/>
      <c r="N74942" s="374"/>
      <c r="O74942" s="411"/>
      <c r="P74942" s="409"/>
      <c r="Q74942" s="409"/>
      <c r="R74942" s="378"/>
      <c r="S74942" s="378"/>
      <c r="T74942" s="378"/>
      <c r="U74942" s="378"/>
      <c r="V74942" s="378"/>
      <c r="W74942" s="378"/>
      <c r="X74942" s="378"/>
      <c r="Y74942" s="378"/>
    </row>
    <row r="74943" spans="1:25">
      <c r="A74943" s="374"/>
      <c r="B74943" s="374"/>
      <c r="C74943" s="406"/>
      <c r="D74943" s="407"/>
      <c r="E74943" s="374"/>
      <c r="F74943" s="374"/>
      <c r="G74943" s="408"/>
      <c r="H74943" s="374"/>
      <c r="I74943" s="409"/>
      <c r="J74943" s="374"/>
      <c r="K74943" s="409"/>
      <c r="L74943" s="378"/>
      <c r="M74943" s="410"/>
      <c r="N74943" s="374"/>
      <c r="O74943" s="411"/>
      <c r="P74943" s="409"/>
      <c r="Q74943" s="409"/>
      <c r="R74943" s="378"/>
      <c r="S74943" s="378"/>
      <c r="T74943" s="378"/>
      <c r="U74943" s="378"/>
      <c r="V74943" s="378"/>
      <c r="W74943" s="378"/>
      <c r="X74943" s="378"/>
      <c r="Y74943" s="378"/>
    </row>
    <row r="74944" spans="1:25">
      <c r="A74944" s="374"/>
      <c r="B74944" s="374"/>
      <c r="C74944" s="406"/>
      <c r="D74944" s="407"/>
      <c r="E74944" s="374"/>
      <c r="F74944" s="374"/>
      <c r="G74944" s="408"/>
      <c r="H74944" s="374"/>
      <c r="I74944" s="409"/>
      <c r="J74944" s="374"/>
      <c r="K74944" s="409"/>
      <c r="L74944" s="378"/>
      <c r="M74944" s="410"/>
      <c r="N74944" s="374"/>
      <c r="O74944" s="411"/>
      <c r="P74944" s="409"/>
      <c r="Q74944" s="409"/>
      <c r="R74944" s="378"/>
      <c r="S74944" s="378"/>
      <c r="T74944" s="378"/>
      <c r="U74944" s="378"/>
      <c r="V74944" s="378"/>
      <c r="W74944" s="378"/>
      <c r="X74944" s="378"/>
      <c r="Y74944" s="378"/>
    </row>
    <row r="74945" spans="1:25">
      <c r="A74945" s="374"/>
      <c r="B74945" s="374"/>
      <c r="C74945" s="406"/>
      <c r="D74945" s="407"/>
      <c r="E74945" s="374"/>
      <c r="F74945" s="374"/>
      <c r="G74945" s="408"/>
      <c r="H74945" s="374"/>
      <c r="I74945" s="409"/>
      <c r="J74945" s="374"/>
      <c r="K74945" s="409"/>
      <c r="L74945" s="378"/>
      <c r="M74945" s="410"/>
      <c r="N74945" s="374"/>
      <c r="O74945" s="411"/>
      <c r="P74945" s="409"/>
      <c r="Q74945" s="409"/>
      <c r="R74945" s="378"/>
      <c r="S74945" s="378"/>
      <c r="T74945" s="378"/>
      <c r="U74945" s="378"/>
      <c r="V74945" s="378"/>
      <c r="W74945" s="378"/>
      <c r="X74945" s="378"/>
      <c r="Y74945" s="378"/>
    </row>
    <row r="74946" spans="1:25">
      <c r="A74946" s="374"/>
      <c r="B74946" s="374"/>
      <c r="C74946" s="406"/>
      <c r="D74946" s="407"/>
      <c r="E74946" s="374"/>
      <c r="F74946" s="374"/>
      <c r="G74946" s="408"/>
      <c r="H74946" s="374"/>
      <c r="I74946" s="409"/>
      <c r="J74946" s="374"/>
      <c r="K74946" s="409"/>
      <c r="L74946" s="378"/>
      <c r="M74946" s="410"/>
      <c r="N74946" s="374"/>
      <c r="O74946" s="411"/>
      <c r="P74946" s="409"/>
      <c r="Q74946" s="409"/>
      <c r="R74946" s="378"/>
      <c r="S74946" s="378"/>
      <c r="T74946" s="378"/>
      <c r="U74946" s="378"/>
      <c r="V74946" s="378"/>
      <c r="W74946" s="378"/>
      <c r="X74946" s="378"/>
      <c r="Y74946" s="378"/>
    </row>
    <row r="74947" spans="1:25">
      <c r="A74947" s="374"/>
      <c r="B74947" s="374"/>
      <c r="C74947" s="406"/>
      <c r="D74947" s="407"/>
      <c r="E74947" s="374"/>
      <c r="F74947" s="374"/>
      <c r="G74947" s="408"/>
      <c r="H74947" s="374"/>
      <c r="I74947" s="409"/>
      <c r="J74947" s="374"/>
      <c r="K74947" s="409"/>
      <c r="L74947" s="378"/>
      <c r="M74947" s="410"/>
      <c r="N74947" s="374"/>
      <c r="O74947" s="411"/>
      <c r="P74947" s="409"/>
      <c r="Q74947" s="409"/>
      <c r="R74947" s="378"/>
      <c r="S74947" s="378"/>
      <c r="T74947" s="378"/>
      <c r="U74947" s="378"/>
      <c r="V74947" s="378"/>
      <c r="W74947" s="378"/>
      <c r="X74947" s="378"/>
      <c r="Y74947" s="378"/>
    </row>
    <row r="74948" spans="1:25">
      <c r="A74948" s="374"/>
      <c r="B74948" s="374"/>
      <c r="C74948" s="406"/>
      <c r="D74948" s="407"/>
      <c r="E74948" s="374"/>
      <c r="F74948" s="374"/>
      <c r="G74948" s="408"/>
      <c r="H74948" s="374"/>
      <c r="I74948" s="409"/>
      <c r="J74948" s="374"/>
      <c r="K74948" s="409"/>
      <c r="L74948" s="378"/>
      <c r="M74948" s="410"/>
      <c r="N74948" s="374"/>
      <c r="O74948" s="411"/>
      <c r="P74948" s="409"/>
      <c r="Q74948" s="409"/>
      <c r="R74948" s="378"/>
      <c r="S74948" s="378"/>
      <c r="T74948" s="378"/>
      <c r="U74948" s="378"/>
      <c r="V74948" s="378"/>
      <c r="W74948" s="378"/>
      <c r="X74948" s="378"/>
      <c r="Y74948" s="378"/>
    </row>
    <row r="74949" spans="1:25">
      <c r="A74949" s="374"/>
      <c r="B74949" s="374"/>
      <c r="C74949" s="406"/>
      <c r="D74949" s="407"/>
      <c r="E74949" s="374"/>
      <c r="F74949" s="374"/>
      <c r="G74949" s="408"/>
      <c r="H74949" s="374"/>
      <c r="I74949" s="409"/>
      <c r="J74949" s="374"/>
      <c r="K74949" s="409"/>
      <c r="L74949" s="378"/>
      <c r="M74949" s="410"/>
      <c r="N74949" s="374"/>
      <c r="O74949" s="411"/>
      <c r="P74949" s="409"/>
      <c r="Q74949" s="409"/>
      <c r="R74949" s="378"/>
      <c r="S74949" s="378"/>
      <c r="T74949" s="378"/>
      <c r="U74949" s="378"/>
      <c r="V74949" s="378"/>
      <c r="W74949" s="378"/>
      <c r="X74949" s="378"/>
      <c r="Y74949" s="378"/>
    </row>
    <row r="74950" spans="1:25">
      <c r="A74950" s="374"/>
      <c r="B74950" s="374"/>
      <c r="C74950" s="406"/>
      <c r="D74950" s="407"/>
      <c r="E74950" s="374"/>
      <c r="F74950" s="374"/>
      <c r="G74950" s="408"/>
      <c r="H74950" s="374"/>
      <c r="I74950" s="409"/>
      <c r="J74950" s="374"/>
      <c r="K74950" s="409"/>
      <c r="L74950" s="378"/>
      <c r="M74950" s="410"/>
      <c r="N74950" s="374"/>
      <c r="O74950" s="411"/>
      <c r="P74950" s="409"/>
      <c r="Q74950" s="409"/>
      <c r="R74950" s="378"/>
      <c r="S74950" s="378"/>
      <c r="T74950" s="378"/>
      <c r="U74950" s="378"/>
      <c r="V74950" s="378"/>
      <c r="W74950" s="378"/>
      <c r="X74950" s="378"/>
      <c r="Y74950" s="378"/>
    </row>
    <row r="74951" spans="1:25">
      <c r="A74951" s="374"/>
      <c r="B74951" s="374"/>
      <c r="C74951" s="406"/>
      <c r="D74951" s="407"/>
      <c r="E74951" s="374"/>
      <c r="F74951" s="374"/>
      <c r="G74951" s="408"/>
      <c r="H74951" s="374"/>
      <c r="I74951" s="409"/>
      <c r="J74951" s="374"/>
      <c r="K74951" s="409"/>
      <c r="L74951" s="378"/>
      <c r="M74951" s="410"/>
      <c r="N74951" s="374"/>
      <c r="O74951" s="411"/>
      <c r="P74951" s="409"/>
      <c r="Q74951" s="409"/>
      <c r="R74951" s="378"/>
      <c r="S74951" s="378"/>
      <c r="T74951" s="378"/>
      <c r="U74951" s="378"/>
      <c r="V74951" s="378"/>
      <c r="W74951" s="378"/>
      <c r="X74951" s="378"/>
      <c r="Y74951" s="378"/>
    </row>
    <row r="74952" spans="1:25">
      <c r="A74952" s="374"/>
      <c r="B74952" s="374"/>
      <c r="C74952" s="406"/>
      <c r="D74952" s="407"/>
      <c r="E74952" s="374"/>
      <c r="F74952" s="374"/>
      <c r="G74952" s="408"/>
      <c r="H74952" s="374"/>
      <c r="I74952" s="409"/>
      <c r="J74952" s="374"/>
      <c r="K74952" s="409"/>
      <c r="L74952" s="378"/>
      <c r="M74952" s="410"/>
      <c r="N74952" s="374"/>
      <c r="O74952" s="411"/>
      <c r="P74952" s="409"/>
      <c r="Q74952" s="409"/>
      <c r="R74952" s="378"/>
      <c r="S74952" s="378"/>
      <c r="T74952" s="378"/>
      <c r="U74952" s="378"/>
      <c r="V74952" s="378"/>
      <c r="W74952" s="378"/>
      <c r="X74952" s="378"/>
      <c r="Y74952" s="378"/>
    </row>
    <row r="74953" spans="1:25">
      <c r="A74953" s="374"/>
      <c r="B74953" s="374"/>
      <c r="C74953" s="406"/>
      <c r="D74953" s="407"/>
      <c r="E74953" s="374"/>
      <c r="F74953" s="374"/>
      <c r="G74953" s="408"/>
      <c r="H74953" s="374"/>
      <c r="I74953" s="409"/>
      <c r="J74953" s="374"/>
      <c r="K74953" s="409"/>
      <c r="L74953" s="378"/>
      <c r="M74953" s="410"/>
      <c r="N74953" s="374"/>
      <c r="O74953" s="411"/>
      <c r="P74953" s="409"/>
      <c r="Q74953" s="409"/>
      <c r="R74953" s="378"/>
      <c r="S74953" s="378"/>
      <c r="T74953" s="378"/>
      <c r="U74953" s="378"/>
      <c r="V74953" s="378"/>
      <c r="W74953" s="378"/>
      <c r="X74953" s="378"/>
      <c r="Y74953" s="378"/>
    </row>
    <row r="74954" spans="1:25">
      <c r="A74954" s="374"/>
      <c r="B74954" s="374"/>
      <c r="C74954" s="406"/>
      <c r="D74954" s="407"/>
      <c r="E74954" s="374"/>
      <c r="F74954" s="374"/>
      <c r="G74954" s="408"/>
      <c r="H74954" s="374"/>
      <c r="I74954" s="409"/>
      <c r="J74954" s="374"/>
      <c r="K74954" s="409"/>
      <c r="L74954" s="378"/>
      <c r="M74954" s="410"/>
      <c r="N74954" s="374"/>
      <c r="O74954" s="411"/>
      <c r="P74954" s="409"/>
      <c r="Q74954" s="409"/>
      <c r="R74954" s="378"/>
      <c r="S74954" s="378"/>
      <c r="T74954" s="378"/>
      <c r="U74954" s="378"/>
      <c r="V74954" s="378"/>
      <c r="W74954" s="378"/>
      <c r="X74954" s="378"/>
      <c r="Y74954" s="378"/>
    </row>
    <row r="74955" spans="1:25">
      <c r="A74955" s="374"/>
      <c r="B74955" s="374"/>
      <c r="C74955" s="406"/>
      <c r="D74955" s="407"/>
      <c r="E74955" s="374"/>
      <c r="F74955" s="374"/>
      <c r="G74955" s="408"/>
      <c r="H74955" s="374"/>
      <c r="I74955" s="409"/>
      <c r="J74955" s="374"/>
      <c r="K74955" s="409"/>
      <c r="L74955" s="378"/>
      <c r="M74955" s="410"/>
      <c r="N74955" s="374"/>
      <c r="O74955" s="411"/>
      <c r="P74955" s="409"/>
      <c r="Q74955" s="409"/>
      <c r="R74955" s="378"/>
      <c r="S74955" s="378"/>
      <c r="T74955" s="378"/>
      <c r="U74955" s="378"/>
      <c r="V74955" s="378"/>
      <c r="W74955" s="378"/>
      <c r="X74955" s="378"/>
      <c r="Y74955" s="378"/>
    </row>
    <row r="74956" spans="1:25">
      <c r="A74956" s="374"/>
      <c r="B74956" s="374"/>
      <c r="C74956" s="406"/>
      <c r="D74956" s="407"/>
      <c r="E74956" s="374"/>
      <c r="F74956" s="374"/>
      <c r="G74956" s="408"/>
      <c r="H74956" s="374"/>
      <c r="I74956" s="409"/>
      <c r="J74956" s="374"/>
      <c r="K74956" s="409"/>
      <c r="L74956" s="378"/>
      <c r="M74956" s="410"/>
      <c r="N74956" s="374"/>
      <c r="O74956" s="411"/>
      <c r="P74956" s="409"/>
      <c r="Q74956" s="409"/>
      <c r="R74956" s="378"/>
      <c r="S74956" s="378"/>
      <c r="T74956" s="378"/>
      <c r="U74956" s="378"/>
      <c r="V74956" s="378"/>
      <c r="W74956" s="378"/>
      <c r="X74956" s="378"/>
      <c r="Y74956" s="378"/>
    </row>
    <row r="74957" spans="1:25">
      <c r="A74957" s="374"/>
      <c r="B74957" s="374"/>
      <c r="C74957" s="406"/>
      <c r="D74957" s="407"/>
      <c r="E74957" s="374"/>
      <c r="F74957" s="374"/>
      <c r="G74957" s="408"/>
      <c r="H74957" s="374"/>
      <c r="I74957" s="409"/>
      <c r="J74957" s="374"/>
      <c r="K74957" s="409"/>
      <c r="L74957" s="378"/>
      <c r="M74957" s="410"/>
      <c r="N74957" s="374"/>
      <c r="O74957" s="411"/>
      <c r="P74957" s="409"/>
      <c r="Q74957" s="409"/>
      <c r="R74957" s="378"/>
      <c r="S74957" s="378"/>
      <c r="T74957" s="378"/>
      <c r="U74957" s="378"/>
      <c r="V74957" s="378"/>
      <c r="W74957" s="378"/>
      <c r="X74957" s="378"/>
      <c r="Y74957" s="378"/>
    </row>
    <row r="74958" spans="1:25">
      <c r="A74958" s="374"/>
      <c r="B74958" s="374"/>
      <c r="C74958" s="406"/>
      <c r="D74958" s="407"/>
      <c r="E74958" s="374"/>
      <c r="F74958" s="374"/>
      <c r="G74958" s="408"/>
      <c r="H74958" s="374"/>
      <c r="I74958" s="409"/>
      <c r="J74958" s="374"/>
      <c r="K74958" s="409"/>
      <c r="L74958" s="378"/>
      <c r="M74958" s="410"/>
      <c r="N74958" s="374"/>
      <c r="O74958" s="411"/>
      <c r="P74958" s="409"/>
      <c r="Q74958" s="409"/>
      <c r="R74958" s="378"/>
      <c r="S74958" s="378"/>
      <c r="T74958" s="378"/>
      <c r="U74958" s="378"/>
      <c r="V74958" s="378"/>
      <c r="W74958" s="378"/>
      <c r="X74958" s="378"/>
      <c r="Y74958" s="378"/>
    </row>
    <row r="74959" spans="1:25">
      <c r="A74959" s="374"/>
      <c r="B74959" s="374"/>
      <c r="C74959" s="406"/>
      <c r="D74959" s="407"/>
      <c r="E74959" s="374"/>
      <c r="F74959" s="374"/>
      <c r="G74959" s="408"/>
      <c r="H74959" s="374"/>
      <c r="I74959" s="409"/>
      <c r="J74959" s="374"/>
      <c r="K74959" s="409"/>
      <c r="L74959" s="378"/>
      <c r="M74959" s="410"/>
      <c r="N74959" s="374"/>
      <c r="O74959" s="411"/>
      <c r="P74959" s="409"/>
      <c r="Q74959" s="409"/>
      <c r="R74959" s="378"/>
      <c r="S74959" s="378"/>
      <c r="T74959" s="378"/>
      <c r="U74959" s="378"/>
      <c r="V74959" s="378"/>
      <c r="W74959" s="378"/>
      <c r="X74959" s="378"/>
      <c r="Y74959" s="378"/>
    </row>
    <row r="74960" spans="1:25">
      <c r="A74960" s="374"/>
      <c r="B74960" s="374"/>
      <c r="C74960" s="406"/>
      <c r="D74960" s="407"/>
      <c r="E74960" s="374"/>
      <c r="F74960" s="374"/>
      <c r="G74960" s="408"/>
      <c r="H74960" s="374"/>
      <c r="I74960" s="409"/>
      <c r="J74960" s="374"/>
      <c r="K74960" s="409"/>
      <c r="L74960" s="378"/>
      <c r="M74960" s="410"/>
      <c r="N74960" s="374"/>
      <c r="O74960" s="411"/>
      <c r="P74960" s="409"/>
      <c r="Q74960" s="409"/>
      <c r="R74960" s="378"/>
      <c r="S74960" s="378"/>
      <c r="T74960" s="378"/>
      <c r="U74960" s="378"/>
      <c r="V74960" s="378"/>
      <c r="W74960" s="378"/>
      <c r="X74960" s="378"/>
      <c r="Y74960" s="378"/>
    </row>
    <row r="74961" spans="1:25">
      <c r="A74961" s="374"/>
      <c r="B74961" s="374"/>
      <c r="C74961" s="406"/>
      <c r="D74961" s="407"/>
      <c r="E74961" s="374"/>
      <c r="F74961" s="374"/>
      <c r="G74961" s="408"/>
      <c r="H74961" s="374"/>
      <c r="I74961" s="409"/>
      <c r="J74961" s="374"/>
      <c r="K74961" s="409"/>
      <c r="L74961" s="378"/>
      <c r="M74961" s="410"/>
      <c r="N74961" s="374"/>
      <c r="O74961" s="411"/>
      <c r="P74961" s="409"/>
      <c r="Q74961" s="409"/>
      <c r="R74961" s="378"/>
      <c r="S74961" s="378"/>
      <c r="T74961" s="378"/>
      <c r="U74961" s="378"/>
      <c r="V74961" s="378"/>
      <c r="W74961" s="378"/>
      <c r="X74961" s="378"/>
      <c r="Y74961" s="378"/>
    </row>
    <row r="74962" spans="1:25">
      <c r="A74962" s="374"/>
      <c r="B74962" s="374"/>
      <c r="C74962" s="406"/>
      <c r="D74962" s="407"/>
      <c r="E74962" s="374"/>
      <c r="F74962" s="374"/>
      <c r="G74962" s="408"/>
      <c r="H74962" s="374"/>
      <c r="I74962" s="409"/>
      <c r="J74962" s="374"/>
      <c r="K74962" s="409"/>
      <c r="L74962" s="378"/>
      <c r="M74962" s="410"/>
      <c r="N74962" s="374"/>
      <c r="O74962" s="411"/>
      <c r="P74962" s="409"/>
      <c r="Q74962" s="409"/>
      <c r="R74962" s="378"/>
      <c r="S74962" s="378"/>
      <c r="T74962" s="378"/>
      <c r="U74962" s="378"/>
      <c r="V74962" s="378"/>
      <c r="W74962" s="378"/>
      <c r="X74962" s="378"/>
      <c r="Y74962" s="378"/>
    </row>
    <row r="74963" spans="1:25">
      <c r="A74963" s="374"/>
      <c r="B74963" s="374"/>
      <c r="C74963" s="406"/>
      <c r="D74963" s="407"/>
      <c r="E74963" s="374"/>
      <c r="F74963" s="374"/>
      <c r="G74963" s="408"/>
      <c r="H74963" s="374"/>
      <c r="I74963" s="409"/>
      <c r="J74963" s="374"/>
      <c r="K74963" s="409"/>
      <c r="L74963" s="378"/>
      <c r="M74963" s="410"/>
      <c r="N74963" s="374"/>
      <c r="O74963" s="411"/>
      <c r="P74963" s="409"/>
      <c r="Q74963" s="409"/>
      <c r="R74963" s="378"/>
      <c r="S74963" s="378"/>
      <c r="T74963" s="378"/>
      <c r="U74963" s="378"/>
      <c r="V74963" s="378"/>
      <c r="W74963" s="378"/>
      <c r="X74963" s="378"/>
      <c r="Y74963" s="378"/>
    </row>
    <row r="74964" spans="1:25">
      <c r="A74964" s="374"/>
      <c r="B74964" s="374"/>
      <c r="C74964" s="406"/>
      <c r="D74964" s="407"/>
      <c r="E74964" s="374"/>
      <c r="F74964" s="374"/>
      <c r="G74964" s="408"/>
      <c r="H74964" s="374"/>
      <c r="I74964" s="409"/>
      <c r="J74964" s="374"/>
      <c r="K74964" s="409"/>
      <c r="L74964" s="378"/>
      <c r="M74964" s="410"/>
      <c r="N74964" s="374"/>
      <c r="O74964" s="411"/>
      <c r="P74964" s="409"/>
      <c r="Q74964" s="409"/>
      <c r="R74964" s="378"/>
      <c r="S74964" s="378"/>
      <c r="T74964" s="378"/>
      <c r="U74964" s="378"/>
      <c r="V74964" s="378"/>
      <c r="W74964" s="378"/>
      <c r="X74964" s="378"/>
      <c r="Y74964" s="378"/>
    </row>
    <row r="74965" spans="1:25">
      <c r="A74965" s="374"/>
      <c r="B74965" s="374"/>
      <c r="C74965" s="406"/>
      <c r="D74965" s="407"/>
      <c r="E74965" s="374"/>
      <c r="F74965" s="374"/>
      <c r="G74965" s="408"/>
      <c r="H74965" s="374"/>
      <c r="I74965" s="409"/>
      <c r="J74965" s="374"/>
      <c r="K74965" s="409"/>
      <c r="L74965" s="378"/>
      <c r="M74965" s="410"/>
      <c r="N74965" s="374"/>
      <c r="O74965" s="411"/>
      <c r="P74965" s="409"/>
      <c r="Q74965" s="409"/>
      <c r="R74965" s="378"/>
      <c r="S74965" s="378"/>
      <c r="T74965" s="378"/>
      <c r="U74965" s="378"/>
      <c r="V74965" s="378"/>
      <c r="W74965" s="378"/>
      <c r="X74965" s="378"/>
      <c r="Y74965" s="378"/>
    </row>
    <row r="74966" spans="1:25">
      <c r="A74966" s="374"/>
      <c r="B74966" s="374"/>
      <c r="C74966" s="406"/>
      <c r="D74966" s="407"/>
      <c r="E74966" s="374"/>
      <c r="F74966" s="374"/>
      <c r="G74966" s="408"/>
      <c r="H74966" s="374"/>
      <c r="I74966" s="409"/>
      <c r="J74966" s="374"/>
      <c r="K74966" s="409"/>
      <c r="L74966" s="378"/>
      <c r="M74966" s="410"/>
      <c r="N74966" s="374"/>
      <c r="O74966" s="411"/>
      <c r="P74966" s="409"/>
      <c r="Q74966" s="409"/>
      <c r="R74966" s="378"/>
      <c r="S74966" s="378"/>
      <c r="T74966" s="378"/>
      <c r="U74966" s="378"/>
      <c r="V74966" s="378"/>
      <c r="W74966" s="378"/>
      <c r="X74966" s="378"/>
      <c r="Y74966" s="378"/>
    </row>
    <row r="74967" spans="1:25">
      <c r="A74967" s="374"/>
      <c r="B74967" s="374"/>
      <c r="C74967" s="406"/>
      <c r="D74967" s="407"/>
      <c r="E74967" s="374"/>
      <c r="F74967" s="374"/>
      <c r="G74967" s="408"/>
      <c r="H74967" s="374"/>
      <c r="I74967" s="409"/>
      <c r="J74967" s="374"/>
      <c r="K74967" s="409"/>
      <c r="L74967" s="378"/>
      <c r="M74967" s="410"/>
      <c r="N74967" s="374"/>
      <c r="O74967" s="411"/>
      <c r="P74967" s="409"/>
      <c r="Q74967" s="409"/>
      <c r="R74967" s="378"/>
      <c r="S74967" s="378"/>
      <c r="T74967" s="378"/>
      <c r="U74967" s="378"/>
      <c r="V74967" s="378"/>
      <c r="W74967" s="378"/>
      <c r="X74967" s="378"/>
      <c r="Y74967" s="378"/>
    </row>
    <row r="74968" spans="1:25">
      <c r="A74968" s="374"/>
      <c r="B74968" s="374"/>
      <c r="C74968" s="406"/>
      <c r="D74968" s="407"/>
      <c r="E74968" s="374"/>
      <c r="F74968" s="374"/>
      <c r="G74968" s="408"/>
      <c r="H74968" s="374"/>
      <c r="I74968" s="409"/>
      <c r="J74968" s="374"/>
      <c r="K74968" s="409"/>
      <c r="L74968" s="378"/>
      <c r="M74968" s="410"/>
      <c r="N74968" s="374"/>
      <c r="O74968" s="411"/>
      <c r="P74968" s="409"/>
      <c r="Q74968" s="409"/>
      <c r="R74968" s="378"/>
      <c r="S74968" s="378"/>
      <c r="T74968" s="378"/>
      <c r="U74968" s="378"/>
      <c r="V74968" s="378"/>
      <c r="W74968" s="378"/>
      <c r="X74968" s="378"/>
      <c r="Y74968" s="378"/>
    </row>
    <row r="74969" spans="1:25">
      <c r="A74969" s="374"/>
      <c r="B74969" s="374"/>
      <c r="C74969" s="406"/>
      <c r="D74969" s="407"/>
      <c r="E74969" s="374"/>
      <c r="F74969" s="374"/>
      <c r="G74969" s="408"/>
      <c r="H74969" s="374"/>
      <c r="I74969" s="409"/>
      <c r="J74969" s="374"/>
      <c r="K74969" s="409"/>
      <c r="L74969" s="378"/>
      <c r="M74969" s="410"/>
      <c r="N74969" s="374"/>
      <c r="O74969" s="411"/>
      <c r="P74969" s="409"/>
      <c r="Q74969" s="409"/>
      <c r="R74969" s="378"/>
      <c r="S74969" s="378"/>
      <c r="T74969" s="378"/>
      <c r="U74969" s="378"/>
      <c r="V74969" s="378"/>
      <c r="W74969" s="378"/>
      <c r="X74969" s="378"/>
      <c r="Y74969" s="378"/>
    </row>
    <row r="74970" spans="1:25">
      <c r="A74970" s="374"/>
      <c r="B74970" s="374"/>
      <c r="C74970" s="406"/>
      <c r="D74970" s="407"/>
      <c r="E74970" s="374"/>
      <c r="F74970" s="374"/>
      <c r="G74970" s="408"/>
      <c r="H74970" s="374"/>
      <c r="I74970" s="409"/>
      <c r="J74970" s="374"/>
      <c r="K74970" s="409"/>
      <c r="L74970" s="378"/>
      <c r="M74970" s="410"/>
      <c r="N74970" s="374"/>
      <c r="O74970" s="411"/>
      <c r="P74970" s="409"/>
      <c r="Q74970" s="409"/>
      <c r="R74970" s="378"/>
      <c r="S74970" s="378"/>
      <c r="T74970" s="378"/>
      <c r="U74970" s="378"/>
      <c r="V74970" s="378"/>
      <c r="W74970" s="378"/>
      <c r="X74970" s="378"/>
      <c r="Y74970" s="378"/>
    </row>
    <row r="74971" spans="1:25">
      <c r="A74971" s="374"/>
      <c r="B74971" s="374"/>
      <c r="C74971" s="406"/>
      <c r="D74971" s="407"/>
      <c r="E74971" s="374"/>
      <c r="F74971" s="374"/>
      <c r="G74971" s="408"/>
      <c r="H74971" s="374"/>
      <c r="I74971" s="409"/>
      <c r="J74971" s="374"/>
      <c r="K74971" s="409"/>
      <c r="L74971" s="378"/>
      <c r="M74971" s="410"/>
      <c r="N74971" s="374"/>
      <c r="O74971" s="411"/>
      <c r="P74971" s="409"/>
      <c r="Q74971" s="409"/>
      <c r="R74971" s="378"/>
      <c r="S74971" s="378"/>
      <c r="T74971" s="378"/>
      <c r="U74971" s="378"/>
      <c r="V74971" s="378"/>
      <c r="W74971" s="378"/>
      <c r="X74971" s="378"/>
      <c r="Y74971" s="378"/>
    </row>
    <row r="74972" spans="1:25">
      <c r="A74972" s="374"/>
      <c r="B74972" s="374"/>
      <c r="C74972" s="406"/>
      <c r="D74972" s="407"/>
      <c r="E74972" s="374"/>
      <c r="F74972" s="374"/>
      <c r="G74972" s="408"/>
      <c r="H74972" s="374"/>
      <c r="I74972" s="409"/>
      <c r="J74972" s="374"/>
      <c r="K74972" s="409"/>
      <c r="L74972" s="378"/>
      <c r="M74972" s="410"/>
      <c r="N74972" s="374"/>
      <c r="O74972" s="411"/>
      <c r="P74972" s="409"/>
      <c r="Q74972" s="409"/>
      <c r="R74972" s="378"/>
      <c r="S74972" s="378"/>
      <c r="T74972" s="378"/>
      <c r="U74972" s="378"/>
      <c r="V74972" s="378"/>
      <c r="W74972" s="378"/>
      <c r="X74972" s="378"/>
      <c r="Y74972" s="378"/>
    </row>
    <row r="74973" spans="1:25">
      <c r="A74973" s="374"/>
      <c r="B74973" s="374"/>
      <c r="C74973" s="406"/>
      <c r="D74973" s="407"/>
      <c r="E74973" s="374"/>
      <c r="F74973" s="374"/>
      <c r="G74973" s="408"/>
      <c r="H74973" s="374"/>
      <c r="I74973" s="409"/>
      <c r="J74973" s="374"/>
      <c r="K74973" s="409"/>
      <c r="L74973" s="378"/>
      <c r="M74973" s="410"/>
      <c r="N74973" s="374"/>
      <c r="O74973" s="411"/>
      <c r="P74973" s="409"/>
      <c r="Q74973" s="409"/>
      <c r="R74973" s="378"/>
      <c r="S74973" s="378"/>
      <c r="T74973" s="378"/>
      <c r="U74973" s="378"/>
      <c r="V74973" s="378"/>
      <c r="W74973" s="378"/>
      <c r="X74973" s="378"/>
      <c r="Y74973" s="378"/>
    </row>
    <row r="74974" spans="1:25">
      <c r="A74974" s="374"/>
      <c r="B74974" s="374"/>
      <c r="C74974" s="406"/>
      <c r="D74974" s="407"/>
      <c r="E74974" s="374"/>
      <c r="F74974" s="374"/>
      <c r="G74974" s="408"/>
      <c r="H74974" s="374"/>
      <c r="I74974" s="409"/>
      <c r="J74974" s="374"/>
      <c r="K74974" s="409"/>
      <c r="L74974" s="378"/>
      <c r="M74974" s="410"/>
      <c r="N74974" s="374"/>
      <c r="O74974" s="411"/>
      <c r="P74974" s="409"/>
      <c r="Q74974" s="409"/>
      <c r="R74974" s="378"/>
      <c r="S74974" s="378"/>
      <c r="T74974" s="378"/>
      <c r="U74974" s="378"/>
      <c r="V74974" s="378"/>
      <c r="W74974" s="378"/>
      <c r="X74974" s="378"/>
      <c r="Y74974" s="378"/>
    </row>
    <row r="74975" spans="1:25">
      <c r="A74975" s="374"/>
      <c r="B74975" s="374"/>
      <c r="C74975" s="406"/>
      <c r="D74975" s="407"/>
      <c r="E74975" s="374"/>
      <c r="F74975" s="374"/>
      <c r="G74975" s="408"/>
      <c r="H74975" s="374"/>
      <c r="I74975" s="409"/>
      <c r="J74975" s="374"/>
      <c r="K74975" s="409"/>
      <c r="L74975" s="378"/>
      <c r="M74975" s="410"/>
      <c r="N74975" s="374"/>
      <c r="O74975" s="411"/>
      <c r="P74975" s="409"/>
      <c r="Q74975" s="409"/>
      <c r="R74975" s="378"/>
      <c r="S74975" s="378"/>
      <c r="T74975" s="378"/>
      <c r="U74975" s="378"/>
      <c r="V74975" s="378"/>
      <c r="W74975" s="378"/>
      <c r="X74975" s="378"/>
      <c r="Y74975" s="378"/>
    </row>
    <row r="74976" spans="1:25">
      <c r="A74976" s="374"/>
      <c r="B74976" s="374"/>
      <c r="C74976" s="406"/>
      <c r="D74976" s="407"/>
      <c r="E74976" s="374"/>
      <c r="F74976" s="374"/>
      <c r="G74976" s="408"/>
      <c r="H74976" s="374"/>
      <c r="I74976" s="409"/>
      <c r="J74976" s="374"/>
      <c r="K74976" s="409"/>
      <c r="L74976" s="378"/>
      <c r="M74976" s="410"/>
      <c r="N74976" s="374"/>
      <c r="O74976" s="411"/>
      <c r="P74976" s="409"/>
      <c r="Q74976" s="409"/>
      <c r="R74976" s="378"/>
      <c r="S74976" s="378"/>
      <c r="T74976" s="378"/>
      <c r="U74976" s="378"/>
      <c r="V74976" s="378"/>
      <c r="W74976" s="378"/>
      <c r="X74976" s="378"/>
      <c r="Y74976" s="378"/>
    </row>
    <row r="74977" spans="1:25">
      <c r="A74977" s="374"/>
      <c r="B74977" s="374"/>
      <c r="C74977" s="406"/>
      <c r="D74977" s="407"/>
      <c r="E74977" s="374"/>
      <c r="F74977" s="374"/>
      <c r="G74977" s="408"/>
      <c r="H74977" s="374"/>
      <c r="I74977" s="409"/>
      <c r="J74977" s="374"/>
      <c r="K74977" s="409"/>
      <c r="L74977" s="378"/>
      <c r="M74977" s="410"/>
      <c r="N74977" s="374"/>
      <c r="O74977" s="411"/>
      <c r="P74977" s="409"/>
      <c r="Q74977" s="409"/>
      <c r="R74977" s="378"/>
      <c r="S74977" s="378"/>
      <c r="T74977" s="378"/>
      <c r="U74977" s="378"/>
      <c r="V74977" s="378"/>
      <c r="W74977" s="378"/>
      <c r="X74977" s="378"/>
      <c r="Y74977" s="378"/>
    </row>
    <row r="74978" spans="1:25">
      <c r="A74978" s="374"/>
      <c r="B74978" s="374"/>
      <c r="C74978" s="406"/>
      <c r="D74978" s="407"/>
      <c r="E74978" s="374"/>
      <c r="F74978" s="374"/>
      <c r="G74978" s="408"/>
      <c r="H74978" s="374"/>
      <c r="I74978" s="409"/>
      <c r="J74978" s="374"/>
      <c r="K74978" s="409"/>
      <c r="L74978" s="378"/>
      <c r="M74978" s="410"/>
      <c r="N74978" s="374"/>
      <c r="O74978" s="411"/>
      <c r="P74978" s="409"/>
      <c r="Q74978" s="409"/>
      <c r="R74978" s="378"/>
      <c r="S74978" s="378"/>
      <c r="T74978" s="378"/>
      <c r="U74978" s="378"/>
      <c r="V74978" s="378"/>
      <c r="W74978" s="378"/>
      <c r="X74978" s="378"/>
      <c r="Y74978" s="378"/>
    </row>
    <row r="74979" spans="1:25">
      <c r="A74979" s="374"/>
      <c r="B74979" s="374"/>
      <c r="C74979" s="406"/>
      <c r="D74979" s="407"/>
      <c r="E74979" s="374"/>
      <c r="F74979" s="374"/>
      <c r="G74979" s="408"/>
      <c r="H74979" s="374"/>
      <c r="I74979" s="409"/>
      <c r="J74979" s="374"/>
      <c r="K74979" s="409"/>
      <c r="L74979" s="378"/>
      <c r="M74979" s="410"/>
      <c r="N74979" s="374"/>
      <c r="O74979" s="411"/>
      <c r="P74979" s="409"/>
      <c r="Q74979" s="409"/>
      <c r="R74979" s="378"/>
      <c r="S74979" s="378"/>
      <c r="T74979" s="378"/>
      <c r="U74979" s="378"/>
      <c r="V74979" s="378"/>
      <c r="W74979" s="378"/>
      <c r="X74979" s="378"/>
      <c r="Y74979" s="378"/>
    </row>
    <row r="74980" spans="1:25">
      <c r="A74980" s="374"/>
      <c r="B74980" s="374"/>
      <c r="C74980" s="406"/>
      <c r="D74980" s="407"/>
      <c r="E74980" s="374"/>
      <c r="F74980" s="374"/>
      <c r="G74980" s="408"/>
      <c r="H74980" s="374"/>
      <c r="I74980" s="409"/>
      <c r="J74980" s="374"/>
      <c r="K74980" s="409"/>
      <c r="L74980" s="378"/>
      <c r="M74980" s="410"/>
      <c r="N74980" s="374"/>
      <c r="O74980" s="411"/>
      <c r="P74980" s="409"/>
      <c r="Q74980" s="409"/>
      <c r="R74980" s="378"/>
      <c r="S74980" s="378"/>
      <c r="T74980" s="378"/>
      <c r="U74980" s="378"/>
      <c r="V74980" s="378"/>
      <c r="W74980" s="378"/>
      <c r="X74980" s="378"/>
      <c r="Y74980" s="378"/>
    </row>
    <row r="74981" spans="1:25">
      <c r="A74981" s="374"/>
      <c r="B74981" s="374"/>
      <c r="C74981" s="406"/>
      <c r="D74981" s="407"/>
      <c r="E74981" s="374"/>
      <c r="F74981" s="374"/>
      <c r="G74981" s="408"/>
      <c r="H74981" s="374"/>
      <c r="I74981" s="409"/>
      <c r="J74981" s="374"/>
      <c r="K74981" s="409"/>
      <c r="L74981" s="378"/>
      <c r="M74981" s="410"/>
      <c r="N74981" s="374"/>
      <c r="O74981" s="411"/>
      <c r="P74981" s="409"/>
      <c r="Q74981" s="409"/>
      <c r="R74981" s="378"/>
      <c r="S74981" s="378"/>
      <c r="T74981" s="378"/>
      <c r="U74981" s="378"/>
      <c r="V74981" s="378"/>
      <c r="W74981" s="378"/>
      <c r="X74981" s="378"/>
      <c r="Y74981" s="378"/>
    </row>
    <row r="74982" spans="1:25">
      <c r="A74982" s="374"/>
      <c r="B74982" s="374"/>
      <c r="C74982" s="406"/>
      <c r="D74982" s="407"/>
      <c r="E74982" s="374"/>
      <c r="F74982" s="374"/>
      <c r="G74982" s="408"/>
      <c r="H74982" s="374"/>
      <c r="I74982" s="409"/>
      <c r="J74982" s="374"/>
      <c r="K74982" s="409"/>
      <c r="L74982" s="378"/>
      <c r="M74982" s="410"/>
      <c r="N74982" s="374"/>
      <c r="O74982" s="411"/>
      <c r="P74982" s="409"/>
      <c r="Q74982" s="409"/>
      <c r="R74982" s="378"/>
      <c r="S74982" s="378"/>
      <c r="T74982" s="378"/>
      <c r="U74982" s="378"/>
      <c r="V74982" s="378"/>
      <c r="W74982" s="378"/>
      <c r="X74982" s="378"/>
      <c r="Y74982" s="378"/>
    </row>
    <row r="74983" spans="1:25">
      <c r="A74983" s="374"/>
      <c r="B74983" s="374"/>
      <c r="C74983" s="406"/>
      <c r="D74983" s="407"/>
      <c r="E74983" s="374"/>
      <c r="F74983" s="374"/>
      <c r="G74983" s="408"/>
      <c r="H74983" s="374"/>
      <c r="I74983" s="409"/>
      <c r="J74983" s="374"/>
      <c r="K74983" s="409"/>
      <c r="L74983" s="378"/>
      <c r="M74983" s="410"/>
      <c r="N74983" s="374"/>
      <c r="O74983" s="411"/>
      <c r="P74983" s="409"/>
      <c r="Q74983" s="409"/>
      <c r="R74983" s="378"/>
      <c r="S74983" s="378"/>
      <c r="T74983" s="378"/>
      <c r="U74983" s="378"/>
      <c r="V74983" s="378"/>
      <c r="W74983" s="378"/>
      <c r="X74983" s="378"/>
      <c r="Y74983" s="378"/>
    </row>
    <row r="74984" spans="1:25">
      <c r="A74984" s="374"/>
      <c r="B74984" s="374"/>
      <c r="C74984" s="406"/>
      <c r="D74984" s="407"/>
      <c r="E74984" s="374"/>
      <c r="F74984" s="374"/>
      <c r="G74984" s="408"/>
      <c r="H74984" s="374"/>
      <c r="I74984" s="409"/>
      <c r="J74984" s="374"/>
      <c r="K74984" s="409"/>
      <c r="L74984" s="378"/>
      <c r="M74984" s="410"/>
      <c r="N74984" s="374"/>
      <c r="O74984" s="411"/>
      <c r="P74984" s="409"/>
      <c r="Q74984" s="409"/>
      <c r="R74984" s="378"/>
      <c r="S74984" s="378"/>
      <c r="T74984" s="378"/>
      <c r="U74984" s="378"/>
      <c r="V74984" s="378"/>
      <c r="W74984" s="378"/>
      <c r="X74984" s="378"/>
      <c r="Y74984" s="378"/>
    </row>
    <row r="74985" spans="1:25">
      <c r="A74985" s="374"/>
      <c r="B74985" s="374"/>
      <c r="C74985" s="406"/>
      <c r="D74985" s="407"/>
      <c r="E74985" s="374"/>
      <c r="F74985" s="374"/>
      <c r="G74985" s="408"/>
      <c r="H74985" s="374"/>
      <c r="I74985" s="409"/>
      <c r="J74985" s="374"/>
      <c r="K74985" s="409"/>
      <c r="L74985" s="378"/>
      <c r="M74985" s="410"/>
      <c r="N74985" s="374"/>
      <c r="O74985" s="411"/>
      <c r="P74985" s="409"/>
      <c r="Q74985" s="409"/>
      <c r="R74985" s="378"/>
      <c r="S74985" s="378"/>
      <c r="T74985" s="378"/>
      <c r="U74985" s="378"/>
      <c r="V74985" s="378"/>
      <c r="W74985" s="378"/>
      <c r="X74985" s="378"/>
      <c r="Y74985" s="378"/>
    </row>
    <row r="74986" spans="1:25">
      <c r="A74986" s="374"/>
      <c r="B74986" s="374"/>
      <c r="C74986" s="406"/>
      <c r="D74986" s="407"/>
      <c r="E74986" s="374"/>
      <c r="F74986" s="374"/>
      <c r="G74986" s="408"/>
      <c r="H74986" s="374"/>
      <c r="I74986" s="409"/>
      <c r="J74986" s="374"/>
      <c r="K74986" s="409"/>
      <c r="L74986" s="378"/>
      <c r="M74986" s="410"/>
      <c r="N74986" s="374"/>
      <c r="O74986" s="411"/>
      <c r="P74986" s="409"/>
      <c r="Q74986" s="409"/>
      <c r="R74986" s="378"/>
      <c r="S74986" s="378"/>
      <c r="T74986" s="378"/>
      <c r="U74986" s="378"/>
      <c r="V74986" s="378"/>
      <c r="W74986" s="378"/>
      <c r="X74986" s="378"/>
      <c r="Y74986" s="378"/>
    </row>
    <row r="74987" spans="1:25">
      <c r="A74987" s="374"/>
      <c r="B74987" s="374"/>
      <c r="C74987" s="406"/>
      <c r="D74987" s="407"/>
      <c r="E74987" s="374"/>
      <c r="F74987" s="374"/>
      <c r="G74987" s="408"/>
      <c r="H74987" s="374"/>
      <c r="I74987" s="409"/>
      <c r="J74987" s="374"/>
      <c r="K74987" s="409"/>
      <c r="L74987" s="378"/>
      <c r="M74987" s="410"/>
      <c r="N74987" s="374"/>
      <c r="O74987" s="411"/>
      <c r="P74987" s="409"/>
      <c r="Q74987" s="409"/>
      <c r="R74987" s="378"/>
      <c r="S74987" s="378"/>
      <c r="T74987" s="378"/>
      <c r="U74987" s="378"/>
      <c r="V74987" s="378"/>
      <c r="W74987" s="378"/>
      <c r="X74987" s="378"/>
      <c r="Y74987" s="378"/>
    </row>
    <row r="74988" spans="1:25">
      <c r="A74988" s="374"/>
      <c r="B74988" s="374"/>
      <c r="C74988" s="406"/>
      <c r="D74988" s="407"/>
      <c r="E74988" s="374"/>
      <c r="F74988" s="374"/>
      <c r="G74988" s="408"/>
      <c r="H74988" s="374"/>
      <c r="I74988" s="409"/>
      <c r="J74988" s="374"/>
      <c r="K74988" s="409"/>
      <c r="L74988" s="378"/>
      <c r="M74988" s="410"/>
      <c r="N74988" s="374"/>
      <c r="O74988" s="411"/>
      <c r="P74988" s="409"/>
      <c r="Q74988" s="409"/>
      <c r="R74988" s="378"/>
      <c r="S74988" s="378"/>
      <c r="T74988" s="378"/>
      <c r="U74988" s="378"/>
      <c r="V74988" s="378"/>
      <c r="W74988" s="378"/>
      <c r="X74988" s="378"/>
      <c r="Y74988" s="378"/>
    </row>
    <row r="74989" spans="1:25">
      <c r="A74989" s="374"/>
      <c r="B74989" s="374"/>
      <c r="C74989" s="406"/>
      <c r="D74989" s="407"/>
      <c r="E74989" s="374"/>
      <c r="F74989" s="374"/>
      <c r="G74989" s="408"/>
      <c r="H74989" s="374"/>
      <c r="I74989" s="409"/>
      <c r="J74989" s="374"/>
      <c r="K74989" s="409"/>
      <c r="L74989" s="378"/>
      <c r="M74989" s="410"/>
      <c r="N74989" s="374"/>
      <c r="O74989" s="411"/>
      <c r="P74989" s="409"/>
      <c r="Q74989" s="409"/>
      <c r="R74989" s="378"/>
      <c r="S74989" s="378"/>
      <c r="T74989" s="378"/>
      <c r="U74989" s="378"/>
      <c r="V74989" s="378"/>
      <c r="W74989" s="378"/>
      <c r="X74989" s="378"/>
      <c r="Y74989" s="378"/>
    </row>
    <row r="74990" spans="1:25">
      <c r="A74990" s="374"/>
      <c r="B74990" s="374"/>
      <c r="C74990" s="406"/>
      <c r="D74990" s="407"/>
      <c r="E74990" s="374"/>
      <c r="F74990" s="374"/>
      <c r="G74990" s="408"/>
      <c r="H74990" s="374"/>
      <c r="I74990" s="409"/>
      <c r="J74990" s="374"/>
      <c r="K74990" s="409"/>
      <c r="L74990" s="378"/>
      <c r="M74990" s="410"/>
      <c r="N74990" s="374"/>
      <c r="O74990" s="411"/>
      <c r="P74990" s="409"/>
      <c r="Q74990" s="409"/>
      <c r="R74990" s="378"/>
      <c r="S74990" s="378"/>
      <c r="T74990" s="378"/>
      <c r="U74990" s="378"/>
      <c r="V74990" s="378"/>
      <c r="W74990" s="378"/>
      <c r="X74990" s="378"/>
      <c r="Y74990" s="378"/>
    </row>
    <row r="74991" spans="1:25">
      <c r="A74991" s="374"/>
      <c r="B74991" s="374"/>
      <c r="C74991" s="406"/>
      <c r="D74991" s="407"/>
      <c r="E74991" s="374"/>
      <c r="F74991" s="374"/>
      <c r="G74991" s="408"/>
      <c r="H74991" s="374"/>
      <c r="I74991" s="409"/>
      <c r="J74991" s="374"/>
      <c r="K74991" s="409"/>
      <c r="L74991" s="378"/>
      <c r="M74991" s="410"/>
      <c r="N74991" s="374"/>
      <c r="O74991" s="411"/>
      <c r="P74991" s="409"/>
      <c r="Q74991" s="409"/>
      <c r="R74991" s="378"/>
      <c r="S74991" s="378"/>
      <c r="T74991" s="378"/>
      <c r="U74991" s="378"/>
      <c r="V74991" s="378"/>
      <c r="W74991" s="378"/>
      <c r="X74991" s="378"/>
      <c r="Y74991" s="378"/>
    </row>
    <row r="74992" spans="1:25">
      <c r="A74992" s="374"/>
      <c r="B74992" s="374"/>
      <c r="C74992" s="406"/>
      <c r="D74992" s="407"/>
      <c r="E74992" s="374"/>
      <c r="F74992" s="374"/>
      <c r="G74992" s="408"/>
      <c r="H74992" s="374"/>
      <c r="I74992" s="409"/>
      <c r="J74992" s="374"/>
      <c r="K74992" s="409"/>
      <c r="L74992" s="378"/>
      <c r="M74992" s="410"/>
      <c r="N74992" s="374"/>
      <c r="O74992" s="411"/>
      <c r="P74992" s="409"/>
      <c r="Q74992" s="409"/>
      <c r="R74992" s="378"/>
      <c r="S74992" s="378"/>
      <c r="T74992" s="378"/>
      <c r="U74992" s="378"/>
      <c r="V74992" s="378"/>
      <c r="W74992" s="378"/>
      <c r="X74992" s="378"/>
      <c r="Y74992" s="378"/>
    </row>
    <row r="74993" spans="1:25">
      <c r="A74993" s="374"/>
      <c r="B74993" s="374"/>
      <c r="C74993" s="406"/>
      <c r="D74993" s="407"/>
      <c r="E74993" s="374"/>
      <c r="F74993" s="374"/>
      <c r="G74993" s="408"/>
      <c r="H74993" s="374"/>
      <c r="I74993" s="409"/>
      <c r="J74993" s="374"/>
      <c r="K74993" s="409"/>
      <c r="L74993" s="378"/>
      <c r="M74993" s="410"/>
      <c r="N74993" s="374"/>
      <c r="O74993" s="411"/>
      <c r="P74993" s="409"/>
      <c r="Q74993" s="409"/>
      <c r="R74993" s="378"/>
      <c r="S74993" s="378"/>
      <c r="T74993" s="378"/>
      <c r="U74993" s="378"/>
      <c r="V74993" s="378"/>
      <c r="W74993" s="378"/>
      <c r="X74993" s="378"/>
      <c r="Y74993" s="378"/>
    </row>
    <row r="74994" spans="1:25">
      <c r="A74994" s="374"/>
      <c r="B74994" s="374"/>
      <c r="C74994" s="406"/>
      <c r="D74994" s="407"/>
      <c r="E74994" s="374"/>
      <c r="F74994" s="374"/>
      <c r="G74994" s="408"/>
      <c r="H74994" s="374"/>
      <c r="I74994" s="409"/>
      <c r="J74994" s="374"/>
      <c r="K74994" s="409"/>
      <c r="L74994" s="378"/>
      <c r="M74994" s="410"/>
      <c r="N74994" s="374"/>
      <c r="O74994" s="411"/>
      <c r="P74994" s="409"/>
      <c r="Q74994" s="409"/>
      <c r="R74994" s="378"/>
      <c r="S74994" s="378"/>
      <c r="T74994" s="378"/>
      <c r="U74994" s="378"/>
      <c r="V74994" s="378"/>
      <c r="W74994" s="378"/>
      <c r="X74994" s="378"/>
      <c r="Y74994" s="378"/>
    </row>
    <row r="74995" spans="1:25">
      <c r="A74995" s="374"/>
      <c r="B74995" s="374"/>
      <c r="C74995" s="406"/>
      <c r="D74995" s="407"/>
      <c r="E74995" s="374"/>
      <c r="F74995" s="374"/>
      <c r="G74995" s="408"/>
      <c r="H74995" s="374"/>
      <c r="I74995" s="409"/>
      <c r="J74995" s="374"/>
      <c r="K74995" s="409"/>
      <c r="L74995" s="378"/>
      <c r="M74995" s="410"/>
      <c r="N74995" s="374"/>
      <c r="O74995" s="411"/>
      <c r="P74995" s="409"/>
      <c r="Q74995" s="409"/>
      <c r="R74995" s="378"/>
      <c r="S74995" s="378"/>
      <c r="T74995" s="378"/>
      <c r="U74995" s="378"/>
      <c r="V74995" s="378"/>
      <c r="W74995" s="378"/>
      <c r="X74995" s="378"/>
      <c r="Y74995" s="378"/>
    </row>
    <row r="74996" spans="1:25">
      <c r="A74996" s="374"/>
      <c r="B74996" s="374"/>
      <c r="C74996" s="406"/>
      <c r="D74996" s="407"/>
      <c r="E74996" s="374"/>
      <c r="F74996" s="374"/>
      <c r="G74996" s="408"/>
      <c r="H74996" s="374"/>
      <c r="I74996" s="409"/>
      <c r="J74996" s="374"/>
      <c r="K74996" s="409"/>
      <c r="L74996" s="378"/>
      <c r="M74996" s="410"/>
      <c r="N74996" s="374"/>
      <c r="O74996" s="411"/>
      <c r="P74996" s="409"/>
      <c r="Q74996" s="409"/>
      <c r="R74996" s="378"/>
      <c r="S74996" s="378"/>
      <c r="T74996" s="378"/>
      <c r="U74996" s="378"/>
      <c r="V74996" s="378"/>
      <c r="W74996" s="378"/>
      <c r="X74996" s="378"/>
      <c r="Y74996" s="378"/>
    </row>
    <row r="74997" spans="1:25">
      <c r="A74997" s="374"/>
      <c r="B74997" s="374"/>
      <c r="C74997" s="406"/>
      <c r="D74997" s="407"/>
      <c r="E74997" s="374"/>
      <c r="F74997" s="374"/>
      <c r="G74997" s="408"/>
      <c r="H74997" s="374"/>
      <c r="I74997" s="409"/>
      <c r="J74997" s="374"/>
      <c r="K74997" s="409"/>
      <c r="L74997" s="378"/>
      <c r="M74997" s="410"/>
      <c r="N74997" s="374"/>
      <c r="O74997" s="411"/>
      <c r="P74997" s="409"/>
      <c r="Q74997" s="409"/>
      <c r="R74997" s="378"/>
      <c r="S74997" s="378"/>
      <c r="T74997" s="378"/>
      <c r="U74997" s="378"/>
      <c r="V74997" s="378"/>
      <c r="W74997" s="378"/>
      <c r="X74997" s="378"/>
      <c r="Y74997" s="378"/>
    </row>
    <row r="74998" spans="1:25">
      <c r="A74998" s="374"/>
      <c r="B74998" s="374"/>
      <c r="C74998" s="406"/>
      <c r="D74998" s="407"/>
      <c r="E74998" s="374"/>
      <c r="F74998" s="374"/>
      <c r="G74998" s="408"/>
      <c r="H74998" s="374"/>
      <c r="I74998" s="409"/>
      <c r="J74998" s="374"/>
      <c r="K74998" s="409"/>
      <c r="L74998" s="378"/>
      <c r="M74998" s="410"/>
      <c r="N74998" s="374"/>
      <c r="O74998" s="411"/>
      <c r="P74998" s="409"/>
      <c r="Q74998" s="409"/>
      <c r="R74998" s="378"/>
      <c r="S74998" s="378"/>
      <c r="T74998" s="378"/>
      <c r="U74998" s="378"/>
      <c r="V74998" s="378"/>
      <c r="W74998" s="378"/>
      <c r="X74998" s="378"/>
      <c r="Y74998" s="378"/>
    </row>
    <row r="74999" spans="1:25">
      <c r="A74999" s="374"/>
      <c r="B74999" s="374"/>
      <c r="C74999" s="406"/>
      <c r="D74999" s="407"/>
      <c r="E74999" s="374"/>
      <c r="F74999" s="374"/>
      <c r="G74999" s="408"/>
      <c r="H74999" s="374"/>
      <c r="I74999" s="409"/>
      <c r="J74999" s="374"/>
      <c r="K74999" s="409"/>
      <c r="L74999" s="378"/>
      <c r="M74999" s="410"/>
      <c r="N74999" s="374"/>
      <c r="O74999" s="411"/>
      <c r="P74999" s="409"/>
      <c r="Q74999" s="409"/>
      <c r="R74999" s="378"/>
      <c r="S74999" s="378"/>
      <c r="T74999" s="378"/>
      <c r="U74999" s="378"/>
      <c r="V74999" s="378"/>
      <c r="W74999" s="378"/>
      <c r="X74999" s="378"/>
      <c r="Y74999" s="378"/>
    </row>
    <row r="75000" spans="1:25">
      <c r="A75000" s="374"/>
      <c r="B75000" s="374"/>
      <c r="C75000" s="406"/>
      <c r="D75000" s="407"/>
      <c r="E75000" s="374"/>
      <c r="F75000" s="374"/>
      <c r="G75000" s="408"/>
      <c r="H75000" s="374"/>
      <c r="I75000" s="409"/>
      <c r="J75000" s="374"/>
      <c r="K75000" s="409"/>
      <c r="L75000" s="378"/>
      <c r="M75000" s="410"/>
      <c r="N75000" s="374"/>
      <c r="O75000" s="411"/>
      <c r="P75000" s="409"/>
      <c r="Q75000" s="409"/>
      <c r="R75000" s="378"/>
      <c r="S75000" s="378"/>
      <c r="T75000" s="378"/>
      <c r="U75000" s="378"/>
      <c r="V75000" s="378"/>
      <c r="W75000" s="378"/>
      <c r="X75000" s="378"/>
      <c r="Y75000" s="378"/>
    </row>
    <row r="75001" spans="1:25">
      <c r="A75001" s="374"/>
      <c r="B75001" s="374"/>
      <c r="C75001" s="406"/>
      <c r="D75001" s="407"/>
      <c r="E75001" s="374"/>
      <c r="F75001" s="374"/>
      <c r="G75001" s="408"/>
      <c r="H75001" s="374"/>
      <c r="I75001" s="409"/>
      <c r="J75001" s="374"/>
      <c r="K75001" s="409"/>
      <c r="L75001" s="378"/>
      <c r="M75001" s="410"/>
      <c r="N75001" s="374"/>
      <c r="O75001" s="411"/>
      <c r="P75001" s="409"/>
      <c r="Q75001" s="409"/>
      <c r="R75001" s="378"/>
      <c r="S75001" s="378"/>
      <c r="T75001" s="378"/>
      <c r="U75001" s="378"/>
      <c r="V75001" s="378"/>
      <c r="W75001" s="378"/>
      <c r="X75001" s="378"/>
      <c r="Y75001" s="378"/>
    </row>
    <row r="75002" spans="1:25">
      <c r="A75002" s="374"/>
      <c r="B75002" s="374"/>
      <c r="C75002" s="406"/>
      <c r="D75002" s="407"/>
      <c r="E75002" s="374"/>
      <c r="F75002" s="374"/>
      <c r="G75002" s="408"/>
      <c r="H75002" s="374"/>
      <c r="I75002" s="409"/>
      <c r="J75002" s="374"/>
      <c r="K75002" s="409"/>
      <c r="L75002" s="378"/>
      <c r="M75002" s="410"/>
      <c r="N75002" s="374"/>
      <c r="O75002" s="411"/>
      <c r="P75002" s="409"/>
      <c r="Q75002" s="409"/>
      <c r="R75002" s="378"/>
      <c r="S75002" s="378"/>
      <c r="T75002" s="378"/>
      <c r="U75002" s="378"/>
      <c r="V75002" s="378"/>
      <c r="W75002" s="378"/>
      <c r="X75002" s="378"/>
      <c r="Y75002" s="378"/>
    </row>
    <row r="75003" spans="1:25">
      <c r="A75003" s="374"/>
      <c r="B75003" s="374"/>
      <c r="C75003" s="406"/>
      <c r="D75003" s="407"/>
      <c r="E75003" s="374"/>
      <c r="F75003" s="374"/>
      <c r="G75003" s="408"/>
      <c r="H75003" s="374"/>
      <c r="I75003" s="409"/>
      <c r="J75003" s="374"/>
      <c r="K75003" s="409"/>
      <c r="L75003" s="378"/>
      <c r="M75003" s="410"/>
      <c r="N75003" s="374"/>
      <c r="O75003" s="411"/>
      <c r="P75003" s="409"/>
      <c r="Q75003" s="409"/>
      <c r="R75003" s="378"/>
      <c r="S75003" s="378"/>
      <c r="T75003" s="378"/>
      <c r="U75003" s="378"/>
      <c r="V75003" s="378"/>
      <c r="W75003" s="378"/>
      <c r="X75003" s="378"/>
      <c r="Y75003" s="378"/>
    </row>
    <row r="75004" spans="1:25">
      <c r="A75004" s="374"/>
      <c r="B75004" s="374"/>
      <c r="C75004" s="406"/>
      <c r="D75004" s="407"/>
      <c r="E75004" s="374"/>
      <c r="F75004" s="374"/>
      <c r="G75004" s="408"/>
      <c r="H75004" s="374"/>
      <c r="I75004" s="409"/>
      <c r="J75004" s="374"/>
      <c r="K75004" s="409"/>
      <c r="L75004" s="378"/>
      <c r="M75004" s="410"/>
      <c r="N75004" s="374"/>
      <c r="O75004" s="411"/>
      <c r="P75004" s="409"/>
      <c r="Q75004" s="409"/>
      <c r="R75004" s="378"/>
      <c r="S75004" s="378"/>
      <c r="T75004" s="378"/>
      <c r="U75004" s="378"/>
      <c r="V75004" s="378"/>
      <c r="W75004" s="378"/>
      <c r="X75004" s="378"/>
      <c r="Y75004" s="378"/>
    </row>
    <row r="75005" spans="1:25">
      <c r="A75005" s="374"/>
      <c r="B75005" s="374"/>
      <c r="C75005" s="406"/>
      <c r="D75005" s="407"/>
      <c r="E75005" s="374"/>
      <c r="F75005" s="374"/>
      <c r="G75005" s="408"/>
      <c r="H75005" s="374"/>
      <c r="I75005" s="409"/>
      <c r="J75005" s="374"/>
      <c r="K75005" s="409"/>
      <c r="L75005" s="378"/>
      <c r="M75005" s="410"/>
      <c r="N75005" s="374"/>
      <c r="O75005" s="411"/>
      <c r="P75005" s="409"/>
      <c r="Q75005" s="409"/>
      <c r="R75005" s="378"/>
      <c r="S75005" s="378"/>
      <c r="T75005" s="378"/>
      <c r="U75005" s="378"/>
      <c r="V75005" s="378"/>
      <c r="W75005" s="378"/>
      <c r="X75005" s="378"/>
      <c r="Y75005" s="378"/>
    </row>
    <row r="75006" spans="1:25">
      <c r="A75006" s="374"/>
      <c r="B75006" s="374"/>
      <c r="C75006" s="406"/>
      <c r="D75006" s="407"/>
      <c r="E75006" s="374"/>
      <c r="F75006" s="374"/>
      <c r="G75006" s="408"/>
      <c r="H75006" s="374"/>
      <c r="I75006" s="409"/>
      <c r="J75006" s="374"/>
      <c r="K75006" s="409"/>
      <c r="L75006" s="378"/>
      <c r="M75006" s="410"/>
      <c r="N75006" s="374"/>
      <c r="O75006" s="411"/>
      <c r="P75006" s="409"/>
      <c r="Q75006" s="409"/>
      <c r="R75006" s="378"/>
      <c r="S75006" s="378"/>
      <c r="T75006" s="378"/>
      <c r="U75006" s="378"/>
      <c r="V75006" s="378"/>
      <c r="W75006" s="378"/>
      <c r="X75006" s="378"/>
      <c r="Y75006" s="378"/>
    </row>
    <row r="75007" spans="1:25">
      <c r="A75007" s="374"/>
      <c r="B75007" s="374"/>
      <c r="C75007" s="406"/>
      <c r="D75007" s="407"/>
      <c r="E75007" s="374"/>
      <c r="F75007" s="374"/>
      <c r="G75007" s="408"/>
      <c r="H75007" s="374"/>
      <c r="I75007" s="409"/>
      <c r="J75007" s="374"/>
      <c r="K75007" s="409"/>
      <c r="L75007" s="378"/>
      <c r="M75007" s="410"/>
      <c r="N75007" s="374"/>
      <c r="O75007" s="411"/>
      <c r="P75007" s="409"/>
      <c r="Q75007" s="409"/>
      <c r="R75007" s="378"/>
      <c r="S75007" s="378"/>
      <c r="T75007" s="378"/>
      <c r="U75007" s="378"/>
      <c r="V75007" s="378"/>
      <c r="W75007" s="378"/>
      <c r="X75007" s="378"/>
      <c r="Y75007" s="378"/>
    </row>
    <row r="75008" spans="1:25">
      <c r="A75008" s="374"/>
      <c r="B75008" s="374"/>
      <c r="C75008" s="406"/>
      <c r="D75008" s="407"/>
      <c r="E75008" s="374"/>
      <c r="F75008" s="374"/>
      <c r="G75008" s="408"/>
      <c r="H75008" s="374"/>
      <c r="I75008" s="409"/>
      <c r="J75008" s="374"/>
      <c r="K75008" s="409"/>
      <c r="L75008" s="378"/>
      <c r="M75008" s="410"/>
      <c r="N75008" s="374"/>
      <c r="O75008" s="411"/>
      <c r="P75008" s="409"/>
      <c r="Q75008" s="409"/>
      <c r="R75008" s="378"/>
      <c r="S75008" s="378"/>
      <c r="T75008" s="378"/>
      <c r="U75008" s="378"/>
      <c r="V75008" s="378"/>
      <c r="W75008" s="378"/>
      <c r="X75008" s="378"/>
      <c r="Y75008" s="378"/>
    </row>
    <row r="75009" spans="1:25">
      <c r="A75009" s="374"/>
      <c r="B75009" s="374"/>
      <c r="C75009" s="406"/>
      <c r="D75009" s="407"/>
      <c r="E75009" s="374"/>
      <c r="F75009" s="374"/>
      <c r="G75009" s="408"/>
      <c r="H75009" s="374"/>
      <c r="I75009" s="409"/>
      <c r="J75009" s="374"/>
      <c r="K75009" s="409"/>
      <c r="L75009" s="378"/>
      <c r="M75009" s="410"/>
      <c r="N75009" s="374"/>
      <c r="O75009" s="411"/>
      <c r="P75009" s="409"/>
      <c r="Q75009" s="409"/>
      <c r="R75009" s="378"/>
      <c r="S75009" s="378"/>
      <c r="T75009" s="378"/>
      <c r="U75009" s="378"/>
      <c r="V75009" s="378"/>
      <c r="W75009" s="378"/>
      <c r="X75009" s="378"/>
      <c r="Y75009" s="378"/>
    </row>
    <row r="75010" spans="1:25">
      <c r="A75010" s="374"/>
      <c r="B75010" s="374"/>
      <c r="C75010" s="406"/>
      <c r="D75010" s="407"/>
      <c r="E75010" s="374"/>
      <c r="F75010" s="374"/>
      <c r="G75010" s="408"/>
      <c r="H75010" s="374"/>
      <c r="I75010" s="409"/>
      <c r="J75010" s="374"/>
      <c r="K75010" s="409"/>
      <c r="L75010" s="378"/>
      <c r="M75010" s="410"/>
      <c r="N75010" s="374"/>
      <c r="O75010" s="411"/>
      <c r="P75010" s="409"/>
      <c r="Q75010" s="409"/>
      <c r="R75010" s="378"/>
      <c r="S75010" s="378"/>
      <c r="T75010" s="378"/>
      <c r="U75010" s="378"/>
      <c r="V75010" s="378"/>
      <c r="W75010" s="378"/>
      <c r="X75010" s="378"/>
      <c r="Y75010" s="378"/>
    </row>
    <row r="75011" spans="1:25">
      <c r="A75011" s="374"/>
      <c r="B75011" s="374"/>
      <c r="C75011" s="406"/>
      <c r="D75011" s="407"/>
      <c r="E75011" s="374"/>
      <c r="F75011" s="374"/>
      <c r="G75011" s="408"/>
      <c r="H75011" s="374"/>
      <c r="I75011" s="409"/>
      <c r="J75011" s="374"/>
      <c r="K75011" s="409"/>
      <c r="L75011" s="378"/>
      <c r="M75011" s="410"/>
      <c r="N75011" s="374"/>
      <c r="O75011" s="411"/>
      <c r="P75011" s="409"/>
      <c r="Q75011" s="409"/>
      <c r="R75011" s="378"/>
      <c r="S75011" s="378"/>
      <c r="T75011" s="378"/>
      <c r="U75011" s="378"/>
      <c r="V75011" s="378"/>
      <c r="W75011" s="378"/>
      <c r="X75011" s="378"/>
      <c r="Y75011" s="378"/>
    </row>
    <row r="75012" spans="1:25">
      <c r="A75012" s="374"/>
      <c r="B75012" s="374"/>
      <c r="C75012" s="406"/>
      <c r="D75012" s="407"/>
      <c r="E75012" s="374"/>
      <c r="F75012" s="374"/>
      <c r="G75012" s="408"/>
      <c r="H75012" s="374"/>
      <c r="I75012" s="409"/>
      <c r="J75012" s="374"/>
      <c r="K75012" s="409"/>
      <c r="L75012" s="378"/>
      <c r="M75012" s="410"/>
      <c r="N75012" s="374"/>
      <c r="O75012" s="411"/>
      <c r="P75012" s="409"/>
      <c r="Q75012" s="409"/>
      <c r="R75012" s="378"/>
      <c r="S75012" s="378"/>
      <c r="T75012" s="378"/>
      <c r="U75012" s="378"/>
      <c r="V75012" s="378"/>
      <c r="W75012" s="378"/>
      <c r="X75012" s="378"/>
      <c r="Y75012" s="378"/>
    </row>
    <row r="75013" spans="1:25">
      <c r="A75013" s="374"/>
      <c r="B75013" s="374"/>
      <c r="C75013" s="406"/>
      <c r="D75013" s="407"/>
      <c r="E75013" s="374"/>
      <c r="F75013" s="374"/>
      <c r="G75013" s="408"/>
      <c r="H75013" s="374"/>
      <c r="I75013" s="409"/>
      <c r="J75013" s="374"/>
      <c r="K75013" s="409"/>
      <c r="L75013" s="378"/>
      <c r="M75013" s="410"/>
      <c r="N75013" s="374"/>
      <c r="O75013" s="411"/>
      <c r="P75013" s="409"/>
      <c r="Q75013" s="409"/>
      <c r="R75013" s="378"/>
      <c r="S75013" s="378"/>
      <c r="T75013" s="378"/>
      <c r="U75013" s="378"/>
      <c r="V75013" s="378"/>
      <c r="W75013" s="378"/>
      <c r="X75013" s="378"/>
      <c r="Y75013" s="378"/>
    </row>
    <row r="75014" spans="1:25">
      <c r="A75014" s="374"/>
      <c r="B75014" s="374"/>
      <c r="C75014" s="406"/>
      <c r="D75014" s="407"/>
      <c r="E75014" s="374"/>
      <c r="F75014" s="374"/>
      <c r="G75014" s="408"/>
      <c r="H75014" s="374"/>
      <c r="I75014" s="409"/>
      <c r="J75014" s="374"/>
      <c r="K75014" s="409"/>
      <c r="L75014" s="378"/>
      <c r="M75014" s="410"/>
      <c r="N75014" s="374"/>
      <c r="O75014" s="411"/>
      <c r="P75014" s="409"/>
      <c r="Q75014" s="409"/>
      <c r="R75014" s="378"/>
      <c r="S75014" s="378"/>
      <c r="T75014" s="378"/>
      <c r="U75014" s="378"/>
      <c r="V75014" s="378"/>
      <c r="W75014" s="378"/>
      <c r="X75014" s="378"/>
      <c r="Y75014" s="378"/>
    </row>
    <row r="75015" spans="1:25">
      <c r="A75015" s="374"/>
      <c r="B75015" s="374"/>
      <c r="C75015" s="406"/>
      <c r="D75015" s="407"/>
      <c r="E75015" s="374"/>
      <c r="F75015" s="374"/>
      <c r="G75015" s="408"/>
      <c r="H75015" s="374"/>
      <c r="I75015" s="409"/>
      <c r="J75015" s="374"/>
      <c r="K75015" s="409"/>
      <c r="L75015" s="378"/>
      <c r="M75015" s="410"/>
      <c r="N75015" s="374"/>
      <c r="O75015" s="411"/>
      <c r="P75015" s="409"/>
      <c r="Q75015" s="409"/>
      <c r="R75015" s="378"/>
      <c r="S75015" s="378"/>
      <c r="T75015" s="378"/>
      <c r="U75015" s="378"/>
      <c r="V75015" s="378"/>
      <c r="W75015" s="378"/>
      <c r="X75015" s="378"/>
      <c r="Y75015" s="378"/>
    </row>
    <row r="75016" spans="1:25">
      <c r="A75016" s="374"/>
      <c r="B75016" s="374"/>
      <c r="C75016" s="406"/>
      <c r="D75016" s="407"/>
      <c r="E75016" s="374"/>
      <c r="F75016" s="374"/>
      <c r="G75016" s="408"/>
      <c r="H75016" s="374"/>
      <c r="I75016" s="409"/>
      <c r="J75016" s="374"/>
      <c r="K75016" s="409"/>
      <c r="L75016" s="378"/>
      <c r="M75016" s="410"/>
      <c r="N75016" s="374"/>
      <c r="O75016" s="411"/>
      <c r="P75016" s="409"/>
      <c r="Q75016" s="409"/>
      <c r="R75016" s="378"/>
      <c r="S75016" s="378"/>
      <c r="T75016" s="378"/>
      <c r="U75016" s="378"/>
      <c r="V75016" s="378"/>
      <c r="W75016" s="378"/>
      <c r="X75016" s="378"/>
      <c r="Y75016" s="378"/>
    </row>
    <row r="75017" spans="1:25">
      <c r="A75017" s="374"/>
      <c r="B75017" s="374"/>
      <c r="C75017" s="406"/>
      <c r="D75017" s="407"/>
      <c r="E75017" s="374"/>
      <c r="F75017" s="374"/>
      <c r="G75017" s="408"/>
      <c r="H75017" s="374"/>
      <c r="I75017" s="409"/>
      <c r="J75017" s="374"/>
      <c r="K75017" s="409"/>
      <c r="L75017" s="378"/>
      <c r="M75017" s="410"/>
      <c r="N75017" s="374"/>
      <c r="O75017" s="411"/>
      <c r="P75017" s="409"/>
      <c r="Q75017" s="409"/>
      <c r="R75017" s="378"/>
      <c r="S75017" s="378"/>
      <c r="T75017" s="378"/>
      <c r="U75017" s="378"/>
      <c r="V75017" s="378"/>
      <c r="W75017" s="378"/>
      <c r="X75017" s="378"/>
      <c r="Y75017" s="378"/>
    </row>
    <row r="75018" spans="1:25">
      <c r="A75018" s="374"/>
      <c r="B75018" s="374"/>
      <c r="C75018" s="406"/>
      <c r="D75018" s="407"/>
      <c r="E75018" s="374"/>
      <c r="F75018" s="374"/>
      <c r="G75018" s="408"/>
      <c r="H75018" s="374"/>
      <c r="I75018" s="409"/>
      <c r="J75018" s="374"/>
      <c r="K75018" s="409"/>
      <c r="L75018" s="378"/>
      <c r="M75018" s="410"/>
      <c r="N75018" s="374"/>
      <c r="O75018" s="411"/>
      <c r="P75018" s="409"/>
      <c r="Q75018" s="409"/>
      <c r="R75018" s="378"/>
      <c r="S75018" s="378"/>
      <c r="T75018" s="378"/>
      <c r="U75018" s="378"/>
      <c r="V75018" s="378"/>
      <c r="W75018" s="378"/>
      <c r="X75018" s="378"/>
      <c r="Y75018" s="378"/>
    </row>
    <row r="75019" spans="1:25">
      <c r="A75019" s="374"/>
      <c r="B75019" s="374"/>
      <c r="C75019" s="406"/>
      <c r="D75019" s="407"/>
      <c r="E75019" s="374"/>
      <c r="F75019" s="374"/>
      <c r="G75019" s="408"/>
      <c r="H75019" s="374"/>
      <c r="I75019" s="409"/>
      <c r="J75019" s="374"/>
      <c r="K75019" s="409"/>
      <c r="L75019" s="378"/>
      <c r="M75019" s="410"/>
      <c r="N75019" s="374"/>
      <c r="O75019" s="411"/>
      <c r="P75019" s="409"/>
      <c r="Q75019" s="409"/>
      <c r="R75019" s="378"/>
      <c r="S75019" s="378"/>
      <c r="T75019" s="378"/>
      <c r="U75019" s="378"/>
      <c r="V75019" s="378"/>
      <c r="W75019" s="378"/>
      <c r="X75019" s="378"/>
      <c r="Y75019" s="378"/>
    </row>
    <row r="75020" spans="1:25">
      <c r="A75020" s="374"/>
      <c r="B75020" s="374"/>
      <c r="C75020" s="406"/>
      <c r="D75020" s="407"/>
      <c r="E75020" s="374"/>
      <c r="F75020" s="374"/>
      <c r="G75020" s="408"/>
      <c r="H75020" s="374"/>
      <c r="I75020" s="409"/>
      <c r="J75020" s="374"/>
      <c r="K75020" s="409"/>
      <c r="L75020" s="378"/>
      <c r="M75020" s="410"/>
      <c r="N75020" s="374"/>
      <c r="O75020" s="411"/>
      <c r="P75020" s="409"/>
      <c r="Q75020" s="409"/>
      <c r="R75020" s="378"/>
      <c r="S75020" s="378"/>
      <c r="T75020" s="378"/>
      <c r="U75020" s="378"/>
      <c r="V75020" s="378"/>
      <c r="W75020" s="378"/>
      <c r="X75020" s="378"/>
      <c r="Y75020" s="378"/>
    </row>
    <row r="75021" spans="1:25">
      <c r="A75021" s="374"/>
      <c r="B75021" s="374"/>
      <c r="C75021" s="406"/>
      <c r="D75021" s="407"/>
      <c r="E75021" s="374"/>
      <c r="F75021" s="374"/>
      <c r="G75021" s="408"/>
      <c r="H75021" s="374"/>
      <c r="I75021" s="409"/>
      <c r="J75021" s="374"/>
      <c r="K75021" s="409"/>
      <c r="L75021" s="378"/>
      <c r="M75021" s="410"/>
      <c r="N75021" s="374"/>
      <c r="O75021" s="411"/>
      <c r="P75021" s="409"/>
      <c r="Q75021" s="409"/>
      <c r="R75021" s="378"/>
      <c r="S75021" s="378"/>
      <c r="T75021" s="378"/>
      <c r="U75021" s="378"/>
      <c r="V75021" s="378"/>
      <c r="W75021" s="378"/>
      <c r="X75021" s="378"/>
      <c r="Y75021" s="378"/>
    </row>
    <row r="75022" spans="1:25">
      <c r="A75022" s="374"/>
      <c r="B75022" s="374"/>
      <c r="C75022" s="406"/>
      <c r="D75022" s="407"/>
      <c r="E75022" s="374"/>
      <c r="F75022" s="374"/>
      <c r="G75022" s="408"/>
      <c r="H75022" s="374"/>
      <c r="I75022" s="409"/>
      <c r="J75022" s="374"/>
      <c r="K75022" s="409"/>
      <c r="L75022" s="378"/>
      <c r="M75022" s="410"/>
      <c r="N75022" s="374"/>
      <c r="O75022" s="411"/>
      <c r="P75022" s="409"/>
      <c r="Q75022" s="409"/>
      <c r="R75022" s="378"/>
      <c r="S75022" s="378"/>
      <c r="T75022" s="378"/>
      <c r="U75022" s="378"/>
      <c r="V75022" s="378"/>
      <c r="W75022" s="378"/>
      <c r="X75022" s="378"/>
      <c r="Y75022" s="378"/>
    </row>
    <row r="75023" spans="1:25">
      <c r="A75023" s="374"/>
      <c r="B75023" s="374"/>
      <c r="C75023" s="406"/>
      <c r="D75023" s="407"/>
      <c r="E75023" s="374"/>
      <c r="F75023" s="374"/>
      <c r="G75023" s="408"/>
      <c r="H75023" s="374"/>
      <c r="I75023" s="409"/>
      <c r="J75023" s="374"/>
      <c r="K75023" s="409"/>
      <c r="L75023" s="378"/>
      <c r="M75023" s="410"/>
      <c r="N75023" s="374"/>
      <c r="O75023" s="411"/>
      <c r="P75023" s="409"/>
      <c r="Q75023" s="409"/>
      <c r="R75023" s="378"/>
      <c r="S75023" s="378"/>
      <c r="T75023" s="378"/>
      <c r="U75023" s="378"/>
      <c r="V75023" s="378"/>
      <c r="W75023" s="378"/>
      <c r="X75023" s="378"/>
      <c r="Y75023" s="378"/>
    </row>
    <row r="75024" spans="1:25">
      <c r="A75024" s="374"/>
      <c r="B75024" s="374"/>
      <c r="C75024" s="406"/>
      <c r="D75024" s="407"/>
      <c r="E75024" s="374"/>
      <c r="F75024" s="374"/>
      <c r="G75024" s="408"/>
      <c r="H75024" s="374"/>
      <c r="I75024" s="409"/>
      <c r="J75024" s="374"/>
      <c r="K75024" s="409"/>
      <c r="L75024" s="378"/>
      <c r="M75024" s="410"/>
      <c r="N75024" s="374"/>
      <c r="O75024" s="411"/>
      <c r="P75024" s="409"/>
      <c r="Q75024" s="409"/>
      <c r="R75024" s="378"/>
      <c r="S75024" s="378"/>
      <c r="T75024" s="378"/>
      <c r="U75024" s="378"/>
      <c r="V75024" s="378"/>
      <c r="W75024" s="378"/>
      <c r="X75024" s="378"/>
      <c r="Y75024" s="378"/>
    </row>
    <row r="75025" spans="1:25">
      <c r="A75025" s="374"/>
      <c r="B75025" s="374"/>
      <c r="C75025" s="406"/>
      <c r="D75025" s="407"/>
      <c r="E75025" s="374"/>
      <c r="F75025" s="374"/>
      <c r="G75025" s="408"/>
      <c r="H75025" s="374"/>
      <c r="I75025" s="409"/>
      <c r="J75025" s="374"/>
      <c r="K75025" s="409"/>
      <c r="L75025" s="378"/>
      <c r="M75025" s="410"/>
      <c r="N75025" s="374"/>
      <c r="O75025" s="411"/>
      <c r="P75025" s="409"/>
      <c r="Q75025" s="409"/>
      <c r="R75025" s="378"/>
      <c r="S75025" s="378"/>
      <c r="T75025" s="378"/>
      <c r="U75025" s="378"/>
      <c r="V75025" s="378"/>
      <c r="W75025" s="378"/>
      <c r="X75025" s="378"/>
      <c r="Y75025" s="378"/>
    </row>
    <row r="75026" spans="1:25">
      <c r="A75026" s="374"/>
      <c r="B75026" s="374"/>
      <c r="C75026" s="406"/>
      <c r="D75026" s="407"/>
      <c r="E75026" s="374"/>
      <c r="F75026" s="374"/>
      <c r="G75026" s="408"/>
      <c r="H75026" s="374"/>
      <c r="I75026" s="409"/>
      <c r="J75026" s="374"/>
      <c r="K75026" s="409"/>
      <c r="L75026" s="378"/>
      <c r="M75026" s="410"/>
      <c r="N75026" s="374"/>
      <c r="O75026" s="411"/>
      <c r="P75026" s="409"/>
      <c r="Q75026" s="409"/>
      <c r="R75026" s="378"/>
      <c r="S75026" s="378"/>
      <c r="T75026" s="378"/>
      <c r="U75026" s="378"/>
      <c r="V75026" s="378"/>
      <c r="W75026" s="378"/>
      <c r="X75026" s="378"/>
      <c r="Y75026" s="378"/>
    </row>
    <row r="75027" spans="1:25">
      <c r="A75027" s="374"/>
      <c r="B75027" s="374"/>
      <c r="C75027" s="406"/>
      <c r="D75027" s="407"/>
      <c r="E75027" s="374"/>
      <c r="F75027" s="374"/>
      <c r="G75027" s="408"/>
      <c r="H75027" s="374"/>
      <c r="I75027" s="409"/>
      <c r="J75027" s="374"/>
      <c r="K75027" s="409"/>
      <c r="L75027" s="378"/>
      <c r="M75027" s="410"/>
      <c r="N75027" s="374"/>
      <c r="O75027" s="411"/>
      <c r="P75027" s="409"/>
      <c r="Q75027" s="409"/>
      <c r="R75027" s="378"/>
      <c r="S75027" s="378"/>
      <c r="T75027" s="378"/>
      <c r="U75027" s="378"/>
      <c r="V75027" s="378"/>
      <c r="W75027" s="378"/>
      <c r="X75027" s="378"/>
      <c r="Y75027" s="378"/>
    </row>
    <row r="75028" spans="1:25">
      <c r="A75028" s="374"/>
      <c r="B75028" s="374"/>
      <c r="C75028" s="406"/>
      <c r="D75028" s="407"/>
      <c r="E75028" s="374"/>
      <c r="F75028" s="374"/>
      <c r="G75028" s="408"/>
      <c r="H75028" s="374"/>
      <c r="I75028" s="409"/>
      <c r="J75028" s="374"/>
      <c r="K75028" s="409"/>
      <c r="L75028" s="378"/>
      <c r="M75028" s="410"/>
      <c r="N75028" s="374"/>
      <c r="O75028" s="411"/>
      <c r="P75028" s="409"/>
      <c r="Q75028" s="409"/>
      <c r="R75028" s="378"/>
      <c r="S75028" s="378"/>
      <c r="T75028" s="378"/>
      <c r="U75028" s="378"/>
      <c r="V75028" s="378"/>
      <c r="W75028" s="378"/>
      <c r="X75028" s="378"/>
      <c r="Y75028" s="378"/>
    </row>
    <row r="75029" spans="1:25">
      <c r="A75029" s="374"/>
      <c r="B75029" s="374"/>
      <c r="C75029" s="406"/>
      <c r="D75029" s="407"/>
      <c r="E75029" s="374"/>
      <c r="F75029" s="374"/>
      <c r="G75029" s="408"/>
      <c r="H75029" s="374"/>
      <c r="I75029" s="409"/>
      <c r="J75029" s="374"/>
      <c r="K75029" s="409"/>
      <c r="L75029" s="378"/>
      <c r="M75029" s="410"/>
      <c r="N75029" s="374"/>
      <c r="O75029" s="411"/>
      <c r="P75029" s="409"/>
      <c r="Q75029" s="409"/>
      <c r="R75029" s="378"/>
      <c r="S75029" s="378"/>
      <c r="T75029" s="378"/>
      <c r="U75029" s="378"/>
      <c r="V75029" s="378"/>
      <c r="W75029" s="378"/>
      <c r="X75029" s="378"/>
      <c r="Y75029" s="378"/>
    </row>
    <row r="75030" spans="1:25">
      <c r="A75030" s="374"/>
      <c r="B75030" s="374"/>
      <c r="C75030" s="406"/>
      <c r="D75030" s="407"/>
      <c r="E75030" s="374"/>
      <c r="F75030" s="374"/>
      <c r="G75030" s="408"/>
      <c r="H75030" s="374"/>
      <c r="I75030" s="409"/>
      <c r="J75030" s="374"/>
      <c r="K75030" s="409"/>
      <c r="L75030" s="378"/>
      <c r="M75030" s="410"/>
      <c r="N75030" s="374"/>
      <c r="O75030" s="411"/>
      <c r="P75030" s="409"/>
      <c r="Q75030" s="409"/>
      <c r="R75030" s="378"/>
      <c r="S75030" s="378"/>
      <c r="T75030" s="378"/>
      <c r="U75030" s="378"/>
      <c r="V75030" s="378"/>
      <c r="W75030" s="378"/>
      <c r="X75030" s="378"/>
      <c r="Y75030" s="378"/>
    </row>
    <row r="75031" spans="1:25">
      <c r="A75031" s="374"/>
      <c r="B75031" s="374"/>
      <c r="C75031" s="406"/>
      <c r="D75031" s="407"/>
      <c r="E75031" s="374"/>
      <c r="F75031" s="374"/>
      <c r="G75031" s="408"/>
      <c r="H75031" s="374"/>
      <c r="I75031" s="409"/>
      <c r="J75031" s="374"/>
      <c r="K75031" s="409"/>
      <c r="L75031" s="378"/>
      <c r="M75031" s="410"/>
      <c r="N75031" s="374"/>
      <c r="O75031" s="411"/>
      <c r="P75031" s="409"/>
      <c r="Q75031" s="409"/>
      <c r="R75031" s="378"/>
      <c r="S75031" s="378"/>
      <c r="T75031" s="378"/>
      <c r="U75031" s="378"/>
      <c r="V75031" s="378"/>
      <c r="W75031" s="378"/>
      <c r="X75031" s="378"/>
      <c r="Y75031" s="378"/>
    </row>
    <row r="75032" spans="1:25">
      <c r="A75032" s="374"/>
      <c r="B75032" s="374"/>
      <c r="C75032" s="406"/>
      <c r="D75032" s="407"/>
      <c r="E75032" s="374"/>
      <c r="F75032" s="374"/>
      <c r="G75032" s="408"/>
      <c r="H75032" s="374"/>
      <c r="I75032" s="409"/>
      <c r="J75032" s="374"/>
      <c r="K75032" s="409"/>
      <c r="L75032" s="378"/>
      <c r="M75032" s="410"/>
      <c r="N75032" s="374"/>
      <c r="O75032" s="411"/>
      <c r="P75032" s="409"/>
      <c r="Q75032" s="409"/>
      <c r="R75032" s="378"/>
      <c r="S75032" s="378"/>
      <c r="T75032" s="378"/>
      <c r="U75032" s="378"/>
      <c r="V75032" s="378"/>
      <c r="W75032" s="378"/>
      <c r="X75032" s="378"/>
      <c r="Y75032" s="378"/>
    </row>
    <row r="75033" spans="1:25">
      <c r="A75033" s="374"/>
      <c r="B75033" s="374"/>
      <c r="C75033" s="406"/>
      <c r="D75033" s="407"/>
      <c r="E75033" s="374"/>
      <c r="F75033" s="374"/>
      <c r="G75033" s="408"/>
      <c r="H75033" s="374"/>
      <c r="I75033" s="409"/>
      <c r="J75033" s="374"/>
      <c r="K75033" s="409"/>
      <c r="L75033" s="378"/>
      <c r="M75033" s="410"/>
      <c r="N75033" s="374"/>
      <c r="O75033" s="411"/>
      <c r="P75033" s="409"/>
      <c r="Q75033" s="409"/>
      <c r="R75033" s="378"/>
      <c r="S75033" s="378"/>
      <c r="T75033" s="378"/>
      <c r="U75033" s="378"/>
      <c r="V75033" s="378"/>
      <c r="W75033" s="378"/>
      <c r="X75033" s="378"/>
      <c r="Y75033" s="378"/>
    </row>
    <row r="75034" spans="1:25">
      <c r="A75034" s="374"/>
      <c r="B75034" s="374"/>
      <c r="C75034" s="406"/>
      <c r="D75034" s="407"/>
      <c r="E75034" s="374"/>
      <c r="F75034" s="374"/>
      <c r="G75034" s="408"/>
      <c r="H75034" s="374"/>
      <c r="I75034" s="409"/>
      <c r="J75034" s="374"/>
      <c r="K75034" s="409"/>
      <c r="L75034" s="378"/>
      <c r="M75034" s="410"/>
      <c r="N75034" s="374"/>
      <c r="O75034" s="411"/>
      <c r="P75034" s="409"/>
      <c r="Q75034" s="409"/>
      <c r="R75034" s="378"/>
      <c r="S75034" s="378"/>
      <c r="T75034" s="378"/>
      <c r="U75034" s="378"/>
      <c r="V75034" s="378"/>
      <c r="W75034" s="378"/>
      <c r="X75034" s="378"/>
      <c r="Y75034" s="378"/>
    </row>
    <row r="75035" spans="1:25">
      <c r="A75035" s="374"/>
      <c r="B75035" s="374"/>
      <c r="C75035" s="406"/>
      <c r="D75035" s="407"/>
      <c r="E75035" s="374"/>
      <c r="F75035" s="374"/>
      <c r="G75035" s="408"/>
      <c r="H75035" s="374"/>
      <c r="I75035" s="409"/>
      <c r="J75035" s="374"/>
      <c r="K75035" s="409"/>
      <c r="L75035" s="378"/>
      <c r="M75035" s="410"/>
      <c r="N75035" s="374"/>
      <c r="O75035" s="411"/>
      <c r="P75035" s="409"/>
      <c r="Q75035" s="409"/>
      <c r="R75035" s="378"/>
      <c r="S75035" s="378"/>
      <c r="T75035" s="378"/>
      <c r="U75035" s="378"/>
      <c r="V75035" s="378"/>
      <c r="W75035" s="378"/>
      <c r="X75035" s="378"/>
      <c r="Y75035" s="378"/>
    </row>
    <row r="75036" spans="1:25">
      <c r="A75036" s="374"/>
      <c r="B75036" s="374"/>
      <c r="C75036" s="406"/>
      <c r="D75036" s="407"/>
      <c r="E75036" s="374"/>
      <c r="F75036" s="374"/>
      <c r="G75036" s="408"/>
      <c r="H75036" s="374"/>
      <c r="I75036" s="409"/>
      <c r="J75036" s="374"/>
      <c r="K75036" s="409"/>
      <c r="L75036" s="378"/>
      <c r="M75036" s="410"/>
      <c r="N75036" s="374"/>
      <c r="O75036" s="411"/>
      <c r="P75036" s="409"/>
      <c r="Q75036" s="409"/>
      <c r="R75036" s="378"/>
      <c r="S75036" s="378"/>
      <c r="T75036" s="378"/>
      <c r="U75036" s="378"/>
      <c r="V75036" s="378"/>
      <c r="W75036" s="378"/>
      <c r="X75036" s="378"/>
      <c r="Y75036" s="378"/>
    </row>
    <row r="75037" spans="1:25">
      <c r="A75037" s="374"/>
      <c r="B75037" s="374"/>
      <c r="C75037" s="406"/>
      <c r="D75037" s="407"/>
      <c r="E75037" s="374"/>
      <c r="F75037" s="374"/>
      <c r="G75037" s="408"/>
      <c r="H75037" s="374"/>
      <c r="I75037" s="409"/>
      <c r="J75037" s="374"/>
      <c r="K75037" s="409"/>
      <c r="L75037" s="378"/>
      <c r="M75037" s="410"/>
      <c r="N75037" s="374"/>
      <c r="O75037" s="411"/>
      <c r="P75037" s="409"/>
      <c r="Q75037" s="409"/>
      <c r="R75037" s="378"/>
      <c r="S75037" s="378"/>
      <c r="T75037" s="378"/>
      <c r="U75037" s="378"/>
      <c r="V75037" s="378"/>
      <c r="W75037" s="378"/>
      <c r="X75037" s="378"/>
      <c r="Y75037" s="378"/>
    </row>
    <row r="75038" spans="1:25">
      <c r="A75038" s="374"/>
      <c r="B75038" s="374"/>
      <c r="C75038" s="406"/>
      <c r="D75038" s="407"/>
      <c r="E75038" s="374"/>
      <c r="F75038" s="374"/>
      <c r="G75038" s="408"/>
      <c r="H75038" s="374"/>
      <c r="I75038" s="409"/>
      <c r="J75038" s="374"/>
      <c r="K75038" s="409"/>
      <c r="L75038" s="378"/>
      <c r="M75038" s="410"/>
      <c r="N75038" s="374"/>
      <c r="O75038" s="411"/>
      <c r="P75038" s="409"/>
      <c r="Q75038" s="409"/>
      <c r="R75038" s="378"/>
      <c r="S75038" s="378"/>
      <c r="T75038" s="378"/>
      <c r="U75038" s="378"/>
      <c r="V75038" s="378"/>
      <c r="W75038" s="378"/>
      <c r="X75038" s="378"/>
      <c r="Y75038" s="378"/>
    </row>
    <row r="75039" spans="1:25">
      <c r="A75039" s="374"/>
      <c r="B75039" s="374"/>
      <c r="C75039" s="406"/>
      <c r="D75039" s="407"/>
      <c r="E75039" s="374"/>
      <c r="F75039" s="374"/>
      <c r="G75039" s="408"/>
      <c r="H75039" s="374"/>
      <c r="I75039" s="409"/>
      <c r="J75039" s="374"/>
      <c r="K75039" s="409"/>
      <c r="L75039" s="378"/>
      <c r="M75039" s="410"/>
      <c r="N75039" s="374"/>
      <c r="O75039" s="411"/>
      <c r="P75039" s="409"/>
      <c r="Q75039" s="409"/>
      <c r="R75039" s="378"/>
      <c r="S75039" s="378"/>
      <c r="T75039" s="378"/>
      <c r="U75039" s="378"/>
      <c r="V75039" s="378"/>
      <c r="W75039" s="378"/>
      <c r="X75039" s="378"/>
      <c r="Y75039" s="378"/>
    </row>
    <row r="75040" spans="1:25">
      <c r="A75040" s="374"/>
      <c r="B75040" s="374"/>
      <c r="C75040" s="406"/>
      <c r="D75040" s="407"/>
      <c r="E75040" s="374"/>
      <c r="F75040" s="374"/>
      <c r="G75040" s="408"/>
      <c r="H75040" s="374"/>
      <c r="I75040" s="409"/>
      <c r="J75040" s="374"/>
      <c r="K75040" s="409"/>
      <c r="L75040" s="378"/>
      <c r="M75040" s="410"/>
      <c r="N75040" s="374"/>
      <c r="O75040" s="411"/>
      <c r="P75040" s="409"/>
      <c r="Q75040" s="409"/>
      <c r="R75040" s="378"/>
      <c r="S75040" s="378"/>
      <c r="T75040" s="378"/>
      <c r="U75040" s="378"/>
      <c r="V75040" s="378"/>
      <c r="W75040" s="378"/>
      <c r="X75040" s="378"/>
      <c r="Y75040" s="378"/>
    </row>
    <row r="75041" spans="1:25">
      <c r="A75041" s="374"/>
      <c r="B75041" s="374"/>
      <c r="C75041" s="406"/>
      <c r="D75041" s="407"/>
      <c r="E75041" s="374"/>
      <c r="F75041" s="374"/>
      <c r="G75041" s="408"/>
      <c r="H75041" s="374"/>
      <c r="I75041" s="409"/>
      <c r="J75041" s="374"/>
      <c r="K75041" s="409"/>
      <c r="L75041" s="378"/>
      <c r="M75041" s="410"/>
      <c r="N75041" s="374"/>
      <c r="O75041" s="411"/>
      <c r="P75041" s="409"/>
      <c r="Q75041" s="409"/>
      <c r="R75041" s="378"/>
      <c r="S75041" s="378"/>
      <c r="T75041" s="378"/>
      <c r="U75041" s="378"/>
      <c r="V75041" s="378"/>
      <c r="W75041" s="378"/>
      <c r="X75041" s="378"/>
      <c r="Y75041" s="378"/>
    </row>
    <row r="75042" spans="1:25">
      <c r="A75042" s="374"/>
      <c r="B75042" s="374"/>
      <c r="C75042" s="406"/>
      <c r="D75042" s="407"/>
      <c r="E75042" s="374"/>
      <c r="F75042" s="374"/>
      <c r="G75042" s="408"/>
      <c r="H75042" s="374"/>
      <c r="I75042" s="409"/>
      <c r="J75042" s="374"/>
      <c r="K75042" s="409"/>
      <c r="L75042" s="378"/>
      <c r="M75042" s="410"/>
      <c r="N75042" s="374"/>
      <c r="O75042" s="411"/>
      <c r="P75042" s="409"/>
      <c r="Q75042" s="409"/>
      <c r="R75042" s="378"/>
      <c r="S75042" s="378"/>
      <c r="T75042" s="378"/>
      <c r="U75042" s="378"/>
      <c r="V75042" s="378"/>
      <c r="W75042" s="378"/>
      <c r="X75042" s="378"/>
      <c r="Y75042" s="378"/>
    </row>
    <row r="75043" spans="1:25">
      <c r="A75043" s="374"/>
      <c r="B75043" s="374"/>
      <c r="C75043" s="406"/>
      <c r="D75043" s="407"/>
      <c r="E75043" s="374"/>
      <c r="F75043" s="374"/>
      <c r="G75043" s="408"/>
      <c r="H75043" s="374"/>
      <c r="I75043" s="409"/>
      <c r="J75043" s="374"/>
      <c r="K75043" s="409"/>
      <c r="L75043" s="378"/>
      <c r="M75043" s="410"/>
      <c r="N75043" s="374"/>
      <c r="O75043" s="411"/>
      <c r="P75043" s="409"/>
      <c r="Q75043" s="409"/>
      <c r="R75043" s="378"/>
      <c r="S75043" s="378"/>
      <c r="T75043" s="378"/>
      <c r="U75043" s="378"/>
      <c r="V75043" s="378"/>
      <c r="W75043" s="378"/>
      <c r="X75043" s="378"/>
      <c r="Y75043" s="378"/>
    </row>
    <row r="75044" spans="1:25">
      <c r="A75044" s="374"/>
      <c r="B75044" s="374"/>
      <c r="C75044" s="406"/>
      <c r="D75044" s="407"/>
      <c r="E75044" s="374"/>
      <c r="F75044" s="374"/>
      <c r="G75044" s="408"/>
      <c r="H75044" s="374"/>
      <c r="I75044" s="409"/>
      <c r="J75044" s="374"/>
      <c r="K75044" s="409"/>
      <c r="L75044" s="378"/>
      <c r="M75044" s="410"/>
      <c r="N75044" s="374"/>
      <c r="O75044" s="411"/>
      <c r="P75044" s="409"/>
      <c r="Q75044" s="409"/>
      <c r="R75044" s="378"/>
      <c r="S75044" s="378"/>
      <c r="T75044" s="378"/>
      <c r="U75044" s="378"/>
      <c r="V75044" s="378"/>
      <c r="W75044" s="378"/>
      <c r="X75044" s="378"/>
      <c r="Y75044" s="378"/>
    </row>
    <row r="75045" spans="1:25">
      <c r="A75045" s="374"/>
      <c r="B75045" s="374"/>
      <c r="C75045" s="406"/>
      <c r="D75045" s="407"/>
      <c r="E75045" s="374"/>
      <c r="F75045" s="374"/>
      <c r="G75045" s="408"/>
      <c r="H75045" s="374"/>
      <c r="I75045" s="409"/>
      <c r="J75045" s="374"/>
      <c r="K75045" s="409"/>
      <c r="L75045" s="378"/>
      <c r="M75045" s="410"/>
      <c r="N75045" s="374"/>
      <c r="O75045" s="411"/>
      <c r="P75045" s="409"/>
      <c r="Q75045" s="409"/>
      <c r="R75045" s="378"/>
      <c r="S75045" s="378"/>
      <c r="T75045" s="378"/>
      <c r="U75045" s="378"/>
      <c r="V75045" s="378"/>
      <c r="W75045" s="378"/>
      <c r="X75045" s="378"/>
      <c r="Y75045" s="378"/>
    </row>
    <row r="75046" spans="1:25">
      <c r="A75046" s="374"/>
      <c r="B75046" s="374"/>
      <c r="C75046" s="406"/>
      <c r="D75046" s="407"/>
      <c r="E75046" s="374"/>
      <c r="F75046" s="374"/>
      <c r="G75046" s="408"/>
      <c r="H75046" s="374"/>
      <c r="I75046" s="409"/>
      <c r="J75046" s="374"/>
      <c r="K75046" s="409"/>
      <c r="L75046" s="378"/>
      <c r="M75046" s="410"/>
      <c r="N75046" s="374"/>
      <c r="O75046" s="411"/>
      <c r="P75046" s="409"/>
      <c r="Q75046" s="409"/>
      <c r="R75046" s="378"/>
      <c r="S75046" s="378"/>
      <c r="T75046" s="378"/>
      <c r="U75046" s="378"/>
      <c r="V75046" s="378"/>
      <c r="W75046" s="378"/>
      <c r="X75046" s="378"/>
      <c r="Y75046" s="378"/>
    </row>
    <row r="75047" spans="1:25">
      <c r="A75047" s="374"/>
      <c r="B75047" s="374"/>
      <c r="C75047" s="406"/>
      <c r="D75047" s="407"/>
      <c r="E75047" s="374"/>
      <c r="F75047" s="374"/>
      <c r="G75047" s="408"/>
      <c r="H75047" s="374"/>
      <c r="I75047" s="409"/>
      <c r="J75047" s="374"/>
      <c r="K75047" s="409"/>
      <c r="L75047" s="378"/>
      <c r="M75047" s="410"/>
      <c r="N75047" s="374"/>
      <c r="O75047" s="411"/>
      <c r="P75047" s="409"/>
      <c r="Q75047" s="409"/>
      <c r="R75047" s="378"/>
      <c r="S75047" s="378"/>
      <c r="T75047" s="378"/>
      <c r="U75047" s="378"/>
      <c r="V75047" s="378"/>
      <c r="W75047" s="378"/>
      <c r="X75047" s="378"/>
      <c r="Y75047" s="378"/>
    </row>
    <row r="75048" spans="1:25">
      <c r="A75048" s="374"/>
      <c r="B75048" s="374"/>
      <c r="C75048" s="406"/>
      <c r="D75048" s="407"/>
      <c r="E75048" s="374"/>
      <c r="F75048" s="374"/>
      <c r="G75048" s="408"/>
      <c r="H75048" s="374"/>
      <c r="I75048" s="409"/>
      <c r="J75048" s="374"/>
      <c r="K75048" s="409"/>
      <c r="L75048" s="378"/>
      <c r="M75048" s="410"/>
      <c r="N75048" s="374"/>
      <c r="O75048" s="411"/>
      <c r="P75048" s="409"/>
      <c r="Q75048" s="409"/>
      <c r="R75048" s="378"/>
      <c r="S75048" s="378"/>
      <c r="T75048" s="378"/>
      <c r="U75048" s="378"/>
      <c r="V75048" s="378"/>
      <c r="W75048" s="378"/>
      <c r="X75048" s="378"/>
      <c r="Y75048" s="378"/>
    </row>
    <row r="75049" spans="1:25">
      <c r="A75049" s="374"/>
      <c r="B75049" s="374"/>
      <c r="C75049" s="406"/>
      <c r="D75049" s="407"/>
      <c r="E75049" s="374"/>
      <c r="F75049" s="374"/>
      <c r="G75049" s="408"/>
      <c r="H75049" s="374"/>
      <c r="I75049" s="409"/>
      <c r="J75049" s="374"/>
      <c r="K75049" s="409"/>
      <c r="L75049" s="378"/>
      <c r="M75049" s="410"/>
      <c r="N75049" s="374"/>
      <c r="O75049" s="411"/>
      <c r="P75049" s="409"/>
      <c r="Q75049" s="409"/>
      <c r="R75049" s="378"/>
      <c r="S75049" s="378"/>
      <c r="T75049" s="378"/>
      <c r="U75049" s="378"/>
      <c r="V75049" s="378"/>
      <c r="W75049" s="378"/>
      <c r="X75049" s="378"/>
      <c r="Y75049" s="378"/>
    </row>
    <row r="75050" spans="1:25">
      <c r="A75050" s="374"/>
      <c r="B75050" s="374"/>
      <c r="C75050" s="406"/>
      <c r="D75050" s="407"/>
      <c r="E75050" s="374"/>
      <c r="F75050" s="374"/>
      <c r="G75050" s="408"/>
      <c r="H75050" s="374"/>
      <c r="I75050" s="409"/>
      <c r="J75050" s="374"/>
      <c r="K75050" s="409"/>
      <c r="L75050" s="378"/>
      <c r="M75050" s="410"/>
      <c r="N75050" s="374"/>
      <c r="O75050" s="411"/>
      <c r="P75050" s="409"/>
      <c r="Q75050" s="409"/>
      <c r="R75050" s="378"/>
      <c r="S75050" s="378"/>
      <c r="T75050" s="378"/>
      <c r="U75050" s="378"/>
      <c r="V75050" s="378"/>
      <c r="W75050" s="378"/>
      <c r="X75050" s="378"/>
      <c r="Y75050" s="378"/>
    </row>
    <row r="75051" spans="1:25">
      <c r="A75051" s="374"/>
      <c r="B75051" s="374"/>
      <c r="C75051" s="406"/>
      <c r="D75051" s="407"/>
      <c r="E75051" s="374"/>
      <c r="F75051" s="374"/>
      <c r="G75051" s="408"/>
      <c r="H75051" s="374"/>
      <c r="I75051" s="409"/>
      <c r="J75051" s="374"/>
      <c r="K75051" s="409"/>
      <c r="L75051" s="378"/>
      <c r="M75051" s="410"/>
      <c r="N75051" s="374"/>
      <c r="O75051" s="411"/>
      <c r="P75051" s="409"/>
      <c r="Q75051" s="409"/>
      <c r="R75051" s="378"/>
      <c r="S75051" s="378"/>
      <c r="T75051" s="378"/>
      <c r="U75051" s="378"/>
      <c r="V75051" s="378"/>
      <c r="W75051" s="378"/>
      <c r="X75051" s="378"/>
      <c r="Y75051" s="378"/>
    </row>
    <row r="75052" spans="1:25">
      <c r="A75052" s="374"/>
      <c r="B75052" s="374"/>
      <c r="C75052" s="406"/>
      <c r="D75052" s="407"/>
      <c r="E75052" s="374"/>
      <c r="F75052" s="374"/>
      <c r="G75052" s="408"/>
      <c r="H75052" s="374"/>
      <c r="I75052" s="409"/>
      <c r="J75052" s="374"/>
      <c r="K75052" s="409"/>
      <c r="L75052" s="378"/>
      <c r="M75052" s="410"/>
      <c r="N75052" s="374"/>
      <c r="O75052" s="411"/>
      <c r="P75052" s="409"/>
      <c r="Q75052" s="409"/>
      <c r="R75052" s="378"/>
      <c r="S75052" s="378"/>
      <c r="T75052" s="378"/>
      <c r="U75052" s="378"/>
      <c r="V75052" s="378"/>
      <c r="W75052" s="378"/>
      <c r="X75052" s="378"/>
      <c r="Y75052" s="378"/>
    </row>
    <row r="75053" spans="1:25">
      <c r="A75053" s="374"/>
      <c r="B75053" s="374"/>
      <c r="C75053" s="406"/>
      <c r="D75053" s="407"/>
      <c r="E75053" s="374"/>
      <c r="F75053" s="374"/>
      <c r="G75053" s="408"/>
      <c r="H75053" s="374"/>
      <c r="I75053" s="409"/>
      <c r="J75053" s="374"/>
      <c r="K75053" s="409"/>
      <c r="L75053" s="378"/>
      <c r="M75053" s="410"/>
      <c r="N75053" s="374"/>
      <c r="O75053" s="411"/>
      <c r="P75053" s="409"/>
      <c r="Q75053" s="409"/>
      <c r="R75053" s="378"/>
      <c r="S75053" s="378"/>
      <c r="T75053" s="378"/>
      <c r="U75053" s="378"/>
      <c r="V75053" s="378"/>
      <c r="W75053" s="378"/>
      <c r="X75053" s="378"/>
      <c r="Y75053" s="378"/>
    </row>
    <row r="75054" spans="1:25">
      <c r="A75054" s="374"/>
      <c r="B75054" s="374"/>
      <c r="C75054" s="406"/>
      <c r="D75054" s="407"/>
      <c r="E75054" s="374"/>
      <c r="F75054" s="374"/>
      <c r="G75054" s="408"/>
      <c r="H75054" s="374"/>
      <c r="I75054" s="409"/>
      <c r="J75054" s="374"/>
      <c r="K75054" s="409"/>
      <c r="L75054" s="378"/>
      <c r="M75054" s="410"/>
      <c r="N75054" s="374"/>
      <c r="O75054" s="411"/>
      <c r="P75054" s="409"/>
      <c r="Q75054" s="409"/>
      <c r="R75054" s="378"/>
      <c r="S75054" s="378"/>
      <c r="T75054" s="378"/>
      <c r="U75054" s="378"/>
      <c r="V75054" s="378"/>
      <c r="W75054" s="378"/>
      <c r="X75054" s="378"/>
      <c r="Y75054" s="378"/>
    </row>
    <row r="75055" spans="1:25">
      <c r="A75055" s="374"/>
      <c r="B75055" s="374"/>
      <c r="C75055" s="406"/>
      <c r="D75055" s="407"/>
      <c r="E75055" s="374"/>
      <c r="F75055" s="374"/>
      <c r="G75055" s="408"/>
      <c r="H75055" s="374"/>
      <c r="I75055" s="409"/>
      <c r="J75055" s="374"/>
      <c r="K75055" s="409"/>
      <c r="L75055" s="378"/>
      <c r="M75055" s="410"/>
      <c r="N75055" s="374"/>
      <c r="O75055" s="411"/>
      <c r="P75055" s="409"/>
      <c r="Q75055" s="409"/>
      <c r="R75055" s="378"/>
      <c r="S75055" s="378"/>
      <c r="T75055" s="378"/>
      <c r="U75055" s="378"/>
      <c r="V75055" s="378"/>
      <c r="W75055" s="378"/>
      <c r="X75055" s="378"/>
      <c r="Y75055" s="378"/>
    </row>
    <row r="75056" spans="1:25">
      <c r="A75056" s="374"/>
      <c r="B75056" s="374"/>
      <c r="C75056" s="406"/>
      <c r="D75056" s="407"/>
      <c r="E75056" s="374"/>
      <c r="F75056" s="374"/>
      <c r="G75056" s="408"/>
      <c r="H75056" s="374"/>
      <c r="I75056" s="409"/>
      <c r="J75056" s="374"/>
      <c r="K75056" s="409"/>
      <c r="L75056" s="378"/>
      <c r="M75056" s="410"/>
      <c r="N75056" s="374"/>
      <c r="O75056" s="411"/>
      <c r="P75056" s="409"/>
      <c r="Q75056" s="409"/>
      <c r="R75056" s="378"/>
      <c r="S75056" s="378"/>
      <c r="T75056" s="378"/>
      <c r="U75056" s="378"/>
      <c r="V75056" s="378"/>
      <c r="W75056" s="378"/>
      <c r="X75056" s="378"/>
      <c r="Y75056" s="378"/>
    </row>
    <row r="75057" spans="1:25">
      <c r="A75057" s="374"/>
      <c r="B75057" s="374"/>
      <c r="C75057" s="406"/>
      <c r="D75057" s="407"/>
      <c r="E75057" s="374"/>
      <c r="F75057" s="374"/>
      <c r="G75057" s="408"/>
      <c r="H75057" s="374"/>
      <c r="I75057" s="409"/>
      <c r="J75057" s="374"/>
      <c r="K75057" s="409"/>
      <c r="L75057" s="378"/>
      <c r="M75057" s="410"/>
      <c r="N75057" s="374"/>
      <c r="O75057" s="411"/>
      <c r="P75057" s="409"/>
      <c r="Q75057" s="409"/>
      <c r="R75057" s="378"/>
      <c r="S75057" s="378"/>
      <c r="T75057" s="378"/>
      <c r="U75057" s="378"/>
      <c r="V75057" s="378"/>
      <c r="W75057" s="378"/>
      <c r="X75057" s="378"/>
      <c r="Y75057" s="378"/>
    </row>
    <row r="75058" spans="1:25">
      <c r="A75058" s="374"/>
      <c r="B75058" s="374"/>
      <c r="C75058" s="406"/>
      <c r="D75058" s="407"/>
      <c r="E75058" s="374"/>
      <c r="F75058" s="374"/>
      <c r="G75058" s="408"/>
      <c r="H75058" s="374"/>
      <c r="I75058" s="409"/>
      <c r="J75058" s="374"/>
      <c r="K75058" s="409"/>
      <c r="L75058" s="378"/>
      <c r="M75058" s="410"/>
      <c r="N75058" s="374"/>
      <c r="O75058" s="411"/>
      <c r="P75058" s="409"/>
      <c r="Q75058" s="409"/>
      <c r="R75058" s="378"/>
      <c r="S75058" s="378"/>
      <c r="T75058" s="378"/>
      <c r="U75058" s="378"/>
      <c r="V75058" s="378"/>
      <c r="W75058" s="378"/>
      <c r="X75058" s="378"/>
      <c r="Y75058" s="378"/>
    </row>
    <row r="75059" spans="1:25">
      <c r="A75059" s="374"/>
      <c r="B75059" s="374"/>
      <c r="C75059" s="406"/>
      <c r="D75059" s="407"/>
      <c r="E75059" s="374"/>
      <c r="F75059" s="374"/>
      <c r="G75059" s="408"/>
      <c r="H75059" s="374"/>
      <c r="I75059" s="409"/>
      <c r="J75059" s="374"/>
      <c r="K75059" s="409"/>
      <c r="L75059" s="378"/>
      <c r="M75059" s="410"/>
      <c r="N75059" s="374"/>
      <c r="O75059" s="411"/>
      <c r="P75059" s="409"/>
      <c r="Q75059" s="409"/>
      <c r="R75059" s="378"/>
      <c r="S75059" s="378"/>
      <c r="T75059" s="378"/>
      <c r="U75059" s="378"/>
      <c r="V75059" s="378"/>
      <c r="W75059" s="378"/>
      <c r="X75059" s="378"/>
      <c r="Y75059" s="378"/>
    </row>
    <row r="75060" spans="1:25">
      <c r="A75060" s="374"/>
      <c r="B75060" s="374"/>
      <c r="C75060" s="406"/>
      <c r="D75060" s="407"/>
      <c r="E75060" s="374"/>
      <c r="F75060" s="374"/>
      <c r="G75060" s="408"/>
      <c r="H75060" s="374"/>
      <c r="I75060" s="409"/>
      <c r="J75060" s="374"/>
      <c r="K75060" s="409"/>
      <c r="L75060" s="378"/>
      <c r="M75060" s="410"/>
      <c r="N75060" s="374"/>
      <c r="O75060" s="411"/>
      <c r="P75060" s="409"/>
      <c r="Q75060" s="409"/>
      <c r="R75060" s="378"/>
      <c r="S75060" s="378"/>
      <c r="T75060" s="378"/>
      <c r="U75060" s="378"/>
      <c r="V75060" s="378"/>
      <c r="W75060" s="378"/>
      <c r="X75060" s="378"/>
      <c r="Y75060" s="378"/>
    </row>
    <row r="75061" spans="1:25">
      <c r="A75061" s="374"/>
      <c r="B75061" s="374"/>
      <c r="C75061" s="406"/>
      <c r="D75061" s="407"/>
      <c r="E75061" s="374"/>
      <c r="F75061" s="374"/>
      <c r="G75061" s="408"/>
      <c r="H75061" s="374"/>
      <c r="I75061" s="409"/>
      <c r="J75061" s="374"/>
      <c r="K75061" s="409"/>
      <c r="L75061" s="378"/>
      <c r="M75061" s="410"/>
      <c r="N75061" s="374"/>
      <c r="O75061" s="411"/>
      <c r="P75061" s="409"/>
      <c r="Q75061" s="409"/>
      <c r="R75061" s="378"/>
      <c r="S75061" s="378"/>
      <c r="T75061" s="378"/>
      <c r="U75061" s="378"/>
      <c r="V75061" s="378"/>
      <c r="W75061" s="378"/>
      <c r="X75061" s="378"/>
      <c r="Y75061" s="378"/>
    </row>
    <row r="75062" spans="1:25">
      <c r="A75062" s="374"/>
      <c r="B75062" s="374"/>
      <c r="C75062" s="406"/>
      <c r="D75062" s="407"/>
      <c r="E75062" s="374"/>
      <c r="F75062" s="374"/>
      <c r="G75062" s="408"/>
      <c r="H75062" s="374"/>
      <c r="I75062" s="409"/>
      <c r="J75062" s="374"/>
      <c r="K75062" s="409"/>
      <c r="L75062" s="378"/>
      <c r="M75062" s="410"/>
      <c r="N75062" s="374"/>
      <c r="O75062" s="411"/>
      <c r="P75062" s="409"/>
      <c r="Q75062" s="409"/>
      <c r="R75062" s="378"/>
      <c r="S75062" s="378"/>
      <c r="T75062" s="378"/>
      <c r="U75062" s="378"/>
      <c r="V75062" s="378"/>
      <c r="W75062" s="378"/>
      <c r="X75062" s="378"/>
      <c r="Y75062" s="378"/>
    </row>
    <row r="75063" spans="1:25">
      <c r="A75063" s="374"/>
      <c r="B75063" s="374"/>
      <c r="C75063" s="406"/>
      <c r="D75063" s="407"/>
      <c r="E75063" s="374"/>
      <c r="F75063" s="374"/>
      <c r="G75063" s="408"/>
      <c r="H75063" s="374"/>
      <c r="I75063" s="409"/>
      <c r="J75063" s="374"/>
      <c r="K75063" s="409"/>
      <c r="L75063" s="378"/>
      <c r="M75063" s="410"/>
      <c r="N75063" s="374"/>
      <c r="O75063" s="411"/>
      <c r="P75063" s="409"/>
      <c r="Q75063" s="409"/>
      <c r="R75063" s="378"/>
      <c r="S75063" s="378"/>
      <c r="T75063" s="378"/>
      <c r="U75063" s="378"/>
      <c r="V75063" s="378"/>
      <c r="W75063" s="378"/>
      <c r="X75063" s="378"/>
      <c r="Y75063" s="378"/>
    </row>
    <row r="75064" spans="1:25">
      <c r="A75064" s="374"/>
      <c r="B75064" s="374"/>
      <c r="C75064" s="406"/>
      <c r="D75064" s="407"/>
      <c r="E75064" s="374"/>
      <c r="F75064" s="374"/>
      <c r="G75064" s="408"/>
      <c r="H75064" s="374"/>
      <c r="I75064" s="409"/>
      <c r="J75064" s="374"/>
      <c r="K75064" s="409"/>
      <c r="L75064" s="378"/>
      <c r="M75064" s="410"/>
      <c r="N75064" s="374"/>
      <c r="O75064" s="411"/>
      <c r="P75064" s="409"/>
      <c r="Q75064" s="409"/>
      <c r="R75064" s="378"/>
      <c r="S75064" s="378"/>
      <c r="T75064" s="378"/>
      <c r="U75064" s="378"/>
      <c r="V75064" s="378"/>
      <c r="W75064" s="378"/>
      <c r="X75064" s="378"/>
      <c r="Y75064" s="378"/>
    </row>
    <row r="75065" spans="1:25">
      <c r="A75065" s="374"/>
      <c r="B75065" s="374"/>
      <c r="C75065" s="406"/>
      <c r="D75065" s="407"/>
      <c r="E75065" s="374"/>
      <c r="F75065" s="374"/>
      <c r="G75065" s="408"/>
      <c r="H75065" s="374"/>
      <c r="I75065" s="409"/>
      <c r="J75065" s="374"/>
      <c r="K75065" s="409"/>
      <c r="L75065" s="378"/>
      <c r="M75065" s="410"/>
      <c r="N75065" s="374"/>
      <c r="O75065" s="411"/>
      <c r="P75065" s="409"/>
      <c r="Q75065" s="409"/>
      <c r="R75065" s="378"/>
      <c r="S75065" s="378"/>
      <c r="T75065" s="378"/>
      <c r="U75065" s="378"/>
      <c r="V75065" s="378"/>
      <c r="W75065" s="378"/>
      <c r="X75065" s="378"/>
      <c r="Y75065" s="378"/>
    </row>
    <row r="75066" spans="1:25">
      <c r="A75066" s="374"/>
      <c r="B75066" s="374"/>
      <c r="C75066" s="406"/>
      <c r="D75066" s="407"/>
      <c r="E75066" s="374"/>
      <c r="F75066" s="374"/>
      <c r="G75066" s="408"/>
      <c r="H75066" s="374"/>
      <c r="I75066" s="409"/>
      <c r="J75066" s="374"/>
      <c r="K75066" s="409"/>
      <c r="L75066" s="378"/>
      <c r="M75066" s="410"/>
      <c r="N75066" s="374"/>
      <c r="O75066" s="411"/>
      <c r="P75066" s="409"/>
      <c r="Q75066" s="409"/>
      <c r="R75066" s="378"/>
      <c r="S75066" s="378"/>
      <c r="T75066" s="378"/>
      <c r="U75066" s="378"/>
      <c r="V75066" s="378"/>
      <c r="W75066" s="378"/>
      <c r="X75066" s="378"/>
      <c r="Y75066" s="378"/>
    </row>
    <row r="75067" spans="1:25">
      <c r="A75067" s="374"/>
      <c r="B75067" s="374"/>
      <c r="C75067" s="406"/>
      <c r="D75067" s="407"/>
      <c r="E75067" s="374"/>
      <c r="F75067" s="374"/>
      <c r="G75067" s="408"/>
      <c r="H75067" s="374"/>
      <c r="I75067" s="409"/>
      <c r="J75067" s="374"/>
      <c r="K75067" s="409"/>
      <c r="L75067" s="378"/>
      <c r="M75067" s="410"/>
      <c r="N75067" s="374"/>
      <c r="O75067" s="411"/>
      <c r="P75067" s="409"/>
      <c r="Q75067" s="409"/>
      <c r="R75067" s="378"/>
      <c r="S75067" s="378"/>
      <c r="T75067" s="378"/>
      <c r="U75067" s="378"/>
      <c r="V75067" s="378"/>
      <c r="W75067" s="378"/>
      <c r="X75067" s="378"/>
      <c r="Y75067" s="378"/>
    </row>
    <row r="75068" spans="1:25">
      <c r="A75068" s="374"/>
      <c r="B75068" s="374"/>
      <c r="C75068" s="406"/>
      <c r="D75068" s="407"/>
      <c r="E75068" s="374"/>
      <c r="F75068" s="374"/>
      <c r="G75068" s="408"/>
      <c r="H75068" s="374"/>
      <c r="I75068" s="409"/>
      <c r="J75068" s="374"/>
      <c r="K75068" s="409"/>
      <c r="L75068" s="378"/>
      <c r="M75068" s="410"/>
      <c r="N75068" s="374"/>
      <c r="O75068" s="411"/>
      <c r="P75068" s="409"/>
      <c r="Q75068" s="409"/>
      <c r="R75068" s="378"/>
      <c r="S75068" s="378"/>
      <c r="T75068" s="378"/>
      <c r="U75068" s="378"/>
      <c r="V75068" s="378"/>
      <c r="W75068" s="378"/>
      <c r="X75068" s="378"/>
      <c r="Y75068" s="378"/>
    </row>
    <row r="75069" spans="1:25">
      <c r="A75069" s="374"/>
      <c r="B75069" s="374"/>
      <c r="C75069" s="406"/>
      <c r="D75069" s="407"/>
      <c r="E75069" s="374"/>
      <c r="F75069" s="374"/>
      <c r="G75069" s="408"/>
      <c r="H75069" s="374"/>
      <c r="I75069" s="409"/>
      <c r="J75069" s="374"/>
      <c r="K75069" s="409"/>
      <c r="L75069" s="378"/>
      <c r="M75069" s="410"/>
      <c r="N75069" s="374"/>
      <c r="O75069" s="411"/>
      <c r="P75069" s="409"/>
      <c r="Q75069" s="409"/>
      <c r="R75069" s="378"/>
      <c r="S75069" s="378"/>
      <c r="T75069" s="378"/>
      <c r="U75069" s="378"/>
      <c r="V75069" s="378"/>
      <c r="W75069" s="378"/>
      <c r="X75069" s="378"/>
      <c r="Y75069" s="378"/>
    </row>
    <row r="75070" spans="1:25">
      <c r="A75070" s="374"/>
      <c r="B75070" s="374"/>
      <c r="C75070" s="406"/>
      <c r="D75070" s="407"/>
      <c r="E75070" s="374"/>
      <c r="F75070" s="374"/>
      <c r="G75070" s="408"/>
      <c r="H75070" s="374"/>
      <c r="I75070" s="409"/>
      <c r="J75070" s="374"/>
      <c r="K75070" s="409"/>
      <c r="L75070" s="378"/>
      <c r="M75070" s="410"/>
      <c r="N75070" s="374"/>
      <c r="O75070" s="411"/>
      <c r="P75070" s="409"/>
      <c r="Q75070" s="409"/>
      <c r="R75070" s="378"/>
      <c r="S75070" s="378"/>
      <c r="T75070" s="378"/>
      <c r="U75070" s="378"/>
      <c r="V75070" s="378"/>
      <c r="W75070" s="378"/>
      <c r="X75070" s="378"/>
      <c r="Y75070" s="378"/>
    </row>
    <row r="75071" spans="1:25">
      <c r="A75071" s="374"/>
      <c r="B75071" s="374"/>
      <c r="C75071" s="406"/>
      <c r="D75071" s="407"/>
      <c r="E75071" s="374"/>
      <c r="F75071" s="374"/>
      <c r="G75071" s="408"/>
      <c r="H75071" s="374"/>
      <c r="I75071" s="409"/>
      <c r="J75071" s="374"/>
      <c r="K75071" s="409"/>
      <c r="L75071" s="378"/>
      <c r="M75071" s="410"/>
      <c r="N75071" s="374"/>
      <c r="O75071" s="411"/>
      <c r="P75071" s="409"/>
      <c r="Q75071" s="409"/>
      <c r="R75071" s="378"/>
      <c r="S75071" s="378"/>
      <c r="T75071" s="378"/>
      <c r="U75071" s="378"/>
      <c r="V75071" s="378"/>
      <c r="W75071" s="378"/>
      <c r="X75071" s="378"/>
      <c r="Y75071" s="378"/>
    </row>
    <row r="75072" spans="1:25">
      <c r="A75072" s="374"/>
      <c r="B75072" s="374"/>
      <c r="C75072" s="406"/>
      <c r="D75072" s="407"/>
      <c r="E75072" s="374"/>
      <c r="F75072" s="374"/>
      <c r="G75072" s="408"/>
      <c r="H75072" s="374"/>
      <c r="I75072" s="409"/>
      <c r="J75072" s="374"/>
      <c r="K75072" s="409"/>
      <c r="L75072" s="378"/>
      <c r="M75072" s="410"/>
      <c r="N75072" s="374"/>
      <c r="O75072" s="411"/>
      <c r="P75072" s="409"/>
      <c r="Q75072" s="409"/>
      <c r="R75072" s="378"/>
      <c r="S75072" s="378"/>
      <c r="T75072" s="378"/>
      <c r="U75072" s="378"/>
      <c r="V75072" s="378"/>
      <c r="W75072" s="378"/>
      <c r="X75072" s="378"/>
      <c r="Y75072" s="378"/>
    </row>
    <row r="75073" spans="1:25">
      <c r="A75073" s="374"/>
      <c r="B75073" s="374"/>
      <c r="C75073" s="406"/>
      <c r="D75073" s="407"/>
      <c r="E75073" s="374"/>
      <c r="F75073" s="374"/>
      <c r="G75073" s="408"/>
      <c r="H75073" s="374"/>
      <c r="I75073" s="409"/>
      <c r="J75073" s="374"/>
      <c r="K75073" s="409"/>
      <c r="L75073" s="378"/>
      <c r="M75073" s="410"/>
      <c r="N75073" s="374"/>
      <c r="O75073" s="411"/>
      <c r="P75073" s="409"/>
      <c r="Q75073" s="409"/>
      <c r="R75073" s="378"/>
      <c r="S75073" s="378"/>
      <c r="T75073" s="378"/>
      <c r="U75073" s="378"/>
      <c r="V75073" s="378"/>
      <c r="W75073" s="378"/>
      <c r="X75073" s="378"/>
      <c r="Y75073" s="378"/>
    </row>
    <row r="75074" spans="1:25">
      <c r="A75074" s="374"/>
      <c r="B75074" s="374"/>
      <c r="C75074" s="406"/>
      <c r="D75074" s="407"/>
      <c r="E75074" s="374"/>
      <c r="F75074" s="374"/>
      <c r="G75074" s="408"/>
      <c r="H75074" s="374"/>
      <c r="I75074" s="409"/>
      <c r="J75074" s="374"/>
      <c r="K75074" s="409"/>
      <c r="L75074" s="378"/>
      <c r="M75074" s="410"/>
      <c r="N75074" s="374"/>
      <c r="O75074" s="411"/>
      <c r="P75074" s="409"/>
      <c r="Q75074" s="409"/>
      <c r="R75074" s="378"/>
      <c r="S75074" s="378"/>
      <c r="T75074" s="378"/>
      <c r="U75074" s="378"/>
      <c r="V75074" s="378"/>
      <c r="W75074" s="378"/>
      <c r="X75074" s="378"/>
      <c r="Y75074" s="378"/>
    </row>
    <row r="75075" spans="1:25">
      <c r="A75075" s="374"/>
      <c r="B75075" s="374"/>
      <c r="C75075" s="406"/>
      <c r="D75075" s="407"/>
      <c r="E75075" s="374"/>
      <c r="F75075" s="374"/>
      <c r="G75075" s="408"/>
      <c r="H75075" s="374"/>
      <c r="I75075" s="409"/>
      <c r="J75075" s="374"/>
      <c r="K75075" s="409"/>
      <c r="L75075" s="378"/>
      <c r="M75075" s="410"/>
      <c r="N75075" s="374"/>
      <c r="O75075" s="411"/>
      <c r="P75075" s="409"/>
      <c r="Q75075" s="409"/>
      <c r="R75075" s="378"/>
      <c r="S75075" s="378"/>
      <c r="T75075" s="378"/>
      <c r="U75075" s="378"/>
      <c r="V75075" s="378"/>
      <c r="W75075" s="378"/>
      <c r="X75075" s="378"/>
      <c r="Y75075" s="378"/>
    </row>
    <row r="75076" spans="1:25">
      <c r="A75076" s="374"/>
      <c r="B75076" s="374"/>
      <c r="C75076" s="406"/>
      <c r="D75076" s="407"/>
      <c r="E75076" s="374"/>
      <c r="F75076" s="374"/>
      <c r="G75076" s="408"/>
      <c r="H75076" s="374"/>
      <c r="I75076" s="409"/>
      <c r="J75076" s="374"/>
      <c r="K75076" s="409"/>
      <c r="L75076" s="378"/>
      <c r="M75076" s="410"/>
      <c r="N75076" s="374"/>
      <c r="O75076" s="411"/>
      <c r="P75076" s="409"/>
      <c r="Q75076" s="409"/>
      <c r="R75076" s="378"/>
      <c r="S75076" s="378"/>
      <c r="T75076" s="378"/>
      <c r="U75076" s="378"/>
      <c r="V75076" s="378"/>
      <c r="W75076" s="378"/>
      <c r="X75076" s="378"/>
      <c r="Y75076" s="378"/>
    </row>
    <row r="75077" spans="1:25">
      <c r="A75077" s="374"/>
      <c r="B75077" s="374"/>
      <c r="C75077" s="406"/>
      <c r="D75077" s="407"/>
      <c r="E75077" s="374"/>
      <c r="F75077" s="374"/>
      <c r="G75077" s="408"/>
      <c r="H75077" s="374"/>
      <c r="I75077" s="409"/>
      <c r="J75077" s="374"/>
      <c r="K75077" s="409"/>
      <c r="L75077" s="378"/>
      <c r="M75077" s="410"/>
      <c r="N75077" s="374"/>
      <c r="O75077" s="411"/>
      <c r="P75077" s="409"/>
      <c r="Q75077" s="409"/>
      <c r="R75077" s="378"/>
      <c r="S75077" s="378"/>
      <c r="T75077" s="378"/>
      <c r="U75077" s="378"/>
      <c r="V75077" s="378"/>
      <c r="W75077" s="378"/>
      <c r="X75077" s="378"/>
      <c r="Y75077" s="378"/>
    </row>
    <row r="75078" spans="1:25">
      <c r="A75078" s="374"/>
      <c r="B75078" s="374"/>
      <c r="C75078" s="406"/>
      <c r="D75078" s="407"/>
      <c r="E75078" s="374"/>
      <c r="F75078" s="374"/>
      <c r="G75078" s="408"/>
      <c r="H75078" s="374"/>
      <c r="I75078" s="409"/>
      <c r="J75078" s="374"/>
      <c r="K75078" s="409"/>
      <c r="L75078" s="378"/>
      <c r="M75078" s="410"/>
      <c r="N75078" s="374"/>
      <c r="O75078" s="411"/>
      <c r="P75078" s="409"/>
      <c r="Q75078" s="409"/>
      <c r="R75078" s="378"/>
      <c r="S75078" s="378"/>
      <c r="T75078" s="378"/>
      <c r="U75078" s="378"/>
      <c r="V75078" s="378"/>
      <c r="W75078" s="378"/>
      <c r="X75078" s="378"/>
      <c r="Y75078" s="378"/>
    </row>
    <row r="75079" spans="1:25">
      <c r="A75079" s="374"/>
      <c r="B75079" s="374"/>
      <c r="C75079" s="406"/>
      <c r="D75079" s="407"/>
      <c r="E75079" s="374"/>
      <c r="F75079" s="374"/>
      <c r="G75079" s="408"/>
      <c r="H75079" s="374"/>
      <c r="I75079" s="409"/>
      <c r="J75079" s="374"/>
      <c r="K75079" s="409"/>
      <c r="L75079" s="378"/>
      <c r="M75079" s="410"/>
      <c r="N75079" s="374"/>
      <c r="O75079" s="411"/>
      <c r="P75079" s="409"/>
      <c r="Q75079" s="409"/>
      <c r="R75079" s="378"/>
      <c r="S75079" s="378"/>
      <c r="T75079" s="378"/>
      <c r="U75079" s="378"/>
      <c r="V75079" s="378"/>
      <c r="W75079" s="378"/>
      <c r="X75079" s="378"/>
      <c r="Y75079" s="378"/>
    </row>
    <row r="75080" spans="1:25">
      <c r="A75080" s="374"/>
      <c r="B75080" s="374"/>
      <c r="C75080" s="406"/>
      <c r="D75080" s="407"/>
      <c r="E75080" s="374"/>
      <c r="F75080" s="374"/>
      <c r="G75080" s="408"/>
      <c r="H75080" s="374"/>
      <c r="I75080" s="409"/>
      <c r="J75080" s="374"/>
      <c r="K75080" s="409"/>
      <c r="L75080" s="378"/>
      <c r="M75080" s="410"/>
      <c r="N75080" s="374"/>
      <c r="O75080" s="411"/>
      <c r="P75080" s="409"/>
      <c r="Q75080" s="409"/>
      <c r="R75080" s="378"/>
      <c r="S75080" s="378"/>
      <c r="T75080" s="378"/>
      <c r="U75080" s="378"/>
      <c r="V75080" s="378"/>
      <c r="W75080" s="378"/>
      <c r="X75080" s="378"/>
      <c r="Y75080" s="378"/>
    </row>
    <row r="75081" spans="1:25">
      <c r="A75081" s="374"/>
      <c r="B75081" s="374"/>
      <c r="C75081" s="406"/>
      <c r="D75081" s="407"/>
      <c r="E75081" s="374"/>
      <c r="F75081" s="374"/>
      <c r="G75081" s="408"/>
      <c r="H75081" s="374"/>
      <c r="I75081" s="409"/>
      <c r="J75081" s="374"/>
      <c r="K75081" s="409"/>
      <c r="L75081" s="378"/>
      <c r="M75081" s="410"/>
      <c r="N75081" s="374"/>
      <c r="O75081" s="411"/>
      <c r="P75081" s="409"/>
      <c r="Q75081" s="409"/>
      <c r="R75081" s="378"/>
      <c r="S75081" s="378"/>
      <c r="T75081" s="378"/>
      <c r="U75081" s="378"/>
      <c r="V75081" s="378"/>
      <c r="W75081" s="378"/>
      <c r="X75081" s="378"/>
      <c r="Y75081" s="378"/>
    </row>
    <row r="75082" spans="1:25">
      <c r="A75082" s="374"/>
      <c r="B75082" s="374"/>
      <c r="C75082" s="406"/>
      <c r="D75082" s="407"/>
      <c r="E75082" s="374"/>
      <c r="F75082" s="374"/>
      <c r="G75082" s="408"/>
      <c r="H75082" s="374"/>
      <c r="I75082" s="409"/>
      <c r="J75082" s="374"/>
      <c r="K75082" s="409"/>
      <c r="L75082" s="378"/>
      <c r="M75082" s="410"/>
      <c r="N75082" s="374"/>
      <c r="O75082" s="411"/>
      <c r="P75082" s="409"/>
      <c r="Q75082" s="409"/>
      <c r="R75082" s="378"/>
      <c r="S75082" s="378"/>
      <c r="T75082" s="378"/>
      <c r="U75082" s="378"/>
      <c r="V75082" s="378"/>
      <c r="W75082" s="378"/>
      <c r="X75082" s="378"/>
      <c r="Y75082" s="378"/>
    </row>
    <row r="75083" spans="1:25">
      <c r="A75083" s="374"/>
      <c r="B75083" s="374"/>
      <c r="C75083" s="406"/>
      <c r="D75083" s="407"/>
      <c r="E75083" s="374"/>
      <c r="F75083" s="374"/>
      <c r="G75083" s="408"/>
      <c r="H75083" s="374"/>
      <c r="I75083" s="409"/>
      <c r="J75083" s="374"/>
      <c r="K75083" s="409"/>
      <c r="L75083" s="378"/>
      <c r="M75083" s="410"/>
      <c r="N75083" s="374"/>
      <c r="O75083" s="411"/>
      <c r="P75083" s="409"/>
      <c r="Q75083" s="409"/>
      <c r="R75083" s="378"/>
      <c r="S75083" s="378"/>
      <c r="T75083" s="378"/>
      <c r="U75083" s="378"/>
      <c r="V75083" s="378"/>
      <c r="W75083" s="378"/>
      <c r="X75083" s="378"/>
      <c r="Y75083" s="378"/>
    </row>
    <row r="75084" spans="1:25">
      <c r="A75084" s="374"/>
      <c r="B75084" s="374"/>
      <c r="C75084" s="406"/>
      <c r="D75084" s="407"/>
      <c r="E75084" s="374"/>
      <c r="F75084" s="374"/>
      <c r="G75084" s="408"/>
      <c r="H75084" s="374"/>
      <c r="I75084" s="409"/>
      <c r="J75084" s="374"/>
      <c r="K75084" s="409"/>
      <c r="L75084" s="378"/>
      <c r="M75084" s="410"/>
      <c r="N75084" s="374"/>
      <c r="O75084" s="411"/>
      <c r="P75084" s="409"/>
      <c r="Q75084" s="409"/>
      <c r="R75084" s="378"/>
      <c r="S75084" s="378"/>
      <c r="T75084" s="378"/>
      <c r="U75084" s="378"/>
      <c r="V75084" s="378"/>
      <c r="W75084" s="378"/>
      <c r="X75084" s="378"/>
      <c r="Y75084" s="378"/>
    </row>
    <row r="75085" spans="1:25">
      <c r="A75085" s="374"/>
      <c r="B75085" s="374"/>
      <c r="C75085" s="406"/>
      <c r="D75085" s="407"/>
      <c r="E75085" s="374"/>
      <c r="F75085" s="374"/>
      <c r="G75085" s="408"/>
      <c r="H75085" s="374"/>
      <c r="I75085" s="409"/>
      <c r="J75085" s="374"/>
      <c r="K75085" s="409"/>
      <c r="L75085" s="378"/>
      <c r="M75085" s="410"/>
      <c r="N75085" s="374"/>
      <c r="O75085" s="411"/>
      <c r="P75085" s="409"/>
      <c r="Q75085" s="409"/>
      <c r="R75085" s="378"/>
      <c r="S75085" s="378"/>
      <c r="T75085" s="378"/>
      <c r="U75085" s="378"/>
      <c r="V75085" s="378"/>
      <c r="W75085" s="378"/>
      <c r="X75085" s="378"/>
      <c r="Y75085" s="378"/>
    </row>
    <row r="75086" spans="1:25">
      <c r="A75086" s="374"/>
      <c r="B75086" s="374"/>
      <c r="C75086" s="406"/>
      <c r="D75086" s="407"/>
      <c r="E75086" s="374"/>
      <c r="F75086" s="374"/>
      <c r="G75086" s="408"/>
      <c r="H75086" s="374"/>
      <c r="I75086" s="409"/>
      <c r="J75086" s="374"/>
      <c r="K75086" s="409"/>
      <c r="L75086" s="378"/>
      <c r="M75086" s="410"/>
      <c r="N75086" s="374"/>
      <c r="O75086" s="411"/>
      <c r="P75086" s="409"/>
      <c r="Q75086" s="409"/>
      <c r="R75086" s="378"/>
      <c r="S75086" s="378"/>
      <c r="T75086" s="378"/>
      <c r="U75086" s="378"/>
      <c r="V75086" s="378"/>
      <c r="W75086" s="378"/>
      <c r="X75086" s="378"/>
      <c r="Y75086" s="378"/>
    </row>
    <row r="75087" spans="1:25">
      <c r="A75087" s="374"/>
      <c r="B75087" s="374"/>
      <c r="C75087" s="406"/>
      <c r="D75087" s="407"/>
      <c r="E75087" s="374"/>
      <c r="F75087" s="374"/>
      <c r="G75087" s="408"/>
      <c r="H75087" s="374"/>
      <c r="I75087" s="409"/>
      <c r="J75087" s="374"/>
      <c r="K75087" s="409"/>
      <c r="L75087" s="378"/>
      <c r="M75087" s="410"/>
      <c r="N75087" s="374"/>
      <c r="O75087" s="411"/>
      <c r="P75087" s="409"/>
      <c r="Q75087" s="409"/>
      <c r="R75087" s="378"/>
      <c r="S75087" s="378"/>
      <c r="T75087" s="378"/>
      <c r="U75087" s="378"/>
      <c r="V75087" s="378"/>
      <c r="W75087" s="378"/>
      <c r="X75087" s="378"/>
      <c r="Y75087" s="378"/>
    </row>
    <row r="75088" spans="1:25">
      <c r="A75088" s="374"/>
      <c r="B75088" s="374"/>
      <c r="C75088" s="406"/>
      <c r="D75088" s="407"/>
      <c r="E75088" s="374"/>
      <c r="F75088" s="374"/>
      <c r="G75088" s="408"/>
      <c r="H75088" s="374"/>
      <c r="I75088" s="409"/>
      <c r="J75088" s="374"/>
      <c r="K75088" s="409"/>
      <c r="L75088" s="378"/>
      <c r="M75088" s="410"/>
      <c r="N75088" s="374"/>
      <c r="O75088" s="411"/>
      <c r="P75088" s="409"/>
      <c r="Q75088" s="409"/>
      <c r="R75088" s="378"/>
      <c r="S75088" s="378"/>
      <c r="T75088" s="378"/>
      <c r="U75088" s="378"/>
      <c r="V75088" s="378"/>
      <c r="W75088" s="378"/>
      <c r="X75088" s="378"/>
      <c r="Y75088" s="378"/>
    </row>
    <row r="75089" spans="1:25">
      <c r="A75089" s="374"/>
      <c r="B75089" s="374"/>
      <c r="C75089" s="406"/>
      <c r="D75089" s="407"/>
      <c r="E75089" s="374"/>
      <c r="F75089" s="374"/>
      <c r="G75089" s="408"/>
      <c r="H75089" s="374"/>
      <c r="I75089" s="409"/>
      <c r="J75089" s="374"/>
      <c r="K75089" s="409"/>
      <c r="L75089" s="378"/>
      <c r="M75089" s="410"/>
      <c r="N75089" s="374"/>
      <c r="O75089" s="411"/>
      <c r="P75089" s="409"/>
      <c r="Q75089" s="409"/>
      <c r="R75089" s="378"/>
      <c r="S75089" s="378"/>
      <c r="T75089" s="378"/>
      <c r="U75089" s="378"/>
      <c r="V75089" s="378"/>
      <c r="W75089" s="378"/>
      <c r="X75089" s="378"/>
      <c r="Y75089" s="378"/>
    </row>
    <row r="75090" spans="1:25">
      <c r="A75090" s="374"/>
      <c r="B75090" s="374"/>
      <c r="C75090" s="406"/>
      <c r="D75090" s="407"/>
      <c r="E75090" s="374"/>
      <c r="F75090" s="374"/>
      <c r="G75090" s="408"/>
      <c r="H75090" s="374"/>
      <c r="I75090" s="409"/>
      <c r="J75090" s="374"/>
      <c r="K75090" s="409"/>
      <c r="L75090" s="378"/>
      <c r="M75090" s="410"/>
      <c r="N75090" s="374"/>
      <c r="O75090" s="411"/>
      <c r="P75090" s="409"/>
      <c r="Q75090" s="409"/>
      <c r="R75090" s="378"/>
      <c r="S75090" s="378"/>
      <c r="T75090" s="378"/>
      <c r="U75090" s="378"/>
      <c r="V75090" s="378"/>
      <c r="W75090" s="378"/>
      <c r="X75090" s="378"/>
      <c r="Y75090" s="378"/>
    </row>
    <row r="75091" spans="1:25">
      <c r="A75091" s="374"/>
      <c r="B75091" s="374"/>
      <c r="C75091" s="406"/>
      <c r="D75091" s="407"/>
      <c r="E75091" s="374"/>
      <c r="F75091" s="374"/>
      <c r="G75091" s="408"/>
      <c r="H75091" s="374"/>
      <c r="I75091" s="409"/>
      <c r="J75091" s="374"/>
      <c r="K75091" s="409"/>
      <c r="L75091" s="378"/>
      <c r="M75091" s="410"/>
      <c r="N75091" s="374"/>
      <c r="O75091" s="411"/>
      <c r="P75091" s="409"/>
      <c r="Q75091" s="409"/>
      <c r="R75091" s="378"/>
      <c r="S75091" s="378"/>
      <c r="T75091" s="378"/>
      <c r="U75091" s="378"/>
      <c r="V75091" s="378"/>
      <c r="W75091" s="378"/>
      <c r="X75091" s="378"/>
      <c r="Y75091" s="378"/>
    </row>
    <row r="75092" spans="1:25">
      <c r="A75092" s="374"/>
      <c r="B75092" s="374"/>
      <c r="C75092" s="406"/>
      <c r="D75092" s="407"/>
      <c r="E75092" s="374"/>
      <c r="F75092" s="374"/>
      <c r="G75092" s="408"/>
      <c r="H75092" s="374"/>
      <c r="I75092" s="409"/>
      <c r="J75092" s="374"/>
      <c r="K75092" s="409"/>
      <c r="L75092" s="378"/>
      <c r="M75092" s="410"/>
      <c r="N75092" s="374"/>
      <c r="O75092" s="411"/>
      <c r="P75092" s="409"/>
      <c r="Q75092" s="409"/>
      <c r="R75092" s="378"/>
      <c r="S75092" s="378"/>
      <c r="T75092" s="378"/>
      <c r="U75092" s="378"/>
      <c r="V75092" s="378"/>
      <c r="W75092" s="378"/>
      <c r="X75092" s="378"/>
      <c r="Y75092" s="378"/>
    </row>
    <row r="75093" spans="1:25">
      <c r="A75093" s="374"/>
      <c r="B75093" s="374"/>
      <c r="C75093" s="406"/>
      <c r="D75093" s="407"/>
      <c r="E75093" s="374"/>
      <c r="F75093" s="374"/>
      <c r="G75093" s="408"/>
      <c r="H75093" s="374"/>
      <c r="I75093" s="409"/>
      <c r="J75093" s="374"/>
      <c r="K75093" s="409"/>
      <c r="L75093" s="378"/>
      <c r="M75093" s="410"/>
      <c r="N75093" s="374"/>
      <c r="O75093" s="411"/>
      <c r="P75093" s="409"/>
      <c r="Q75093" s="409"/>
      <c r="R75093" s="378"/>
      <c r="S75093" s="378"/>
      <c r="T75093" s="378"/>
      <c r="U75093" s="378"/>
      <c r="V75093" s="378"/>
      <c r="W75093" s="378"/>
      <c r="X75093" s="378"/>
      <c r="Y75093" s="378"/>
    </row>
    <row r="75094" spans="1:25">
      <c r="A75094" s="374"/>
      <c r="B75094" s="374"/>
      <c r="C75094" s="406"/>
      <c r="D75094" s="407"/>
      <c r="E75094" s="374"/>
      <c r="F75094" s="374"/>
      <c r="G75094" s="408"/>
      <c r="H75094" s="374"/>
      <c r="I75094" s="409"/>
      <c r="J75094" s="374"/>
      <c r="K75094" s="409"/>
      <c r="L75094" s="378"/>
      <c r="M75094" s="410"/>
      <c r="N75094" s="374"/>
      <c r="O75094" s="411"/>
      <c r="P75094" s="409"/>
      <c r="Q75094" s="409"/>
      <c r="R75094" s="378"/>
      <c r="S75094" s="378"/>
      <c r="T75094" s="378"/>
      <c r="U75094" s="378"/>
      <c r="V75094" s="378"/>
      <c r="W75094" s="378"/>
      <c r="X75094" s="378"/>
      <c r="Y75094" s="378"/>
    </row>
    <row r="75095" spans="1:25">
      <c r="A75095" s="374"/>
      <c r="B75095" s="374"/>
      <c r="C75095" s="406"/>
      <c r="D75095" s="407"/>
      <c r="E75095" s="374"/>
      <c r="F75095" s="374"/>
      <c r="G75095" s="408"/>
      <c r="H75095" s="374"/>
      <c r="I75095" s="409"/>
      <c r="J75095" s="374"/>
      <c r="K75095" s="409"/>
      <c r="L75095" s="378"/>
      <c r="M75095" s="410"/>
      <c r="N75095" s="374"/>
      <c r="O75095" s="411"/>
      <c r="P75095" s="409"/>
      <c r="Q75095" s="409"/>
      <c r="R75095" s="378"/>
      <c r="S75095" s="378"/>
      <c r="T75095" s="378"/>
      <c r="U75095" s="378"/>
      <c r="V75095" s="378"/>
      <c r="W75095" s="378"/>
      <c r="X75095" s="378"/>
      <c r="Y75095" s="378"/>
    </row>
    <row r="75096" spans="1:25">
      <c r="A75096" s="374"/>
      <c r="B75096" s="374"/>
      <c r="C75096" s="406"/>
      <c r="D75096" s="407"/>
      <c r="E75096" s="374"/>
      <c r="F75096" s="374"/>
      <c r="G75096" s="408"/>
      <c r="H75096" s="374"/>
      <c r="I75096" s="409"/>
      <c r="J75096" s="374"/>
      <c r="K75096" s="409"/>
      <c r="L75096" s="378"/>
      <c r="M75096" s="410"/>
      <c r="N75096" s="374"/>
      <c r="O75096" s="411"/>
      <c r="P75096" s="409"/>
      <c r="Q75096" s="409"/>
      <c r="R75096" s="378"/>
      <c r="S75096" s="378"/>
      <c r="T75096" s="378"/>
      <c r="U75096" s="378"/>
      <c r="V75096" s="378"/>
      <c r="W75096" s="378"/>
      <c r="X75096" s="378"/>
      <c r="Y75096" s="378"/>
    </row>
    <row r="75097" spans="1:25">
      <c r="A75097" s="374"/>
      <c r="B75097" s="374"/>
      <c r="C75097" s="406"/>
      <c r="D75097" s="407"/>
      <c r="E75097" s="374"/>
      <c r="F75097" s="374"/>
      <c r="G75097" s="408"/>
      <c r="H75097" s="374"/>
      <c r="I75097" s="409"/>
      <c r="J75097" s="374"/>
      <c r="K75097" s="409"/>
      <c r="L75097" s="378"/>
      <c r="M75097" s="410"/>
      <c r="N75097" s="374"/>
      <c r="O75097" s="411"/>
      <c r="P75097" s="409"/>
      <c r="Q75097" s="409"/>
      <c r="R75097" s="378"/>
      <c r="S75097" s="378"/>
      <c r="T75097" s="378"/>
      <c r="U75097" s="378"/>
      <c r="V75097" s="378"/>
      <c r="W75097" s="378"/>
      <c r="X75097" s="378"/>
      <c r="Y75097" s="378"/>
    </row>
    <row r="75098" spans="1:25">
      <c r="A75098" s="374"/>
      <c r="B75098" s="374"/>
      <c r="C75098" s="406"/>
      <c r="D75098" s="407"/>
      <c r="E75098" s="374"/>
      <c r="F75098" s="374"/>
      <c r="G75098" s="408"/>
      <c r="H75098" s="374"/>
      <c r="I75098" s="409"/>
      <c r="J75098" s="374"/>
      <c r="K75098" s="409"/>
      <c r="L75098" s="378"/>
      <c r="M75098" s="410"/>
      <c r="N75098" s="374"/>
      <c r="O75098" s="411"/>
      <c r="P75098" s="409"/>
      <c r="Q75098" s="409"/>
      <c r="R75098" s="378"/>
      <c r="S75098" s="378"/>
      <c r="T75098" s="378"/>
      <c r="U75098" s="378"/>
      <c r="V75098" s="378"/>
      <c r="W75098" s="378"/>
      <c r="X75098" s="378"/>
      <c r="Y75098" s="378"/>
    </row>
    <row r="75099" spans="1:25">
      <c r="A75099" s="374"/>
      <c r="B75099" s="374"/>
      <c r="C75099" s="406"/>
      <c r="D75099" s="407"/>
      <c r="E75099" s="374"/>
      <c r="F75099" s="374"/>
      <c r="G75099" s="408"/>
      <c r="H75099" s="374"/>
      <c r="I75099" s="409"/>
      <c r="J75099" s="374"/>
      <c r="K75099" s="409"/>
      <c r="L75099" s="378"/>
      <c r="M75099" s="410"/>
      <c r="N75099" s="374"/>
      <c r="O75099" s="411"/>
      <c r="P75099" s="409"/>
      <c r="Q75099" s="409"/>
      <c r="R75099" s="378"/>
      <c r="S75099" s="378"/>
      <c r="T75099" s="378"/>
      <c r="U75099" s="378"/>
      <c r="V75099" s="378"/>
      <c r="W75099" s="378"/>
      <c r="X75099" s="378"/>
      <c r="Y75099" s="378"/>
    </row>
    <row r="75100" spans="1:25">
      <c r="A75100" s="374"/>
      <c r="B75100" s="374"/>
      <c r="C75100" s="406"/>
      <c r="D75100" s="407"/>
      <c r="E75100" s="374"/>
      <c r="F75100" s="374"/>
      <c r="G75100" s="408"/>
      <c r="H75100" s="374"/>
      <c r="I75100" s="409"/>
      <c r="J75100" s="374"/>
      <c r="K75100" s="409"/>
      <c r="L75100" s="378"/>
      <c r="M75100" s="410"/>
      <c r="N75100" s="374"/>
      <c r="O75100" s="411"/>
      <c r="P75100" s="409"/>
      <c r="Q75100" s="409"/>
      <c r="R75100" s="378"/>
      <c r="S75100" s="378"/>
      <c r="T75100" s="378"/>
      <c r="U75100" s="378"/>
      <c r="V75100" s="378"/>
      <c r="W75100" s="378"/>
      <c r="X75100" s="378"/>
      <c r="Y75100" s="378"/>
    </row>
    <row r="75101" spans="1:25">
      <c r="A75101" s="374"/>
      <c r="B75101" s="374"/>
      <c r="C75101" s="406"/>
      <c r="D75101" s="407"/>
      <c r="E75101" s="374"/>
      <c r="F75101" s="374"/>
      <c r="G75101" s="408"/>
      <c r="H75101" s="374"/>
      <c r="I75101" s="409"/>
      <c r="J75101" s="374"/>
      <c r="K75101" s="409"/>
      <c r="L75101" s="378"/>
      <c r="M75101" s="410"/>
      <c r="N75101" s="374"/>
      <c r="O75101" s="411"/>
      <c r="P75101" s="409"/>
      <c r="Q75101" s="409"/>
      <c r="R75101" s="378"/>
      <c r="S75101" s="378"/>
      <c r="T75101" s="378"/>
      <c r="U75101" s="378"/>
      <c r="V75101" s="378"/>
      <c r="W75101" s="378"/>
      <c r="X75101" s="378"/>
      <c r="Y75101" s="378"/>
    </row>
    <row r="75102" spans="1:25">
      <c r="A75102" s="374"/>
      <c r="B75102" s="374"/>
      <c r="C75102" s="406"/>
      <c r="D75102" s="407"/>
      <c r="E75102" s="374"/>
      <c r="F75102" s="374"/>
      <c r="G75102" s="408"/>
      <c r="H75102" s="374"/>
      <c r="I75102" s="409"/>
      <c r="J75102" s="374"/>
      <c r="K75102" s="409"/>
      <c r="L75102" s="378"/>
      <c r="M75102" s="410"/>
      <c r="N75102" s="374"/>
      <c r="O75102" s="411"/>
      <c r="P75102" s="409"/>
      <c r="Q75102" s="409"/>
      <c r="R75102" s="378"/>
      <c r="S75102" s="378"/>
      <c r="T75102" s="378"/>
      <c r="U75102" s="378"/>
      <c r="V75102" s="378"/>
      <c r="W75102" s="378"/>
      <c r="X75102" s="378"/>
      <c r="Y75102" s="378"/>
    </row>
    <row r="75103" spans="1:25">
      <c r="A75103" s="374"/>
      <c r="B75103" s="374"/>
      <c r="C75103" s="406"/>
      <c r="D75103" s="407"/>
      <c r="E75103" s="374"/>
      <c r="F75103" s="374"/>
      <c r="G75103" s="408"/>
      <c r="H75103" s="374"/>
      <c r="I75103" s="409"/>
      <c r="J75103" s="374"/>
      <c r="K75103" s="409"/>
      <c r="L75103" s="378"/>
      <c r="M75103" s="410"/>
      <c r="N75103" s="374"/>
      <c r="O75103" s="411"/>
      <c r="P75103" s="409"/>
      <c r="Q75103" s="409"/>
      <c r="R75103" s="378"/>
      <c r="S75103" s="378"/>
      <c r="T75103" s="378"/>
      <c r="U75103" s="378"/>
      <c r="V75103" s="378"/>
      <c r="W75103" s="378"/>
      <c r="X75103" s="378"/>
      <c r="Y75103" s="378"/>
    </row>
    <row r="75104" spans="1:25">
      <c r="A75104" s="374"/>
      <c r="B75104" s="374"/>
      <c r="C75104" s="406"/>
      <c r="D75104" s="407"/>
      <c r="E75104" s="374"/>
      <c r="F75104" s="374"/>
      <c r="G75104" s="408"/>
      <c r="H75104" s="374"/>
      <c r="I75104" s="409"/>
      <c r="J75104" s="374"/>
      <c r="K75104" s="409"/>
      <c r="L75104" s="378"/>
      <c r="M75104" s="410"/>
      <c r="N75104" s="374"/>
      <c r="O75104" s="411"/>
      <c r="P75104" s="409"/>
      <c r="Q75104" s="409"/>
      <c r="R75104" s="378"/>
      <c r="S75104" s="378"/>
      <c r="T75104" s="378"/>
      <c r="U75104" s="378"/>
      <c r="V75104" s="378"/>
      <c r="W75104" s="378"/>
      <c r="X75104" s="378"/>
      <c r="Y75104" s="378"/>
    </row>
    <row r="75105" spans="1:25">
      <c r="A75105" s="374"/>
      <c r="B75105" s="374"/>
      <c r="C75105" s="406"/>
      <c r="D75105" s="407"/>
      <c r="E75105" s="374"/>
      <c r="F75105" s="374"/>
      <c r="G75105" s="408"/>
      <c r="H75105" s="374"/>
      <c r="I75105" s="409"/>
      <c r="J75105" s="374"/>
      <c r="K75105" s="409"/>
      <c r="L75105" s="378"/>
      <c r="M75105" s="410"/>
      <c r="N75105" s="374"/>
      <c r="O75105" s="411"/>
      <c r="P75105" s="409"/>
      <c r="Q75105" s="409"/>
      <c r="R75105" s="378"/>
      <c r="S75105" s="378"/>
      <c r="T75105" s="378"/>
      <c r="U75105" s="378"/>
      <c r="V75105" s="378"/>
      <c r="W75105" s="378"/>
      <c r="X75105" s="378"/>
      <c r="Y75105" s="378"/>
    </row>
    <row r="75106" spans="1:25">
      <c r="A75106" s="374"/>
      <c r="B75106" s="374"/>
      <c r="C75106" s="406"/>
      <c r="D75106" s="407"/>
      <c r="E75106" s="374"/>
      <c r="F75106" s="374"/>
      <c r="G75106" s="408"/>
      <c r="H75106" s="374"/>
      <c r="I75106" s="409"/>
      <c r="J75106" s="374"/>
      <c r="K75106" s="409"/>
      <c r="L75106" s="378"/>
      <c r="M75106" s="410"/>
      <c r="N75106" s="374"/>
      <c r="O75106" s="411"/>
      <c r="P75106" s="409"/>
      <c r="Q75106" s="409"/>
      <c r="R75106" s="378"/>
      <c r="S75106" s="378"/>
      <c r="T75106" s="378"/>
      <c r="U75106" s="378"/>
      <c r="V75106" s="378"/>
      <c r="W75106" s="378"/>
      <c r="X75106" s="378"/>
      <c r="Y75106" s="378"/>
    </row>
    <row r="75107" spans="1:25">
      <c r="A75107" s="374"/>
      <c r="B75107" s="374"/>
      <c r="C75107" s="406"/>
      <c r="D75107" s="407"/>
      <c r="E75107" s="374"/>
      <c r="F75107" s="374"/>
      <c r="G75107" s="408"/>
      <c r="H75107" s="374"/>
      <c r="I75107" s="409"/>
      <c r="J75107" s="374"/>
      <c r="K75107" s="409"/>
      <c r="L75107" s="378"/>
      <c r="M75107" s="410"/>
      <c r="N75107" s="374"/>
      <c r="O75107" s="411"/>
      <c r="P75107" s="409"/>
      <c r="Q75107" s="409"/>
      <c r="R75107" s="378"/>
      <c r="S75107" s="378"/>
      <c r="T75107" s="378"/>
      <c r="U75107" s="378"/>
      <c r="V75107" s="378"/>
      <c r="W75107" s="378"/>
      <c r="X75107" s="378"/>
      <c r="Y75107" s="378"/>
    </row>
    <row r="75108" spans="1:25">
      <c r="A75108" s="374"/>
      <c r="B75108" s="374"/>
      <c r="C75108" s="406"/>
      <c r="D75108" s="407"/>
      <c r="E75108" s="374"/>
      <c r="F75108" s="374"/>
      <c r="G75108" s="408"/>
      <c r="H75108" s="374"/>
      <c r="I75108" s="409"/>
      <c r="J75108" s="374"/>
      <c r="K75108" s="409"/>
      <c r="L75108" s="378"/>
      <c r="M75108" s="410"/>
      <c r="N75108" s="374"/>
      <c r="O75108" s="411"/>
      <c r="P75108" s="409"/>
      <c r="Q75108" s="409"/>
      <c r="R75108" s="378"/>
      <c r="S75108" s="378"/>
      <c r="T75108" s="378"/>
      <c r="U75108" s="378"/>
      <c r="V75108" s="378"/>
      <c r="W75108" s="378"/>
      <c r="X75108" s="378"/>
      <c r="Y75108" s="378"/>
    </row>
    <row r="75109" spans="1:25">
      <c r="A75109" s="374"/>
      <c r="B75109" s="374"/>
      <c r="C75109" s="406"/>
      <c r="D75109" s="407"/>
      <c r="E75109" s="374"/>
      <c r="F75109" s="374"/>
      <c r="G75109" s="408"/>
      <c r="H75109" s="374"/>
      <c r="I75109" s="409"/>
      <c r="J75109" s="374"/>
      <c r="K75109" s="409"/>
      <c r="L75109" s="378"/>
      <c r="M75109" s="410"/>
      <c r="N75109" s="374"/>
      <c r="O75109" s="411"/>
      <c r="P75109" s="409"/>
      <c r="Q75109" s="409"/>
      <c r="R75109" s="378"/>
      <c r="S75109" s="378"/>
      <c r="T75109" s="378"/>
      <c r="U75109" s="378"/>
      <c r="V75109" s="378"/>
      <c r="W75109" s="378"/>
      <c r="X75109" s="378"/>
      <c r="Y75109" s="378"/>
    </row>
    <row r="75110" spans="1:25">
      <c r="A75110" s="374"/>
      <c r="B75110" s="374"/>
      <c r="C75110" s="406"/>
      <c r="D75110" s="407"/>
      <c r="E75110" s="374"/>
      <c r="F75110" s="374"/>
      <c r="G75110" s="408"/>
      <c r="H75110" s="374"/>
      <c r="I75110" s="409"/>
      <c r="J75110" s="374"/>
      <c r="K75110" s="409"/>
      <c r="L75110" s="378"/>
      <c r="M75110" s="410"/>
      <c r="N75110" s="374"/>
      <c r="O75110" s="411"/>
      <c r="P75110" s="409"/>
      <c r="Q75110" s="409"/>
      <c r="R75110" s="378"/>
      <c r="S75110" s="378"/>
      <c r="T75110" s="378"/>
      <c r="U75110" s="378"/>
      <c r="V75110" s="378"/>
      <c r="W75110" s="378"/>
      <c r="X75110" s="378"/>
      <c r="Y75110" s="378"/>
    </row>
    <row r="75111" spans="1:25">
      <c r="A75111" s="374"/>
      <c r="B75111" s="374"/>
      <c r="C75111" s="406"/>
      <c r="D75111" s="407"/>
      <c r="E75111" s="374"/>
      <c r="F75111" s="374"/>
      <c r="G75111" s="408"/>
      <c r="H75111" s="374"/>
      <c r="I75111" s="409"/>
      <c r="J75111" s="374"/>
      <c r="K75111" s="409"/>
      <c r="L75111" s="378"/>
      <c r="M75111" s="410"/>
      <c r="N75111" s="374"/>
      <c r="O75111" s="411"/>
      <c r="P75111" s="409"/>
      <c r="Q75111" s="409"/>
      <c r="R75111" s="378"/>
      <c r="S75111" s="378"/>
      <c r="T75111" s="378"/>
      <c r="U75111" s="378"/>
      <c r="V75111" s="378"/>
      <c r="W75111" s="378"/>
      <c r="X75111" s="378"/>
      <c r="Y75111" s="378"/>
    </row>
    <row r="75112" spans="1:25">
      <c r="A75112" s="374"/>
      <c r="B75112" s="374"/>
      <c r="C75112" s="406"/>
      <c r="D75112" s="407"/>
      <c r="E75112" s="374"/>
      <c r="F75112" s="374"/>
      <c r="G75112" s="408"/>
      <c r="H75112" s="374"/>
      <c r="I75112" s="409"/>
      <c r="J75112" s="374"/>
      <c r="K75112" s="409"/>
      <c r="L75112" s="378"/>
      <c r="M75112" s="410"/>
      <c r="N75112" s="374"/>
      <c r="O75112" s="411"/>
      <c r="P75112" s="409"/>
      <c r="Q75112" s="409"/>
      <c r="R75112" s="378"/>
      <c r="S75112" s="378"/>
      <c r="T75112" s="378"/>
      <c r="U75112" s="378"/>
      <c r="V75112" s="378"/>
      <c r="W75112" s="378"/>
      <c r="X75112" s="378"/>
      <c r="Y75112" s="378"/>
    </row>
    <row r="75113" spans="1:25">
      <c r="A75113" s="374"/>
      <c r="B75113" s="374"/>
      <c r="C75113" s="406"/>
      <c r="D75113" s="407"/>
      <c r="E75113" s="374"/>
      <c r="F75113" s="374"/>
      <c r="G75113" s="408"/>
      <c r="H75113" s="374"/>
      <c r="I75113" s="409"/>
      <c r="J75113" s="374"/>
      <c r="K75113" s="409"/>
      <c r="L75113" s="378"/>
      <c r="M75113" s="410"/>
      <c r="N75113" s="374"/>
      <c r="O75113" s="411"/>
      <c r="P75113" s="409"/>
      <c r="Q75113" s="409"/>
      <c r="R75113" s="378"/>
      <c r="S75113" s="378"/>
      <c r="T75113" s="378"/>
      <c r="U75113" s="378"/>
      <c r="V75113" s="378"/>
      <c r="W75113" s="378"/>
      <c r="X75113" s="378"/>
      <c r="Y75113" s="378"/>
    </row>
    <row r="75114" spans="1:25">
      <c r="A75114" s="374"/>
      <c r="B75114" s="374"/>
      <c r="C75114" s="406"/>
      <c r="D75114" s="407"/>
      <c r="E75114" s="374"/>
      <c r="F75114" s="374"/>
      <c r="G75114" s="408"/>
      <c r="H75114" s="374"/>
      <c r="I75114" s="409"/>
      <c r="J75114" s="374"/>
      <c r="K75114" s="409"/>
      <c r="L75114" s="378"/>
      <c r="M75114" s="410"/>
      <c r="N75114" s="374"/>
      <c r="O75114" s="411"/>
      <c r="P75114" s="409"/>
      <c r="Q75114" s="409"/>
      <c r="R75114" s="378"/>
      <c r="S75114" s="378"/>
      <c r="T75114" s="378"/>
      <c r="U75114" s="378"/>
      <c r="V75114" s="378"/>
      <c r="W75114" s="378"/>
      <c r="X75114" s="378"/>
      <c r="Y75114" s="378"/>
    </row>
    <row r="75115" spans="1:25">
      <c r="A75115" s="374"/>
      <c r="B75115" s="374"/>
      <c r="C75115" s="406"/>
      <c r="D75115" s="407"/>
      <c r="E75115" s="374"/>
      <c r="F75115" s="374"/>
      <c r="G75115" s="408"/>
      <c r="H75115" s="374"/>
      <c r="I75115" s="409"/>
      <c r="J75115" s="374"/>
      <c r="K75115" s="409"/>
      <c r="L75115" s="378"/>
      <c r="M75115" s="410"/>
      <c r="N75115" s="374"/>
      <c r="O75115" s="411"/>
      <c r="P75115" s="409"/>
      <c r="Q75115" s="409"/>
      <c r="R75115" s="378"/>
      <c r="S75115" s="378"/>
      <c r="T75115" s="378"/>
      <c r="U75115" s="378"/>
      <c r="V75115" s="378"/>
      <c r="W75115" s="378"/>
      <c r="X75115" s="378"/>
      <c r="Y75115" s="378"/>
    </row>
    <row r="75116" spans="1:25">
      <c r="A75116" s="374"/>
      <c r="B75116" s="374"/>
      <c r="C75116" s="406"/>
      <c r="D75116" s="407"/>
      <c r="E75116" s="374"/>
      <c r="F75116" s="374"/>
      <c r="G75116" s="408"/>
      <c r="H75116" s="374"/>
      <c r="I75116" s="409"/>
      <c r="J75116" s="374"/>
      <c r="K75116" s="409"/>
      <c r="L75116" s="378"/>
      <c r="M75116" s="410"/>
      <c r="N75116" s="374"/>
      <c r="O75116" s="411"/>
      <c r="P75116" s="409"/>
      <c r="Q75116" s="409"/>
      <c r="R75116" s="378"/>
      <c r="S75116" s="378"/>
      <c r="T75116" s="378"/>
      <c r="U75116" s="378"/>
      <c r="V75116" s="378"/>
      <c r="W75116" s="378"/>
      <c r="X75116" s="378"/>
      <c r="Y75116" s="378"/>
    </row>
    <row r="75117" spans="1:25">
      <c r="A75117" s="374"/>
      <c r="B75117" s="374"/>
      <c r="C75117" s="406"/>
      <c r="D75117" s="407"/>
      <c r="E75117" s="374"/>
      <c r="F75117" s="374"/>
      <c r="G75117" s="408"/>
      <c r="H75117" s="374"/>
      <c r="I75117" s="409"/>
      <c r="J75117" s="374"/>
      <c r="K75117" s="409"/>
      <c r="L75117" s="378"/>
      <c r="M75117" s="410"/>
      <c r="N75117" s="374"/>
      <c r="O75117" s="411"/>
      <c r="P75117" s="409"/>
      <c r="Q75117" s="409"/>
      <c r="R75117" s="378"/>
      <c r="S75117" s="378"/>
      <c r="T75117" s="378"/>
      <c r="U75117" s="378"/>
      <c r="V75117" s="378"/>
      <c r="W75117" s="378"/>
      <c r="X75117" s="378"/>
      <c r="Y75117" s="378"/>
    </row>
    <row r="75118" spans="1:25">
      <c r="A75118" s="374"/>
      <c r="B75118" s="374"/>
      <c r="C75118" s="406"/>
      <c r="D75118" s="407"/>
      <c r="E75118" s="374"/>
      <c r="F75118" s="374"/>
      <c r="G75118" s="408"/>
      <c r="H75118" s="374"/>
      <c r="I75118" s="409"/>
      <c r="J75118" s="374"/>
      <c r="K75118" s="409"/>
      <c r="L75118" s="378"/>
      <c r="M75118" s="410"/>
      <c r="N75118" s="374"/>
      <c r="O75118" s="411"/>
      <c r="P75118" s="409"/>
      <c r="Q75118" s="409"/>
      <c r="R75118" s="378"/>
      <c r="S75118" s="378"/>
      <c r="T75118" s="378"/>
      <c r="U75118" s="378"/>
      <c r="V75118" s="378"/>
      <c r="W75118" s="378"/>
      <c r="X75118" s="378"/>
      <c r="Y75118" s="378"/>
    </row>
    <row r="75119" spans="1:25">
      <c r="A75119" s="374"/>
      <c r="B75119" s="374"/>
      <c r="C75119" s="406"/>
      <c r="D75119" s="407"/>
      <c r="E75119" s="374"/>
      <c r="F75119" s="374"/>
      <c r="G75119" s="408"/>
      <c r="H75119" s="374"/>
      <c r="I75119" s="409"/>
      <c r="J75119" s="374"/>
      <c r="K75119" s="409"/>
      <c r="L75119" s="378"/>
      <c r="M75119" s="410"/>
      <c r="N75119" s="374"/>
      <c r="O75119" s="411"/>
      <c r="P75119" s="409"/>
      <c r="Q75119" s="409"/>
      <c r="R75119" s="378"/>
      <c r="S75119" s="378"/>
      <c r="T75119" s="378"/>
      <c r="U75119" s="378"/>
      <c r="V75119" s="378"/>
      <c r="W75119" s="378"/>
      <c r="X75119" s="378"/>
      <c r="Y75119" s="378"/>
    </row>
    <row r="75120" spans="1:25">
      <c r="A75120" s="374"/>
      <c r="B75120" s="374"/>
      <c r="C75120" s="406"/>
      <c r="D75120" s="407"/>
      <c r="E75120" s="374"/>
      <c r="F75120" s="374"/>
      <c r="G75120" s="408"/>
      <c r="H75120" s="374"/>
      <c r="I75120" s="409"/>
      <c r="J75120" s="374"/>
      <c r="K75120" s="409"/>
      <c r="L75120" s="378"/>
      <c r="M75120" s="410"/>
      <c r="N75120" s="374"/>
      <c r="O75120" s="411"/>
      <c r="P75120" s="409"/>
      <c r="Q75120" s="409"/>
      <c r="R75120" s="378"/>
      <c r="S75120" s="378"/>
      <c r="T75120" s="378"/>
      <c r="U75120" s="378"/>
      <c r="V75120" s="378"/>
      <c r="W75120" s="378"/>
      <c r="X75120" s="378"/>
      <c r="Y75120" s="378"/>
    </row>
    <row r="75121" spans="1:25">
      <c r="A75121" s="374"/>
      <c r="B75121" s="374"/>
      <c r="C75121" s="406"/>
      <c r="D75121" s="407"/>
      <c r="E75121" s="374"/>
      <c r="F75121" s="374"/>
      <c r="G75121" s="408"/>
      <c r="H75121" s="374"/>
      <c r="I75121" s="409"/>
      <c r="J75121" s="374"/>
      <c r="K75121" s="409"/>
      <c r="L75121" s="378"/>
      <c r="M75121" s="410"/>
      <c r="N75121" s="374"/>
      <c r="O75121" s="411"/>
      <c r="P75121" s="409"/>
      <c r="Q75121" s="409"/>
      <c r="R75121" s="378"/>
      <c r="S75121" s="378"/>
      <c r="T75121" s="378"/>
      <c r="U75121" s="378"/>
      <c r="V75121" s="378"/>
      <c r="W75121" s="378"/>
      <c r="X75121" s="378"/>
      <c r="Y75121" s="378"/>
    </row>
    <row r="75122" spans="1:25">
      <c r="A75122" s="374"/>
      <c r="B75122" s="374"/>
      <c r="C75122" s="406"/>
      <c r="D75122" s="407"/>
      <c r="E75122" s="374"/>
      <c r="F75122" s="374"/>
      <c r="G75122" s="408"/>
      <c r="H75122" s="374"/>
      <c r="I75122" s="409"/>
      <c r="J75122" s="374"/>
      <c r="K75122" s="409"/>
      <c r="L75122" s="378"/>
      <c r="M75122" s="410"/>
      <c r="N75122" s="374"/>
      <c r="O75122" s="411"/>
      <c r="P75122" s="409"/>
      <c r="Q75122" s="409"/>
      <c r="R75122" s="378"/>
      <c r="S75122" s="378"/>
      <c r="T75122" s="378"/>
      <c r="U75122" s="378"/>
      <c r="V75122" s="378"/>
      <c r="W75122" s="378"/>
      <c r="X75122" s="378"/>
      <c r="Y75122" s="378"/>
    </row>
    <row r="75123" spans="1:25">
      <c r="A75123" s="374"/>
      <c r="B75123" s="374"/>
      <c r="C75123" s="406"/>
      <c r="D75123" s="407"/>
      <c r="E75123" s="374"/>
      <c r="F75123" s="374"/>
      <c r="G75123" s="408"/>
      <c r="H75123" s="374"/>
      <c r="I75123" s="409"/>
      <c r="J75123" s="374"/>
      <c r="K75123" s="409"/>
      <c r="L75123" s="378"/>
      <c r="M75123" s="410"/>
      <c r="N75123" s="374"/>
      <c r="O75123" s="411"/>
      <c r="P75123" s="409"/>
      <c r="Q75123" s="409"/>
      <c r="R75123" s="378"/>
      <c r="S75123" s="378"/>
      <c r="T75123" s="378"/>
      <c r="U75123" s="378"/>
      <c r="V75123" s="378"/>
      <c r="W75123" s="378"/>
      <c r="X75123" s="378"/>
      <c r="Y75123" s="378"/>
    </row>
    <row r="75124" spans="1:25">
      <c r="A75124" s="374"/>
      <c r="B75124" s="374"/>
      <c r="C75124" s="406"/>
      <c r="D75124" s="407"/>
      <c r="E75124" s="374"/>
      <c r="F75124" s="374"/>
      <c r="G75124" s="408"/>
      <c r="H75124" s="374"/>
      <c r="I75124" s="409"/>
      <c r="J75124" s="374"/>
      <c r="K75124" s="409"/>
      <c r="L75124" s="378"/>
      <c r="M75124" s="410"/>
      <c r="N75124" s="374"/>
      <c r="O75124" s="411"/>
      <c r="P75124" s="409"/>
      <c r="Q75124" s="409"/>
      <c r="R75124" s="378"/>
      <c r="S75124" s="378"/>
      <c r="T75124" s="378"/>
      <c r="U75124" s="378"/>
      <c r="V75124" s="378"/>
      <c r="W75124" s="378"/>
      <c r="X75124" s="378"/>
      <c r="Y75124" s="378"/>
    </row>
    <row r="75125" spans="1:25">
      <c r="A75125" s="374"/>
      <c r="B75125" s="374"/>
      <c r="C75125" s="406"/>
      <c r="D75125" s="407"/>
      <c r="E75125" s="374"/>
      <c r="F75125" s="374"/>
      <c r="G75125" s="408"/>
      <c r="H75125" s="374"/>
      <c r="I75125" s="409"/>
      <c r="J75125" s="374"/>
      <c r="K75125" s="409"/>
      <c r="L75125" s="378"/>
      <c r="M75125" s="410"/>
      <c r="N75125" s="374"/>
      <c r="O75125" s="411"/>
      <c r="P75125" s="409"/>
      <c r="Q75125" s="409"/>
      <c r="R75125" s="378"/>
      <c r="S75125" s="378"/>
      <c r="T75125" s="378"/>
      <c r="U75125" s="378"/>
      <c r="V75125" s="378"/>
      <c r="W75125" s="378"/>
      <c r="X75125" s="378"/>
      <c r="Y75125" s="378"/>
    </row>
    <row r="75126" spans="1:25">
      <c r="A75126" s="374"/>
      <c r="B75126" s="374"/>
      <c r="C75126" s="406"/>
      <c r="D75126" s="407"/>
      <c r="E75126" s="374"/>
      <c r="F75126" s="374"/>
      <c r="G75126" s="408"/>
      <c r="H75126" s="374"/>
      <c r="I75126" s="409"/>
      <c r="J75126" s="374"/>
      <c r="K75126" s="409"/>
      <c r="L75126" s="378"/>
      <c r="M75126" s="410"/>
      <c r="N75126" s="374"/>
      <c r="O75126" s="411"/>
      <c r="P75126" s="409"/>
      <c r="Q75126" s="409"/>
      <c r="R75126" s="378"/>
      <c r="S75126" s="378"/>
      <c r="T75126" s="378"/>
      <c r="U75126" s="378"/>
      <c r="V75126" s="378"/>
      <c r="W75126" s="378"/>
      <c r="X75126" s="378"/>
      <c r="Y75126" s="378"/>
    </row>
    <row r="75127" spans="1:25">
      <c r="A75127" s="374"/>
      <c r="B75127" s="374"/>
      <c r="C75127" s="406"/>
      <c r="D75127" s="407"/>
      <c r="E75127" s="374"/>
      <c r="F75127" s="374"/>
      <c r="G75127" s="408"/>
      <c r="H75127" s="374"/>
      <c r="I75127" s="409"/>
      <c r="J75127" s="374"/>
      <c r="K75127" s="409"/>
      <c r="L75127" s="378"/>
      <c r="M75127" s="410"/>
      <c r="N75127" s="374"/>
      <c r="O75127" s="411"/>
      <c r="P75127" s="409"/>
      <c r="Q75127" s="409"/>
      <c r="R75127" s="378"/>
      <c r="S75127" s="378"/>
      <c r="T75127" s="378"/>
      <c r="U75127" s="378"/>
      <c r="V75127" s="378"/>
      <c r="W75127" s="378"/>
      <c r="X75127" s="378"/>
      <c r="Y75127" s="378"/>
    </row>
    <row r="75128" spans="1:25">
      <c r="A75128" s="374"/>
      <c r="B75128" s="374"/>
      <c r="C75128" s="406"/>
      <c r="D75128" s="407"/>
      <c r="E75128" s="374"/>
      <c r="F75128" s="374"/>
      <c r="G75128" s="408"/>
      <c r="H75128" s="374"/>
      <c r="I75128" s="409"/>
      <c r="J75128" s="374"/>
      <c r="K75128" s="409"/>
      <c r="L75128" s="378"/>
      <c r="M75128" s="410"/>
      <c r="N75128" s="374"/>
      <c r="O75128" s="411"/>
      <c r="P75128" s="409"/>
      <c r="Q75128" s="409"/>
      <c r="R75128" s="378"/>
      <c r="S75128" s="378"/>
      <c r="T75128" s="378"/>
      <c r="U75128" s="378"/>
      <c r="V75128" s="378"/>
      <c r="W75128" s="378"/>
      <c r="X75128" s="378"/>
      <c r="Y75128" s="378"/>
    </row>
    <row r="75129" spans="1:25">
      <c r="A75129" s="374"/>
      <c r="B75129" s="374"/>
      <c r="C75129" s="406"/>
      <c r="D75129" s="407"/>
      <c r="E75129" s="374"/>
      <c r="F75129" s="374"/>
      <c r="G75129" s="408"/>
      <c r="H75129" s="374"/>
      <c r="I75129" s="409"/>
      <c r="J75129" s="374"/>
      <c r="K75129" s="409"/>
      <c r="L75129" s="378"/>
      <c r="M75129" s="410"/>
      <c r="N75129" s="374"/>
      <c r="O75129" s="411"/>
      <c r="P75129" s="409"/>
      <c r="Q75129" s="409"/>
      <c r="R75129" s="378"/>
      <c r="S75129" s="378"/>
      <c r="T75129" s="378"/>
      <c r="U75129" s="378"/>
      <c r="V75129" s="378"/>
      <c r="W75129" s="378"/>
      <c r="X75129" s="378"/>
      <c r="Y75129" s="378"/>
    </row>
    <row r="75130" spans="1:25">
      <c r="A75130" s="374"/>
      <c r="B75130" s="374"/>
      <c r="C75130" s="406"/>
      <c r="D75130" s="407"/>
      <c r="E75130" s="374"/>
      <c r="F75130" s="374"/>
      <c r="G75130" s="408"/>
      <c r="H75130" s="374"/>
      <c r="I75130" s="409"/>
      <c r="J75130" s="374"/>
      <c r="K75130" s="409"/>
      <c r="L75130" s="378"/>
      <c r="M75130" s="410"/>
      <c r="N75130" s="374"/>
      <c r="O75130" s="411"/>
      <c r="P75130" s="409"/>
      <c r="Q75130" s="409"/>
      <c r="R75130" s="378"/>
      <c r="S75130" s="378"/>
      <c r="T75130" s="378"/>
      <c r="U75130" s="378"/>
      <c r="V75130" s="378"/>
      <c r="W75130" s="378"/>
      <c r="X75130" s="378"/>
      <c r="Y75130" s="378"/>
    </row>
    <row r="75131" spans="1:25">
      <c r="A75131" s="374"/>
      <c r="B75131" s="374"/>
      <c r="C75131" s="406"/>
      <c r="D75131" s="407"/>
      <c r="E75131" s="374"/>
      <c r="F75131" s="374"/>
      <c r="G75131" s="408"/>
      <c r="H75131" s="374"/>
      <c r="I75131" s="409"/>
      <c r="J75131" s="374"/>
      <c r="K75131" s="409"/>
      <c r="L75131" s="378"/>
      <c r="M75131" s="410"/>
      <c r="N75131" s="374"/>
      <c r="O75131" s="411"/>
      <c r="P75131" s="409"/>
      <c r="Q75131" s="409"/>
      <c r="R75131" s="378"/>
      <c r="S75131" s="378"/>
      <c r="T75131" s="378"/>
      <c r="U75131" s="378"/>
      <c r="V75131" s="378"/>
      <c r="W75131" s="378"/>
      <c r="X75131" s="378"/>
      <c r="Y75131" s="378"/>
    </row>
    <row r="75132" spans="1:25">
      <c r="A75132" s="374"/>
      <c r="B75132" s="374"/>
      <c r="C75132" s="406"/>
      <c r="D75132" s="407"/>
      <c r="E75132" s="374"/>
      <c r="F75132" s="374"/>
      <c r="G75132" s="408"/>
      <c r="H75132" s="374"/>
      <c r="I75132" s="409"/>
      <c r="J75132" s="374"/>
      <c r="K75132" s="409"/>
      <c r="L75132" s="378"/>
      <c r="M75132" s="410"/>
      <c r="N75132" s="374"/>
      <c r="O75132" s="411"/>
      <c r="P75132" s="409"/>
      <c r="Q75132" s="409"/>
      <c r="R75132" s="378"/>
      <c r="S75132" s="378"/>
      <c r="T75132" s="378"/>
      <c r="U75132" s="378"/>
      <c r="V75132" s="378"/>
      <c r="W75132" s="378"/>
      <c r="X75132" s="378"/>
      <c r="Y75132" s="378"/>
    </row>
    <row r="75133" spans="1:25">
      <c r="A75133" s="374"/>
      <c r="B75133" s="374"/>
      <c r="C75133" s="406"/>
      <c r="D75133" s="407"/>
      <c r="E75133" s="374"/>
      <c r="F75133" s="374"/>
      <c r="G75133" s="408"/>
      <c r="H75133" s="374"/>
      <c r="I75133" s="409"/>
      <c r="J75133" s="374"/>
      <c r="K75133" s="409"/>
      <c r="L75133" s="378"/>
      <c r="M75133" s="410"/>
      <c r="N75133" s="374"/>
      <c r="O75133" s="411"/>
      <c r="P75133" s="409"/>
      <c r="Q75133" s="409"/>
      <c r="R75133" s="378"/>
      <c r="S75133" s="378"/>
      <c r="T75133" s="378"/>
      <c r="U75133" s="378"/>
      <c r="V75133" s="378"/>
      <c r="W75133" s="378"/>
      <c r="X75133" s="378"/>
      <c r="Y75133" s="378"/>
    </row>
    <row r="75134" spans="1:25">
      <c r="A75134" s="374"/>
      <c r="B75134" s="374"/>
      <c r="C75134" s="406"/>
      <c r="D75134" s="407"/>
      <c r="E75134" s="374"/>
      <c r="F75134" s="374"/>
      <c r="G75134" s="408"/>
      <c r="H75134" s="374"/>
      <c r="I75134" s="409"/>
      <c r="J75134" s="374"/>
      <c r="K75134" s="409"/>
      <c r="L75134" s="378"/>
      <c r="M75134" s="410"/>
      <c r="N75134" s="374"/>
      <c r="O75134" s="411"/>
      <c r="P75134" s="409"/>
      <c r="Q75134" s="409"/>
      <c r="R75134" s="378"/>
      <c r="S75134" s="378"/>
      <c r="T75134" s="378"/>
      <c r="U75134" s="378"/>
      <c r="V75134" s="378"/>
      <c r="W75134" s="378"/>
      <c r="X75134" s="378"/>
      <c r="Y75134" s="378"/>
    </row>
    <row r="75135" spans="1:25">
      <c r="A75135" s="374"/>
      <c r="B75135" s="374"/>
      <c r="C75135" s="406"/>
      <c r="D75135" s="407"/>
      <c r="E75135" s="374"/>
      <c r="F75135" s="374"/>
      <c r="G75135" s="408"/>
      <c r="H75135" s="374"/>
      <c r="I75135" s="409"/>
      <c r="J75135" s="374"/>
      <c r="K75135" s="409"/>
      <c r="L75135" s="378"/>
      <c r="M75135" s="410"/>
      <c r="N75135" s="374"/>
      <c r="O75135" s="411"/>
      <c r="P75135" s="409"/>
      <c r="Q75135" s="409"/>
      <c r="R75135" s="378"/>
      <c r="S75135" s="378"/>
      <c r="T75135" s="378"/>
      <c r="U75135" s="378"/>
      <c r="V75135" s="378"/>
      <c r="W75135" s="378"/>
      <c r="X75135" s="378"/>
      <c r="Y75135" s="378"/>
    </row>
    <row r="75136" spans="1:25">
      <c r="A75136" s="374"/>
      <c r="B75136" s="374"/>
      <c r="C75136" s="406"/>
      <c r="D75136" s="407"/>
      <c r="E75136" s="374"/>
      <c r="F75136" s="374"/>
      <c r="G75136" s="408"/>
      <c r="H75136" s="374"/>
      <c r="I75136" s="409"/>
      <c r="J75136" s="374"/>
      <c r="K75136" s="409"/>
      <c r="L75136" s="378"/>
      <c r="M75136" s="410"/>
      <c r="N75136" s="374"/>
      <c r="O75136" s="411"/>
      <c r="P75136" s="409"/>
      <c r="Q75136" s="409"/>
      <c r="R75136" s="378"/>
      <c r="S75136" s="378"/>
      <c r="T75136" s="378"/>
      <c r="U75136" s="378"/>
      <c r="V75136" s="378"/>
      <c r="W75136" s="378"/>
      <c r="X75136" s="378"/>
      <c r="Y75136" s="378"/>
    </row>
    <row r="75137" spans="1:25">
      <c r="A75137" s="374"/>
      <c r="B75137" s="374"/>
      <c r="C75137" s="406"/>
      <c r="D75137" s="407"/>
      <c r="E75137" s="374"/>
      <c r="F75137" s="374"/>
      <c r="G75137" s="408"/>
      <c r="H75137" s="374"/>
      <c r="I75137" s="409"/>
      <c r="J75137" s="374"/>
      <c r="K75137" s="409"/>
      <c r="L75137" s="378"/>
      <c r="M75137" s="410"/>
      <c r="N75137" s="374"/>
      <c r="O75137" s="411"/>
      <c r="P75137" s="409"/>
      <c r="Q75137" s="409"/>
      <c r="R75137" s="378"/>
      <c r="S75137" s="378"/>
      <c r="T75137" s="378"/>
      <c r="U75137" s="378"/>
      <c r="V75137" s="378"/>
      <c r="W75137" s="378"/>
      <c r="X75137" s="378"/>
      <c r="Y75137" s="378"/>
    </row>
    <row r="75138" spans="1:25">
      <c r="A75138" s="374"/>
      <c r="B75138" s="374"/>
      <c r="C75138" s="406"/>
      <c r="D75138" s="407"/>
      <c r="E75138" s="374"/>
      <c r="F75138" s="374"/>
      <c r="G75138" s="408"/>
      <c r="H75138" s="374"/>
      <c r="I75138" s="409"/>
      <c r="J75138" s="374"/>
      <c r="K75138" s="409"/>
      <c r="L75138" s="378"/>
      <c r="M75138" s="410"/>
      <c r="N75138" s="374"/>
      <c r="O75138" s="411"/>
      <c r="P75138" s="409"/>
      <c r="Q75138" s="409"/>
      <c r="R75138" s="378"/>
      <c r="S75138" s="378"/>
      <c r="T75138" s="378"/>
      <c r="U75138" s="378"/>
      <c r="V75138" s="378"/>
      <c r="W75138" s="378"/>
      <c r="X75138" s="378"/>
      <c r="Y75138" s="378"/>
    </row>
    <row r="75139" spans="1:25">
      <c r="A75139" s="374"/>
      <c r="B75139" s="374"/>
      <c r="C75139" s="406"/>
      <c r="D75139" s="407"/>
      <c r="E75139" s="374"/>
      <c r="F75139" s="374"/>
      <c r="G75139" s="408"/>
      <c r="H75139" s="374"/>
      <c r="I75139" s="409"/>
      <c r="J75139" s="374"/>
      <c r="K75139" s="409"/>
      <c r="L75139" s="378"/>
      <c r="M75139" s="410"/>
      <c r="N75139" s="374"/>
      <c r="O75139" s="411"/>
      <c r="P75139" s="409"/>
      <c r="Q75139" s="409"/>
      <c r="R75139" s="378"/>
      <c r="S75139" s="378"/>
      <c r="T75139" s="378"/>
      <c r="U75139" s="378"/>
      <c r="V75139" s="378"/>
      <c r="W75139" s="378"/>
      <c r="X75139" s="378"/>
      <c r="Y75139" s="378"/>
    </row>
    <row r="75140" spans="1:25">
      <c r="A75140" s="374"/>
      <c r="B75140" s="374"/>
      <c r="C75140" s="406"/>
      <c r="D75140" s="407"/>
      <c r="E75140" s="374"/>
      <c r="F75140" s="374"/>
      <c r="G75140" s="408"/>
      <c r="H75140" s="374"/>
      <c r="I75140" s="409"/>
      <c r="J75140" s="374"/>
      <c r="K75140" s="409"/>
      <c r="L75140" s="378"/>
      <c r="M75140" s="410"/>
      <c r="N75140" s="374"/>
      <c r="O75140" s="411"/>
      <c r="P75140" s="409"/>
      <c r="Q75140" s="409"/>
      <c r="R75140" s="378"/>
      <c r="S75140" s="378"/>
      <c r="T75140" s="378"/>
      <c r="U75140" s="378"/>
      <c r="V75140" s="378"/>
      <c r="W75140" s="378"/>
      <c r="X75140" s="378"/>
      <c r="Y75140" s="378"/>
    </row>
    <row r="75141" spans="1:25">
      <c r="A75141" s="374"/>
      <c r="B75141" s="374"/>
      <c r="C75141" s="406"/>
      <c r="D75141" s="407"/>
      <c r="E75141" s="374"/>
      <c r="F75141" s="374"/>
      <c r="G75141" s="408"/>
      <c r="H75141" s="374"/>
      <c r="I75141" s="409"/>
      <c r="J75141" s="374"/>
      <c r="K75141" s="409"/>
      <c r="L75141" s="378"/>
      <c r="M75141" s="410"/>
      <c r="N75141" s="374"/>
      <c r="O75141" s="411"/>
      <c r="P75141" s="409"/>
      <c r="Q75141" s="409"/>
      <c r="R75141" s="378"/>
      <c r="S75141" s="378"/>
      <c r="T75141" s="378"/>
      <c r="U75141" s="378"/>
      <c r="V75141" s="378"/>
      <c r="W75141" s="378"/>
      <c r="X75141" s="378"/>
      <c r="Y75141" s="378"/>
    </row>
    <row r="75142" spans="1:25">
      <c r="A75142" s="374"/>
      <c r="B75142" s="374"/>
      <c r="C75142" s="406"/>
      <c r="D75142" s="407"/>
      <c r="E75142" s="374"/>
      <c r="F75142" s="374"/>
      <c r="G75142" s="408"/>
      <c r="H75142" s="374"/>
      <c r="I75142" s="409"/>
      <c r="J75142" s="374"/>
      <c r="K75142" s="409"/>
      <c r="L75142" s="378"/>
      <c r="M75142" s="410"/>
      <c r="N75142" s="374"/>
      <c r="O75142" s="411"/>
      <c r="P75142" s="409"/>
      <c r="Q75142" s="409"/>
      <c r="R75142" s="378"/>
      <c r="S75142" s="378"/>
      <c r="T75142" s="378"/>
      <c r="U75142" s="378"/>
      <c r="V75142" s="378"/>
      <c r="W75142" s="378"/>
      <c r="X75142" s="378"/>
      <c r="Y75142" s="378"/>
    </row>
    <row r="75143" spans="1:25">
      <c r="A75143" s="374"/>
      <c r="B75143" s="374"/>
      <c r="C75143" s="406"/>
      <c r="D75143" s="407"/>
      <c r="E75143" s="374"/>
      <c r="F75143" s="374"/>
      <c r="G75143" s="408"/>
      <c r="H75143" s="374"/>
      <c r="I75143" s="409"/>
      <c r="J75143" s="374"/>
      <c r="K75143" s="409"/>
      <c r="L75143" s="378"/>
      <c r="M75143" s="410"/>
      <c r="N75143" s="374"/>
      <c r="O75143" s="411"/>
      <c r="P75143" s="409"/>
      <c r="Q75143" s="409"/>
      <c r="R75143" s="378"/>
      <c r="S75143" s="378"/>
      <c r="T75143" s="378"/>
      <c r="U75143" s="378"/>
      <c r="V75143" s="378"/>
      <c r="W75143" s="378"/>
      <c r="X75143" s="378"/>
      <c r="Y75143" s="378"/>
    </row>
    <row r="75144" spans="1:25">
      <c r="A75144" s="374"/>
      <c r="B75144" s="374"/>
      <c r="C75144" s="406"/>
      <c r="D75144" s="407"/>
      <c r="E75144" s="374"/>
      <c r="F75144" s="374"/>
      <c r="G75144" s="408"/>
      <c r="H75144" s="374"/>
      <c r="I75144" s="409"/>
      <c r="J75144" s="374"/>
      <c r="K75144" s="409"/>
      <c r="L75144" s="378"/>
      <c r="M75144" s="410"/>
      <c r="N75144" s="374"/>
      <c r="O75144" s="411"/>
      <c r="P75144" s="409"/>
      <c r="Q75144" s="409"/>
      <c r="R75144" s="378"/>
      <c r="S75144" s="378"/>
      <c r="T75144" s="378"/>
      <c r="U75144" s="378"/>
      <c r="V75144" s="378"/>
      <c r="W75144" s="378"/>
      <c r="X75144" s="378"/>
      <c r="Y75144" s="378"/>
    </row>
    <row r="75145" spans="1:25">
      <c r="A75145" s="374"/>
      <c r="B75145" s="374"/>
      <c r="C75145" s="406"/>
      <c r="D75145" s="407"/>
      <c r="E75145" s="374"/>
      <c r="F75145" s="374"/>
      <c r="G75145" s="408"/>
      <c r="H75145" s="374"/>
      <c r="I75145" s="409"/>
      <c r="J75145" s="374"/>
      <c r="K75145" s="409"/>
      <c r="L75145" s="378"/>
      <c r="M75145" s="410"/>
      <c r="N75145" s="374"/>
      <c r="O75145" s="411"/>
      <c r="P75145" s="409"/>
      <c r="Q75145" s="409"/>
      <c r="R75145" s="378"/>
      <c r="S75145" s="378"/>
      <c r="T75145" s="378"/>
      <c r="U75145" s="378"/>
      <c r="V75145" s="378"/>
      <c r="W75145" s="378"/>
      <c r="X75145" s="378"/>
      <c r="Y75145" s="378"/>
    </row>
    <row r="75146" spans="1:25">
      <c r="A75146" s="374"/>
      <c r="B75146" s="374"/>
      <c r="C75146" s="406"/>
      <c r="D75146" s="407"/>
      <c r="E75146" s="374"/>
      <c r="F75146" s="374"/>
      <c r="G75146" s="408"/>
      <c r="H75146" s="374"/>
      <c r="I75146" s="409"/>
      <c r="J75146" s="374"/>
      <c r="K75146" s="409"/>
      <c r="L75146" s="378"/>
      <c r="M75146" s="410"/>
      <c r="N75146" s="374"/>
      <c r="O75146" s="411"/>
      <c r="P75146" s="409"/>
      <c r="Q75146" s="409"/>
      <c r="R75146" s="378"/>
      <c r="S75146" s="378"/>
      <c r="T75146" s="378"/>
      <c r="U75146" s="378"/>
      <c r="V75146" s="378"/>
      <c r="W75146" s="378"/>
      <c r="X75146" s="378"/>
      <c r="Y75146" s="378"/>
    </row>
    <row r="75147" spans="1:25">
      <c r="A75147" s="374"/>
      <c r="B75147" s="374"/>
      <c r="C75147" s="406"/>
      <c r="D75147" s="407"/>
      <c r="E75147" s="374"/>
      <c r="F75147" s="374"/>
      <c r="G75147" s="408"/>
      <c r="H75147" s="374"/>
      <c r="I75147" s="409"/>
      <c r="J75147" s="374"/>
      <c r="K75147" s="409"/>
      <c r="L75147" s="378"/>
      <c r="M75147" s="410"/>
      <c r="N75147" s="374"/>
      <c r="O75147" s="411"/>
      <c r="P75147" s="409"/>
      <c r="Q75147" s="409"/>
      <c r="R75147" s="378"/>
      <c r="S75147" s="378"/>
      <c r="T75147" s="378"/>
      <c r="U75147" s="378"/>
      <c r="V75147" s="378"/>
      <c r="W75147" s="378"/>
      <c r="X75147" s="378"/>
      <c r="Y75147" s="378"/>
    </row>
    <row r="75148" spans="1:25">
      <c r="A75148" s="374"/>
      <c r="B75148" s="374"/>
      <c r="C75148" s="406"/>
      <c r="D75148" s="407"/>
      <c r="E75148" s="374"/>
      <c r="F75148" s="374"/>
      <c r="G75148" s="408"/>
      <c r="H75148" s="374"/>
      <c r="I75148" s="409"/>
      <c r="J75148" s="374"/>
      <c r="K75148" s="409"/>
      <c r="L75148" s="378"/>
      <c r="M75148" s="410"/>
      <c r="N75148" s="374"/>
      <c r="O75148" s="411"/>
      <c r="P75148" s="409"/>
      <c r="Q75148" s="409"/>
      <c r="R75148" s="378"/>
      <c r="S75148" s="378"/>
      <c r="T75148" s="378"/>
      <c r="U75148" s="378"/>
      <c r="V75148" s="378"/>
      <c r="W75148" s="378"/>
      <c r="X75148" s="378"/>
      <c r="Y75148" s="378"/>
    </row>
    <row r="75149" spans="1:25">
      <c r="A75149" s="374"/>
      <c r="B75149" s="374"/>
      <c r="C75149" s="406"/>
      <c r="D75149" s="407"/>
      <c r="E75149" s="374"/>
      <c r="F75149" s="374"/>
      <c r="G75149" s="408"/>
      <c r="H75149" s="374"/>
      <c r="I75149" s="409"/>
      <c r="J75149" s="374"/>
      <c r="K75149" s="409"/>
      <c r="L75149" s="378"/>
      <c r="M75149" s="410"/>
      <c r="N75149" s="374"/>
      <c r="O75149" s="411"/>
      <c r="P75149" s="409"/>
      <c r="Q75149" s="409"/>
      <c r="R75149" s="378"/>
      <c r="S75149" s="378"/>
      <c r="T75149" s="378"/>
      <c r="U75149" s="378"/>
      <c r="V75149" s="378"/>
      <c r="W75149" s="378"/>
      <c r="X75149" s="378"/>
      <c r="Y75149" s="378"/>
    </row>
    <row r="75150" spans="1:25">
      <c r="A75150" s="374"/>
      <c r="B75150" s="374"/>
      <c r="C75150" s="406"/>
      <c r="D75150" s="407"/>
      <c r="E75150" s="374"/>
      <c r="F75150" s="374"/>
      <c r="G75150" s="408"/>
      <c r="H75150" s="374"/>
      <c r="I75150" s="409"/>
      <c r="J75150" s="374"/>
      <c r="K75150" s="409"/>
      <c r="L75150" s="378"/>
      <c r="M75150" s="410"/>
      <c r="N75150" s="374"/>
      <c r="O75150" s="411"/>
      <c r="P75150" s="409"/>
      <c r="Q75150" s="409"/>
      <c r="R75150" s="378"/>
      <c r="S75150" s="378"/>
      <c r="T75150" s="378"/>
      <c r="U75150" s="378"/>
      <c r="V75150" s="378"/>
      <c r="W75150" s="378"/>
      <c r="X75150" s="378"/>
      <c r="Y75150" s="378"/>
    </row>
    <row r="75151" spans="1:25">
      <c r="A75151" s="374"/>
      <c r="B75151" s="374"/>
      <c r="C75151" s="406"/>
      <c r="D75151" s="407"/>
      <c r="E75151" s="374"/>
      <c r="F75151" s="374"/>
      <c r="G75151" s="408"/>
      <c r="H75151" s="374"/>
      <c r="I75151" s="409"/>
      <c r="J75151" s="374"/>
      <c r="K75151" s="409"/>
      <c r="L75151" s="378"/>
      <c r="M75151" s="410"/>
      <c r="N75151" s="374"/>
      <c r="O75151" s="411"/>
      <c r="P75151" s="409"/>
      <c r="Q75151" s="409"/>
      <c r="R75151" s="378"/>
      <c r="S75151" s="378"/>
      <c r="T75151" s="378"/>
      <c r="U75151" s="378"/>
      <c r="V75151" s="378"/>
      <c r="W75151" s="378"/>
      <c r="X75151" s="378"/>
      <c r="Y75151" s="378"/>
    </row>
    <row r="75152" spans="1:25">
      <c r="A75152" s="374"/>
      <c r="B75152" s="374"/>
      <c r="C75152" s="406"/>
      <c r="D75152" s="407"/>
      <c r="E75152" s="374"/>
      <c r="F75152" s="374"/>
      <c r="G75152" s="408"/>
      <c r="H75152" s="374"/>
      <c r="I75152" s="409"/>
      <c r="J75152" s="374"/>
      <c r="K75152" s="409"/>
      <c r="L75152" s="378"/>
      <c r="M75152" s="410"/>
      <c r="N75152" s="374"/>
      <c r="O75152" s="411"/>
      <c r="P75152" s="409"/>
      <c r="Q75152" s="409"/>
      <c r="R75152" s="378"/>
      <c r="S75152" s="378"/>
      <c r="T75152" s="378"/>
      <c r="U75152" s="378"/>
      <c r="V75152" s="378"/>
      <c r="W75152" s="378"/>
      <c r="X75152" s="378"/>
      <c r="Y75152" s="378"/>
    </row>
    <row r="75153" spans="1:25">
      <c r="A75153" s="374"/>
      <c r="B75153" s="374"/>
      <c r="C75153" s="406"/>
      <c r="D75153" s="407"/>
      <c r="E75153" s="374"/>
      <c r="F75153" s="374"/>
      <c r="G75153" s="408"/>
      <c r="H75153" s="374"/>
      <c r="I75153" s="409"/>
      <c r="J75153" s="374"/>
      <c r="K75153" s="409"/>
      <c r="L75153" s="378"/>
      <c r="M75153" s="410"/>
      <c r="N75153" s="374"/>
      <c r="O75153" s="411"/>
      <c r="P75153" s="409"/>
      <c r="Q75153" s="409"/>
      <c r="R75153" s="378"/>
      <c r="S75153" s="378"/>
      <c r="T75153" s="378"/>
      <c r="U75153" s="378"/>
      <c r="V75153" s="378"/>
      <c r="W75153" s="378"/>
      <c r="X75153" s="378"/>
      <c r="Y75153" s="378"/>
    </row>
    <row r="75154" spans="1:25">
      <c r="A75154" s="374"/>
      <c r="B75154" s="374"/>
      <c r="C75154" s="406"/>
      <c r="D75154" s="407"/>
      <c r="E75154" s="374"/>
      <c r="F75154" s="374"/>
      <c r="G75154" s="408"/>
      <c r="H75154" s="374"/>
      <c r="I75154" s="409"/>
      <c r="J75154" s="374"/>
      <c r="K75154" s="409"/>
      <c r="L75154" s="378"/>
      <c r="M75154" s="410"/>
      <c r="N75154" s="374"/>
      <c r="O75154" s="411"/>
      <c r="P75154" s="409"/>
      <c r="Q75154" s="409"/>
      <c r="R75154" s="378"/>
      <c r="S75154" s="378"/>
      <c r="T75154" s="378"/>
      <c r="U75154" s="378"/>
      <c r="V75154" s="378"/>
      <c r="W75154" s="378"/>
      <c r="X75154" s="378"/>
      <c r="Y75154" s="378"/>
    </row>
    <row r="75155" spans="1:25">
      <c r="A75155" s="374"/>
      <c r="B75155" s="374"/>
      <c r="C75155" s="406"/>
      <c r="D75155" s="407"/>
      <c r="E75155" s="374"/>
      <c r="F75155" s="374"/>
      <c r="G75155" s="408"/>
      <c r="H75155" s="374"/>
      <c r="I75155" s="409"/>
      <c r="J75155" s="374"/>
      <c r="K75155" s="409"/>
      <c r="L75155" s="378"/>
      <c r="M75155" s="410"/>
      <c r="N75155" s="374"/>
      <c r="O75155" s="411"/>
      <c r="P75155" s="409"/>
      <c r="Q75155" s="409"/>
      <c r="R75155" s="378"/>
      <c r="S75155" s="378"/>
      <c r="T75155" s="378"/>
      <c r="U75155" s="378"/>
      <c r="V75155" s="378"/>
      <c r="W75155" s="378"/>
      <c r="X75155" s="378"/>
      <c r="Y75155" s="378"/>
    </row>
    <row r="75156" spans="1:25">
      <c r="A75156" s="374"/>
      <c r="B75156" s="374"/>
      <c r="C75156" s="406"/>
      <c r="D75156" s="407"/>
      <c r="E75156" s="374"/>
      <c r="F75156" s="374"/>
      <c r="G75156" s="408"/>
      <c r="H75156" s="374"/>
      <c r="I75156" s="409"/>
      <c r="J75156" s="374"/>
      <c r="K75156" s="409"/>
      <c r="L75156" s="378"/>
      <c r="M75156" s="410"/>
      <c r="N75156" s="374"/>
      <c r="O75156" s="411"/>
      <c r="P75156" s="409"/>
      <c r="Q75156" s="409"/>
      <c r="R75156" s="378"/>
      <c r="S75156" s="378"/>
      <c r="T75156" s="378"/>
      <c r="U75156" s="378"/>
      <c r="V75156" s="378"/>
      <c r="W75156" s="378"/>
      <c r="X75156" s="378"/>
      <c r="Y75156" s="378"/>
    </row>
    <row r="75157" spans="1:25">
      <c r="A75157" s="374"/>
      <c r="B75157" s="374"/>
      <c r="C75157" s="406"/>
      <c r="D75157" s="407"/>
      <c r="E75157" s="374"/>
      <c r="F75157" s="374"/>
      <c r="G75157" s="408"/>
      <c r="H75157" s="374"/>
      <c r="I75157" s="409"/>
      <c r="J75157" s="374"/>
      <c r="K75157" s="409"/>
      <c r="L75157" s="378"/>
      <c r="M75157" s="410"/>
      <c r="N75157" s="374"/>
      <c r="O75157" s="411"/>
      <c r="P75157" s="409"/>
      <c r="Q75157" s="409"/>
      <c r="R75157" s="378"/>
      <c r="S75157" s="378"/>
      <c r="T75157" s="378"/>
      <c r="U75157" s="378"/>
      <c r="V75157" s="378"/>
      <c r="W75157" s="378"/>
      <c r="X75157" s="378"/>
      <c r="Y75157" s="378"/>
    </row>
    <row r="75158" spans="1:25">
      <c r="A75158" s="374"/>
      <c r="B75158" s="374"/>
      <c r="C75158" s="406"/>
      <c r="D75158" s="407"/>
      <c r="E75158" s="374"/>
      <c r="F75158" s="374"/>
      <c r="G75158" s="408"/>
      <c r="H75158" s="374"/>
      <c r="I75158" s="409"/>
      <c r="J75158" s="374"/>
      <c r="K75158" s="409"/>
      <c r="L75158" s="378"/>
      <c r="M75158" s="410"/>
      <c r="N75158" s="374"/>
      <c r="O75158" s="411"/>
      <c r="P75158" s="409"/>
      <c r="Q75158" s="409"/>
      <c r="R75158" s="378"/>
      <c r="S75158" s="378"/>
      <c r="T75158" s="378"/>
      <c r="U75158" s="378"/>
      <c r="V75158" s="378"/>
      <c r="W75158" s="378"/>
      <c r="X75158" s="378"/>
      <c r="Y75158" s="378"/>
    </row>
    <row r="75159" spans="1:25">
      <c r="A75159" s="374"/>
      <c r="B75159" s="374"/>
      <c r="C75159" s="406"/>
      <c r="D75159" s="407"/>
      <c r="E75159" s="374"/>
      <c r="F75159" s="374"/>
      <c r="G75159" s="408"/>
      <c r="H75159" s="374"/>
      <c r="I75159" s="409"/>
      <c r="J75159" s="374"/>
      <c r="K75159" s="409"/>
      <c r="L75159" s="378"/>
      <c r="M75159" s="410"/>
      <c r="N75159" s="374"/>
      <c r="O75159" s="411"/>
      <c r="P75159" s="409"/>
      <c r="Q75159" s="409"/>
      <c r="R75159" s="378"/>
      <c r="S75159" s="378"/>
      <c r="T75159" s="378"/>
      <c r="U75159" s="378"/>
      <c r="V75159" s="378"/>
      <c r="W75159" s="378"/>
      <c r="X75159" s="378"/>
      <c r="Y75159" s="378"/>
    </row>
    <row r="75160" spans="1:25">
      <c r="A75160" s="374"/>
      <c r="B75160" s="374"/>
      <c r="C75160" s="406"/>
      <c r="D75160" s="407"/>
      <c r="E75160" s="374"/>
      <c r="F75160" s="374"/>
      <c r="G75160" s="408"/>
      <c r="H75160" s="374"/>
      <c r="I75160" s="409"/>
      <c r="J75160" s="374"/>
      <c r="K75160" s="409"/>
      <c r="L75160" s="378"/>
      <c r="M75160" s="410"/>
      <c r="N75160" s="374"/>
      <c r="O75160" s="411"/>
      <c r="P75160" s="409"/>
      <c r="Q75160" s="409"/>
      <c r="R75160" s="378"/>
      <c r="S75160" s="378"/>
      <c r="T75160" s="378"/>
      <c r="U75160" s="378"/>
      <c r="V75160" s="378"/>
      <c r="W75160" s="378"/>
      <c r="X75160" s="378"/>
      <c r="Y75160" s="378"/>
    </row>
    <row r="75161" spans="1:25">
      <c r="A75161" s="374"/>
      <c r="B75161" s="374"/>
      <c r="C75161" s="406"/>
      <c r="D75161" s="407"/>
      <c r="E75161" s="374"/>
      <c r="F75161" s="374"/>
      <c r="G75161" s="408"/>
      <c r="H75161" s="374"/>
      <c r="I75161" s="409"/>
      <c r="J75161" s="374"/>
      <c r="K75161" s="409"/>
      <c r="L75161" s="378"/>
      <c r="M75161" s="410"/>
      <c r="N75161" s="374"/>
      <c r="O75161" s="411"/>
      <c r="P75161" s="409"/>
      <c r="Q75161" s="409"/>
      <c r="R75161" s="378"/>
      <c r="S75161" s="378"/>
      <c r="T75161" s="378"/>
      <c r="U75161" s="378"/>
      <c r="V75161" s="378"/>
      <c r="W75161" s="378"/>
      <c r="X75161" s="378"/>
      <c r="Y75161" s="378"/>
    </row>
    <row r="75162" spans="1:25">
      <c r="A75162" s="374"/>
      <c r="B75162" s="374"/>
      <c r="C75162" s="406"/>
      <c r="D75162" s="407"/>
      <c r="E75162" s="374"/>
      <c r="F75162" s="374"/>
      <c r="G75162" s="408"/>
      <c r="H75162" s="374"/>
      <c r="I75162" s="409"/>
      <c r="J75162" s="374"/>
      <c r="K75162" s="409"/>
      <c r="L75162" s="378"/>
      <c r="M75162" s="410"/>
      <c r="N75162" s="374"/>
      <c r="O75162" s="411"/>
      <c r="P75162" s="409"/>
      <c r="Q75162" s="409"/>
      <c r="R75162" s="378"/>
      <c r="S75162" s="378"/>
      <c r="T75162" s="378"/>
      <c r="U75162" s="378"/>
      <c r="V75162" s="378"/>
      <c r="W75162" s="378"/>
      <c r="X75162" s="378"/>
      <c r="Y75162" s="378"/>
    </row>
    <row r="75163" spans="1:25">
      <c r="A75163" s="374"/>
      <c r="B75163" s="374"/>
      <c r="C75163" s="406"/>
      <c r="D75163" s="407"/>
      <c r="E75163" s="374"/>
      <c r="F75163" s="374"/>
      <c r="G75163" s="408"/>
      <c r="H75163" s="374"/>
      <c r="I75163" s="409"/>
      <c r="J75163" s="374"/>
      <c r="K75163" s="409"/>
      <c r="L75163" s="378"/>
      <c r="M75163" s="410"/>
      <c r="N75163" s="374"/>
      <c r="O75163" s="411"/>
      <c r="P75163" s="409"/>
      <c r="Q75163" s="409"/>
      <c r="R75163" s="378"/>
      <c r="S75163" s="378"/>
      <c r="T75163" s="378"/>
      <c r="U75163" s="378"/>
      <c r="V75163" s="378"/>
      <c r="W75163" s="378"/>
      <c r="X75163" s="378"/>
      <c r="Y75163" s="378"/>
    </row>
    <row r="75164" spans="1:25">
      <c r="A75164" s="374"/>
      <c r="B75164" s="374"/>
      <c r="C75164" s="406"/>
      <c r="D75164" s="407"/>
      <c r="E75164" s="374"/>
      <c r="F75164" s="374"/>
      <c r="G75164" s="408"/>
      <c r="H75164" s="374"/>
      <c r="I75164" s="409"/>
      <c r="J75164" s="374"/>
      <c r="K75164" s="409"/>
      <c r="L75164" s="378"/>
      <c r="M75164" s="410"/>
      <c r="N75164" s="374"/>
      <c r="O75164" s="411"/>
      <c r="P75164" s="409"/>
      <c r="Q75164" s="409"/>
      <c r="R75164" s="378"/>
      <c r="S75164" s="378"/>
      <c r="T75164" s="378"/>
      <c r="U75164" s="378"/>
      <c r="V75164" s="378"/>
      <c r="W75164" s="378"/>
      <c r="X75164" s="378"/>
      <c r="Y75164" s="378"/>
    </row>
    <row r="75165" spans="1:25">
      <c r="A75165" s="374"/>
      <c r="B75165" s="374"/>
      <c r="C75165" s="406"/>
      <c r="D75165" s="407"/>
      <c r="E75165" s="374"/>
      <c r="F75165" s="374"/>
      <c r="G75165" s="408"/>
      <c r="H75165" s="374"/>
      <c r="I75165" s="409"/>
      <c r="J75165" s="374"/>
      <c r="K75165" s="409"/>
      <c r="L75165" s="378"/>
      <c r="M75165" s="410"/>
      <c r="N75165" s="374"/>
      <c r="O75165" s="411"/>
      <c r="P75165" s="409"/>
      <c r="Q75165" s="409"/>
      <c r="R75165" s="378"/>
      <c r="S75165" s="378"/>
      <c r="T75165" s="378"/>
      <c r="U75165" s="378"/>
      <c r="V75165" s="378"/>
      <c r="W75165" s="378"/>
      <c r="X75165" s="378"/>
      <c r="Y75165" s="378"/>
    </row>
    <row r="75166" spans="1:25">
      <c r="A75166" s="374"/>
      <c r="B75166" s="374"/>
      <c r="C75166" s="406"/>
      <c r="D75166" s="407"/>
      <c r="E75166" s="374"/>
      <c r="F75166" s="374"/>
      <c r="G75166" s="408"/>
      <c r="H75166" s="374"/>
      <c r="I75166" s="409"/>
      <c r="J75166" s="374"/>
      <c r="K75166" s="409"/>
      <c r="L75166" s="378"/>
      <c r="M75166" s="410"/>
      <c r="N75166" s="374"/>
      <c r="O75166" s="411"/>
      <c r="P75166" s="409"/>
      <c r="Q75166" s="409"/>
      <c r="R75166" s="378"/>
      <c r="S75166" s="378"/>
      <c r="T75166" s="378"/>
      <c r="U75166" s="378"/>
      <c r="V75166" s="378"/>
      <c r="W75166" s="378"/>
      <c r="X75166" s="378"/>
      <c r="Y75166" s="378"/>
    </row>
    <row r="75167" spans="1:25">
      <c r="A75167" s="374"/>
      <c r="B75167" s="374"/>
      <c r="C75167" s="406"/>
      <c r="D75167" s="407"/>
      <c r="E75167" s="374"/>
      <c r="F75167" s="374"/>
      <c r="G75167" s="408"/>
      <c r="H75167" s="374"/>
      <c r="I75167" s="409"/>
      <c r="J75167" s="374"/>
      <c r="K75167" s="409"/>
      <c r="L75167" s="378"/>
      <c r="M75167" s="410"/>
      <c r="N75167" s="374"/>
      <c r="O75167" s="411"/>
      <c r="P75167" s="409"/>
      <c r="Q75167" s="409"/>
      <c r="R75167" s="378"/>
      <c r="S75167" s="378"/>
      <c r="T75167" s="378"/>
      <c r="U75167" s="378"/>
      <c r="V75167" s="378"/>
      <c r="W75167" s="378"/>
      <c r="X75167" s="378"/>
      <c r="Y75167" s="378"/>
    </row>
    <row r="75168" spans="1:25">
      <c r="A75168" s="374"/>
      <c r="B75168" s="374"/>
      <c r="C75168" s="406"/>
      <c r="D75168" s="407"/>
      <c r="E75168" s="374"/>
      <c r="F75168" s="374"/>
      <c r="G75168" s="408"/>
      <c r="H75168" s="374"/>
      <c r="I75168" s="409"/>
      <c r="J75168" s="374"/>
      <c r="K75168" s="409"/>
      <c r="L75168" s="378"/>
      <c r="M75168" s="410"/>
      <c r="N75168" s="374"/>
      <c r="O75168" s="411"/>
      <c r="P75168" s="409"/>
      <c r="Q75168" s="409"/>
      <c r="R75168" s="378"/>
      <c r="S75168" s="378"/>
      <c r="T75168" s="378"/>
      <c r="U75168" s="378"/>
      <c r="V75168" s="378"/>
      <c r="W75168" s="378"/>
      <c r="X75168" s="378"/>
      <c r="Y75168" s="378"/>
    </row>
    <row r="75169" spans="1:25">
      <c r="A75169" s="374"/>
      <c r="B75169" s="374"/>
      <c r="C75169" s="406"/>
      <c r="D75169" s="407"/>
      <c r="E75169" s="374"/>
      <c r="F75169" s="374"/>
      <c r="G75169" s="408"/>
      <c r="H75169" s="374"/>
      <c r="I75169" s="409"/>
      <c r="J75169" s="374"/>
      <c r="K75169" s="409"/>
      <c r="L75169" s="378"/>
      <c r="M75169" s="410"/>
      <c r="N75169" s="374"/>
      <c r="O75169" s="411"/>
      <c r="P75169" s="409"/>
      <c r="Q75169" s="409"/>
      <c r="R75169" s="378"/>
      <c r="S75169" s="378"/>
      <c r="T75169" s="378"/>
      <c r="U75169" s="378"/>
      <c r="V75169" s="378"/>
      <c r="W75169" s="378"/>
      <c r="X75169" s="378"/>
      <c r="Y75169" s="378"/>
    </row>
    <row r="75170" spans="1:25">
      <c r="A75170" s="374"/>
      <c r="B75170" s="374"/>
      <c r="C75170" s="406"/>
      <c r="D75170" s="407"/>
      <c r="E75170" s="374"/>
      <c r="F75170" s="374"/>
      <c r="G75170" s="408"/>
      <c r="H75170" s="374"/>
      <c r="I75170" s="409"/>
      <c r="J75170" s="374"/>
      <c r="K75170" s="409"/>
      <c r="L75170" s="378"/>
      <c r="M75170" s="410"/>
      <c r="N75170" s="374"/>
      <c r="O75170" s="411"/>
      <c r="P75170" s="409"/>
      <c r="Q75170" s="409"/>
      <c r="R75170" s="378"/>
      <c r="S75170" s="378"/>
      <c r="T75170" s="378"/>
      <c r="U75170" s="378"/>
      <c r="V75170" s="378"/>
      <c r="W75170" s="378"/>
      <c r="X75170" s="378"/>
      <c r="Y75170" s="378"/>
    </row>
    <row r="75171" spans="1:25">
      <c r="A75171" s="374"/>
      <c r="B75171" s="374"/>
      <c r="C75171" s="406"/>
      <c r="D75171" s="407"/>
      <c r="E75171" s="374"/>
      <c r="F75171" s="374"/>
      <c r="G75171" s="408"/>
      <c r="H75171" s="374"/>
      <c r="I75171" s="409"/>
      <c r="J75171" s="374"/>
      <c r="K75171" s="409"/>
      <c r="L75171" s="378"/>
      <c r="M75171" s="410"/>
      <c r="N75171" s="374"/>
      <c r="O75171" s="411"/>
      <c r="P75171" s="409"/>
      <c r="Q75171" s="409"/>
      <c r="R75171" s="378"/>
      <c r="S75171" s="378"/>
      <c r="T75171" s="378"/>
      <c r="U75171" s="378"/>
      <c r="V75171" s="378"/>
      <c r="W75171" s="378"/>
      <c r="X75171" s="378"/>
      <c r="Y75171" s="378"/>
    </row>
    <row r="75172" spans="1:25">
      <c r="A75172" s="374"/>
      <c r="B75172" s="374"/>
      <c r="C75172" s="406"/>
      <c r="D75172" s="407"/>
      <c r="E75172" s="374"/>
      <c r="F75172" s="374"/>
      <c r="G75172" s="408"/>
      <c r="H75172" s="374"/>
      <c r="I75172" s="409"/>
      <c r="J75172" s="374"/>
      <c r="K75172" s="409"/>
      <c r="L75172" s="378"/>
      <c r="M75172" s="410"/>
      <c r="N75172" s="374"/>
      <c r="O75172" s="411"/>
      <c r="P75172" s="409"/>
      <c r="Q75172" s="409"/>
      <c r="R75172" s="378"/>
      <c r="S75172" s="378"/>
      <c r="T75172" s="378"/>
      <c r="U75172" s="378"/>
      <c r="V75172" s="378"/>
      <c r="W75172" s="378"/>
      <c r="X75172" s="378"/>
      <c r="Y75172" s="378"/>
    </row>
    <row r="75173" spans="1:25">
      <c r="A75173" s="374"/>
      <c r="B75173" s="374"/>
      <c r="C75173" s="406"/>
      <c r="D75173" s="407"/>
      <c r="E75173" s="374"/>
      <c r="F75173" s="374"/>
      <c r="G75173" s="408"/>
      <c r="H75173" s="374"/>
      <c r="I75173" s="409"/>
      <c r="J75173" s="374"/>
      <c r="K75173" s="409"/>
      <c r="L75173" s="378"/>
      <c r="M75173" s="410"/>
      <c r="N75173" s="374"/>
      <c r="O75173" s="411"/>
      <c r="P75173" s="409"/>
      <c r="Q75173" s="409"/>
      <c r="R75173" s="378"/>
      <c r="S75173" s="378"/>
      <c r="T75173" s="378"/>
      <c r="U75173" s="378"/>
      <c r="V75173" s="378"/>
      <c r="W75173" s="378"/>
      <c r="X75173" s="378"/>
      <c r="Y75173" s="378"/>
    </row>
    <row r="75174" spans="1:25">
      <c r="A75174" s="374"/>
      <c r="B75174" s="374"/>
      <c r="C75174" s="406"/>
      <c r="D75174" s="407"/>
      <c r="E75174" s="374"/>
      <c r="F75174" s="374"/>
      <c r="G75174" s="408"/>
      <c r="H75174" s="374"/>
      <c r="I75174" s="409"/>
      <c r="J75174" s="374"/>
      <c r="K75174" s="409"/>
      <c r="L75174" s="378"/>
      <c r="M75174" s="410"/>
      <c r="N75174" s="374"/>
      <c r="O75174" s="411"/>
      <c r="P75174" s="409"/>
      <c r="Q75174" s="409"/>
      <c r="R75174" s="378"/>
      <c r="S75174" s="378"/>
      <c r="T75174" s="378"/>
      <c r="U75174" s="378"/>
      <c r="V75174" s="378"/>
      <c r="W75174" s="378"/>
      <c r="X75174" s="378"/>
      <c r="Y75174" s="378"/>
    </row>
    <row r="75175" spans="1:25">
      <c r="A75175" s="374"/>
      <c r="B75175" s="374"/>
      <c r="C75175" s="406"/>
      <c r="D75175" s="407"/>
      <c r="E75175" s="374"/>
      <c r="F75175" s="374"/>
      <c r="G75175" s="408"/>
      <c r="H75175" s="374"/>
      <c r="I75175" s="409"/>
      <c r="J75175" s="374"/>
      <c r="K75175" s="409"/>
      <c r="L75175" s="378"/>
      <c r="M75175" s="410"/>
      <c r="N75175" s="374"/>
      <c r="O75175" s="411"/>
      <c r="P75175" s="409"/>
      <c r="Q75175" s="409"/>
      <c r="R75175" s="378"/>
      <c r="S75175" s="378"/>
      <c r="T75175" s="378"/>
      <c r="U75175" s="378"/>
      <c r="V75175" s="378"/>
      <c r="W75175" s="378"/>
      <c r="X75175" s="378"/>
      <c r="Y75175" s="378"/>
    </row>
    <row r="75176" spans="1:25">
      <c r="A75176" s="374"/>
      <c r="B75176" s="374"/>
      <c r="C75176" s="406"/>
      <c r="D75176" s="407"/>
      <c r="E75176" s="374"/>
      <c r="F75176" s="374"/>
      <c r="G75176" s="408"/>
      <c r="H75176" s="374"/>
      <c r="I75176" s="409"/>
      <c r="J75176" s="374"/>
      <c r="K75176" s="409"/>
      <c r="L75176" s="378"/>
      <c r="M75176" s="410"/>
      <c r="N75176" s="374"/>
      <c r="O75176" s="411"/>
      <c r="P75176" s="409"/>
      <c r="Q75176" s="409"/>
      <c r="R75176" s="378"/>
      <c r="S75176" s="378"/>
      <c r="T75176" s="378"/>
      <c r="U75176" s="378"/>
      <c r="V75176" s="378"/>
      <c r="W75176" s="378"/>
      <c r="X75176" s="378"/>
      <c r="Y75176" s="378"/>
    </row>
    <row r="75177" spans="1:25">
      <c r="A75177" s="374"/>
      <c r="B75177" s="374"/>
      <c r="C75177" s="406"/>
      <c r="D75177" s="407"/>
      <c r="E75177" s="374"/>
      <c r="F75177" s="374"/>
      <c r="G75177" s="408"/>
      <c r="H75177" s="374"/>
      <c r="I75177" s="409"/>
      <c r="J75177" s="374"/>
      <c r="K75177" s="409"/>
      <c r="L75177" s="378"/>
      <c r="M75177" s="410"/>
      <c r="N75177" s="374"/>
      <c r="O75177" s="411"/>
      <c r="P75177" s="409"/>
      <c r="Q75177" s="409"/>
      <c r="R75177" s="378"/>
      <c r="S75177" s="378"/>
      <c r="T75177" s="378"/>
      <c r="U75177" s="378"/>
      <c r="V75177" s="378"/>
      <c r="W75177" s="378"/>
      <c r="X75177" s="378"/>
      <c r="Y75177" s="378"/>
    </row>
    <row r="75178" spans="1:25">
      <c r="A75178" s="374"/>
      <c r="B75178" s="374"/>
      <c r="C75178" s="406"/>
      <c r="D75178" s="407"/>
      <c r="E75178" s="374"/>
      <c r="F75178" s="374"/>
      <c r="G75178" s="408"/>
      <c r="H75178" s="374"/>
      <c r="I75178" s="409"/>
      <c r="J75178" s="374"/>
      <c r="K75178" s="409"/>
      <c r="L75178" s="378"/>
      <c r="M75178" s="410"/>
      <c r="N75178" s="374"/>
      <c r="O75178" s="411"/>
      <c r="P75178" s="409"/>
      <c r="Q75178" s="409"/>
      <c r="R75178" s="378"/>
      <c r="S75178" s="378"/>
      <c r="T75178" s="378"/>
      <c r="U75178" s="378"/>
      <c r="V75178" s="378"/>
      <c r="W75178" s="378"/>
      <c r="X75178" s="378"/>
      <c r="Y75178" s="378"/>
    </row>
    <row r="75179" spans="1:25">
      <c r="A75179" s="374"/>
      <c r="B75179" s="374"/>
      <c r="C75179" s="406"/>
      <c r="D75179" s="407"/>
      <c r="E75179" s="374"/>
      <c r="F75179" s="374"/>
      <c r="G75179" s="408"/>
      <c r="H75179" s="374"/>
      <c r="I75179" s="409"/>
      <c r="J75179" s="374"/>
      <c r="K75179" s="409"/>
      <c r="L75179" s="378"/>
      <c r="M75179" s="410"/>
      <c r="N75179" s="374"/>
      <c r="O75179" s="411"/>
      <c r="P75179" s="409"/>
      <c r="Q75179" s="409"/>
      <c r="R75179" s="378"/>
      <c r="S75179" s="378"/>
      <c r="T75179" s="378"/>
      <c r="U75179" s="378"/>
      <c r="V75179" s="378"/>
      <c r="W75179" s="378"/>
      <c r="X75179" s="378"/>
      <c r="Y75179" s="378"/>
    </row>
    <row r="75180" spans="1:25">
      <c r="A75180" s="374"/>
      <c r="B75180" s="374"/>
      <c r="C75180" s="406"/>
      <c r="D75180" s="407"/>
      <c r="E75180" s="374"/>
      <c r="F75180" s="374"/>
      <c r="G75180" s="408"/>
      <c r="H75180" s="374"/>
      <c r="I75180" s="409"/>
      <c r="J75180" s="374"/>
      <c r="K75180" s="409"/>
      <c r="L75180" s="378"/>
      <c r="M75180" s="410"/>
      <c r="N75180" s="374"/>
      <c r="O75180" s="411"/>
      <c r="P75180" s="409"/>
      <c r="Q75180" s="409"/>
      <c r="R75180" s="378"/>
      <c r="S75180" s="378"/>
      <c r="T75180" s="378"/>
      <c r="U75180" s="378"/>
      <c r="V75180" s="378"/>
      <c r="W75180" s="378"/>
      <c r="X75180" s="378"/>
      <c r="Y75180" s="378"/>
    </row>
    <row r="75181" spans="1:25">
      <c r="A75181" s="374"/>
      <c r="B75181" s="374"/>
      <c r="C75181" s="406"/>
      <c r="D75181" s="407"/>
      <c r="E75181" s="374"/>
      <c r="F75181" s="374"/>
      <c r="G75181" s="408"/>
      <c r="H75181" s="374"/>
      <c r="I75181" s="409"/>
      <c r="J75181" s="374"/>
      <c r="K75181" s="409"/>
      <c r="L75181" s="378"/>
      <c r="M75181" s="410"/>
      <c r="N75181" s="374"/>
      <c r="O75181" s="411"/>
      <c r="P75181" s="409"/>
      <c r="Q75181" s="409"/>
      <c r="R75181" s="378"/>
      <c r="S75181" s="378"/>
      <c r="T75181" s="378"/>
      <c r="U75181" s="378"/>
      <c r="V75181" s="378"/>
      <c r="W75181" s="378"/>
      <c r="X75181" s="378"/>
      <c r="Y75181" s="378"/>
    </row>
    <row r="75182" spans="1:25">
      <c r="A75182" s="374"/>
      <c r="B75182" s="374"/>
      <c r="C75182" s="406"/>
      <c r="D75182" s="407"/>
      <c r="E75182" s="374"/>
      <c r="F75182" s="374"/>
      <c r="G75182" s="408"/>
      <c r="H75182" s="374"/>
      <c r="I75182" s="409"/>
      <c r="J75182" s="374"/>
      <c r="K75182" s="409"/>
      <c r="L75182" s="378"/>
      <c r="M75182" s="410"/>
      <c r="N75182" s="374"/>
      <c r="O75182" s="411"/>
      <c r="P75182" s="409"/>
      <c r="Q75182" s="409"/>
      <c r="R75182" s="378"/>
      <c r="S75182" s="378"/>
      <c r="T75182" s="378"/>
      <c r="U75182" s="378"/>
      <c r="V75182" s="378"/>
      <c r="W75182" s="378"/>
      <c r="X75182" s="378"/>
      <c r="Y75182" s="378"/>
    </row>
    <row r="75183" spans="1:25">
      <c r="A75183" s="374"/>
      <c r="B75183" s="374"/>
      <c r="C75183" s="406"/>
      <c r="D75183" s="407"/>
      <c r="E75183" s="374"/>
      <c r="F75183" s="374"/>
      <c r="G75183" s="408"/>
      <c r="H75183" s="374"/>
      <c r="I75183" s="409"/>
      <c r="J75183" s="374"/>
      <c r="K75183" s="409"/>
      <c r="L75183" s="378"/>
      <c r="M75183" s="410"/>
      <c r="N75183" s="374"/>
      <c r="O75183" s="411"/>
      <c r="P75183" s="409"/>
      <c r="Q75183" s="409"/>
      <c r="R75183" s="378"/>
      <c r="S75183" s="378"/>
      <c r="T75183" s="378"/>
      <c r="U75183" s="378"/>
      <c r="V75183" s="378"/>
      <c r="W75183" s="378"/>
      <c r="X75183" s="378"/>
      <c r="Y75183" s="378"/>
    </row>
    <row r="75184" spans="1:25">
      <c r="A75184" s="374"/>
      <c r="B75184" s="374"/>
      <c r="C75184" s="406"/>
      <c r="D75184" s="407"/>
      <c r="E75184" s="374"/>
      <c r="F75184" s="374"/>
      <c r="G75184" s="408"/>
      <c r="H75184" s="374"/>
      <c r="I75184" s="409"/>
      <c r="J75184" s="374"/>
      <c r="K75184" s="409"/>
      <c r="L75184" s="378"/>
      <c r="M75184" s="410"/>
      <c r="N75184" s="374"/>
      <c r="O75184" s="411"/>
      <c r="P75184" s="409"/>
      <c r="Q75184" s="409"/>
      <c r="R75184" s="378"/>
      <c r="S75184" s="378"/>
      <c r="T75184" s="378"/>
      <c r="U75184" s="378"/>
      <c r="V75184" s="378"/>
      <c r="W75184" s="378"/>
      <c r="X75184" s="378"/>
      <c r="Y75184" s="378"/>
    </row>
    <row r="75185" spans="1:25">
      <c r="A75185" s="374"/>
      <c r="B75185" s="374"/>
      <c r="C75185" s="406"/>
      <c r="D75185" s="407"/>
      <c r="E75185" s="374"/>
      <c r="F75185" s="374"/>
      <c r="G75185" s="408"/>
      <c r="H75185" s="374"/>
      <c r="I75185" s="409"/>
      <c r="J75185" s="374"/>
      <c r="K75185" s="409"/>
      <c r="L75185" s="378"/>
      <c r="M75185" s="410"/>
      <c r="N75185" s="374"/>
      <c r="O75185" s="411"/>
      <c r="P75185" s="409"/>
      <c r="Q75185" s="409"/>
      <c r="R75185" s="378"/>
      <c r="S75185" s="378"/>
      <c r="T75185" s="378"/>
      <c r="U75185" s="378"/>
      <c r="V75185" s="378"/>
      <c r="W75185" s="378"/>
      <c r="X75185" s="378"/>
      <c r="Y75185" s="378"/>
    </row>
    <row r="75186" spans="1:25">
      <c r="A75186" s="374"/>
      <c r="B75186" s="374"/>
      <c r="C75186" s="406"/>
      <c r="D75186" s="407"/>
      <c r="E75186" s="374"/>
      <c r="F75186" s="374"/>
      <c r="G75186" s="408"/>
      <c r="H75186" s="374"/>
      <c r="I75186" s="409"/>
      <c r="J75186" s="374"/>
      <c r="K75186" s="409"/>
      <c r="L75186" s="378"/>
      <c r="M75186" s="410"/>
      <c r="N75186" s="374"/>
      <c r="O75186" s="411"/>
      <c r="P75186" s="409"/>
      <c r="Q75186" s="409"/>
      <c r="R75186" s="378"/>
      <c r="S75186" s="378"/>
      <c r="T75186" s="378"/>
      <c r="U75186" s="378"/>
      <c r="V75186" s="378"/>
      <c r="W75186" s="378"/>
      <c r="X75186" s="378"/>
      <c r="Y75186" s="378"/>
    </row>
    <row r="75187" spans="1:25">
      <c r="A75187" s="374"/>
      <c r="B75187" s="374"/>
      <c r="C75187" s="406"/>
      <c r="D75187" s="407"/>
      <c r="E75187" s="374"/>
      <c r="F75187" s="374"/>
      <c r="G75187" s="408"/>
      <c r="H75187" s="374"/>
      <c r="I75187" s="409"/>
      <c r="J75187" s="374"/>
      <c r="K75187" s="409"/>
      <c r="L75187" s="378"/>
      <c r="M75187" s="410"/>
      <c r="N75187" s="374"/>
      <c r="O75187" s="411"/>
      <c r="P75187" s="409"/>
      <c r="Q75187" s="409"/>
      <c r="R75187" s="378"/>
      <c r="S75187" s="378"/>
      <c r="T75187" s="378"/>
      <c r="U75187" s="378"/>
      <c r="V75187" s="378"/>
      <c r="W75187" s="378"/>
      <c r="X75187" s="378"/>
      <c r="Y75187" s="378"/>
    </row>
    <row r="75188" spans="1:25">
      <c r="A75188" s="374"/>
      <c r="B75188" s="374"/>
      <c r="C75188" s="406"/>
      <c r="D75188" s="407"/>
      <c r="E75188" s="374"/>
      <c r="F75188" s="374"/>
      <c r="G75188" s="408"/>
      <c r="H75188" s="374"/>
      <c r="I75188" s="409"/>
      <c r="J75188" s="374"/>
      <c r="K75188" s="409"/>
      <c r="L75188" s="378"/>
      <c r="M75188" s="410"/>
      <c r="N75188" s="374"/>
      <c r="O75188" s="411"/>
      <c r="P75188" s="409"/>
      <c r="Q75188" s="409"/>
      <c r="R75188" s="378"/>
      <c r="S75188" s="378"/>
      <c r="T75188" s="378"/>
      <c r="U75188" s="378"/>
      <c r="V75188" s="378"/>
      <c r="W75188" s="378"/>
      <c r="X75188" s="378"/>
      <c r="Y75188" s="378"/>
    </row>
    <row r="75189" spans="1:25">
      <c r="A75189" s="374"/>
      <c r="B75189" s="374"/>
      <c r="C75189" s="406"/>
      <c r="D75189" s="407"/>
      <c r="E75189" s="374"/>
      <c r="F75189" s="374"/>
      <c r="G75189" s="408"/>
      <c r="H75189" s="374"/>
      <c r="I75189" s="409"/>
      <c r="J75189" s="374"/>
      <c r="K75189" s="409"/>
      <c r="L75189" s="378"/>
      <c r="M75189" s="410"/>
      <c r="N75189" s="374"/>
      <c r="O75189" s="411"/>
      <c r="P75189" s="409"/>
      <c r="Q75189" s="409"/>
      <c r="R75189" s="378"/>
      <c r="S75189" s="378"/>
      <c r="T75189" s="378"/>
      <c r="U75189" s="378"/>
      <c r="V75189" s="378"/>
      <c r="W75189" s="378"/>
      <c r="X75189" s="378"/>
      <c r="Y75189" s="378"/>
    </row>
    <row r="75190" spans="1:25">
      <c r="A75190" s="374"/>
      <c r="B75190" s="374"/>
      <c r="C75190" s="406"/>
      <c r="D75190" s="407"/>
      <c r="E75190" s="374"/>
      <c r="F75190" s="374"/>
      <c r="G75190" s="408"/>
      <c r="H75190" s="374"/>
      <c r="I75190" s="409"/>
      <c r="J75190" s="374"/>
      <c r="K75190" s="409"/>
      <c r="L75190" s="378"/>
      <c r="M75190" s="410"/>
      <c r="N75190" s="374"/>
      <c r="O75190" s="411"/>
      <c r="P75190" s="409"/>
      <c r="Q75190" s="409"/>
      <c r="R75190" s="378"/>
      <c r="S75190" s="378"/>
      <c r="T75190" s="378"/>
      <c r="U75190" s="378"/>
      <c r="V75190" s="378"/>
      <c r="W75190" s="378"/>
      <c r="X75190" s="378"/>
      <c r="Y75190" s="378"/>
    </row>
    <row r="75191" spans="1:25">
      <c r="A75191" s="374"/>
      <c r="B75191" s="374"/>
      <c r="C75191" s="406"/>
      <c r="D75191" s="407"/>
      <c r="E75191" s="374"/>
      <c r="F75191" s="374"/>
      <c r="G75191" s="408"/>
      <c r="H75191" s="374"/>
      <c r="I75191" s="409"/>
      <c r="J75191" s="374"/>
      <c r="K75191" s="409"/>
      <c r="L75191" s="378"/>
      <c r="M75191" s="410"/>
      <c r="N75191" s="374"/>
      <c r="O75191" s="411"/>
      <c r="P75191" s="409"/>
      <c r="Q75191" s="409"/>
      <c r="R75191" s="378"/>
      <c r="S75191" s="378"/>
      <c r="T75191" s="378"/>
      <c r="U75191" s="378"/>
      <c r="V75191" s="378"/>
      <c r="W75191" s="378"/>
      <c r="X75191" s="378"/>
      <c r="Y75191" s="378"/>
    </row>
    <row r="75192" spans="1:25">
      <c r="A75192" s="374"/>
      <c r="B75192" s="374"/>
      <c r="C75192" s="406"/>
      <c r="D75192" s="407"/>
      <c r="E75192" s="374"/>
      <c r="F75192" s="374"/>
      <c r="G75192" s="408"/>
      <c r="H75192" s="374"/>
      <c r="I75192" s="409"/>
      <c r="J75192" s="374"/>
      <c r="K75192" s="409"/>
      <c r="L75192" s="378"/>
      <c r="M75192" s="410"/>
      <c r="N75192" s="374"/>
      <c r="O75192" s="411"/>
      <c r="P75192" s="409"/>
      <c r="Q75192" s="409"/>
      <c r="R75192" s="378"/>
      <c r="S75192" s="378"/>
      <c r="T75192" s="378"/>
      <c r="U75192" s="378"/>
      <c r="V75192" s="378"/>
      <c r="W75192" s="378"/>
      <c r="X75192" s="378"/>
      <c r="Y75192" s="378"/>
    </row>
    <row r="75193" spans="1:25">
      <c r="A75193" s="374"/>
      <c r="B75193" s="374"/>
      <c r="C75193" s="406"/>
      <c r="D75193" s="407"/>
      <c r="E75193" s="374"/>
      <c r="F75193" s="374"/>
      <c r="G75193" s="408"/>
      <c r="H75193" s="374"/>
      <c r="I75193" s="409"/>
      <c r="J75193" s="374"/>
      <c r="K75193" s="409"/>
      <c r="L75193" s="378"/>
      <c r="M75193" s="410"/>
      <c r="N75193" s="374"/>
      <c r="O75193" s="411"/>
      <c r="P75193" s="409"/>
      <c r="Q75193" s="409"/>
      <c r="R75193" s="378"/>
      <c r="S75193" s="378"/>
      <c r="T75193" s="378"/>
      <c r="U75193" s="378"/>
      <c r="V75193" s="378"/>
      <c r="W75193" s="378"/>
      <c r="X75193" s="378"/>
      <c r="Y75193" s="378"/>
    </row>
    <row r="75194" spans="1:25">
      <c r="A75194" s="374"/>
      <c r="B75194" s="374"/>
      <c r="C75194" s="406"/>
      <c r="D75194" s="407"/>
      <c r="E75194" s="374"/>
      <c r="F75194" s="374"/>
      <c r="G75194" s="408"/>
      <c r="H75194" s="374"/>
      <c r="I75194" s="409"/>
      <c r="J75194" s="374"/>
      <c r="K75194" s="409"/>
      <c r="L75194" s="378"/>
      <c r="M75194" s="410"/>
      <c r="N75194" s="374"/>
      <c r="O75194" s="411"/>
      <c r="P75194" s="409"/>
      <c r="Q75194" s="409"/>
      <c r="R75194" s="378"/>
      <c r="S75194" s="378"/>
      <c r="T75194" s="378"/>
      <c r="U75194" s="378"/>
      <c r="V75194" s="378"/>
      <c r="W75194" s="378"/>
      <c r="X75194" s="378"/>
      <c r="Y75194" s="378"/>
    </row>
    <row r="75195" spans="1:25">
      <c r="A75195" s="374"/>
      <c r="B75195" s="374"/>
      <c r="C75195" s="406"/>
      <c r="D75195" s="407"/>
      <c r="E75195" s="374"/>
      <c r="F75195" s="374"/>
      <c r="G75195" s="408"/>
      <c r="H75195" s="374"/>
      <c r="I75195" s="409"/>
      <c r="J75195" s="374"/>
      <c r="K75195" s="409"/>
      <c r="L75195" s="378"/>
      <c r="M75195" s="410"/>
      <c r="N75195" s="374"/>
      <c r="O75195" s="411"/>
      <c r="P75195" s="409"/>
      <c r="Q75195" s="409"/>
      <c r="R75195" s="378"/>
      <c r="S75195" s="378"/>
      <c r="T75195" s="378"/>
      <c r="U75195" s="378"/>
      <c r="V75195" s="378"/>
      <c r="W75195" s="378"/>
      <c r="X75195" s="378"/>
      <c r="Y75195" s="378"/>
    </row>
    <row r="75196" spans="1:25">
      <c r="A75196" s="374"/>
      <c r="B75196" s="374"/>
      <c r="C75196" s="406"/>
      <c r="D75196" s="407"/>
      <c r="E75196" s="374"/>
      <c r="F75196" s="374"/>
      <c r="G75196" s="408"/>
      <c r="H75196" s="374"/>
      <c r="I75196" s="409"/>
      <c r="J75196" s="374"/>
      <c r="K75196" s="409"/>
      <c r="L75196" s="378"/>
      <c r="M75196" s="410"/>
      <c r="N75196" s="374"/>
      <c r="O75196" s="411"/>
      <c r="P75196" s="409"/>
      <c r="Q75196" s="409"/>
      <c r="R75196" s="378"/>
      <c r="S75196" s="378"/>
      <c r="T75196" s="378"/>
      <c r="U75196" s="378"/>
      <c r="V75196" s="378"/>
      <c r="W75196" s="378"/>
      <c r="X75196" s="378"/>
      <c r="Y75196" s="378"/>
    </row>
    <row r="75197" spans="1:25">
      <c r="A75197" s="374"/>
      <c r="B75197" s="374"/>
      <c r="C75197" s="406"/>
      <c r="D75197" s="407"/>
      <c r="E75197" s="374"/>
      <c r="F75197" s="374"/>
      <c r="G75197" s="408"/>
      <c r="H75197" s="374"/>
      <c r="I75197" s="409"/>
      <c r="J75197" s="374"/>
      <c r="K75197" s="409"/>
      <c r="L75197" s="378"/>
      <c r="M75197" s="410"/>
      <c r="N75197" s="374"/>
      <c r="O75197" s="411"/>
      <c r="P75197" s="409"/>
      <c r="Q75197" s="409"/>
      <c r="R75197" s="378"/>
      <c r="S75197" s="378"/>
      <c r="T75197" s="378"/>
      <c r="U75197" s="378"/>
      <c r="V75197" s="378"/>
      <c r="W75197" s="378"/>
      <c r="X75197" s="378"/>
      <c r="Y75197" s="378"/>
    </row>
    <row r="75198" spans="1:25">
      <c r="A75198" s="374"/>
      <c r="B75198" s="374"/>
      <c r="C75198" s="406"/>
      <c r="D75198" s="407"/>
      <c r="E75198" s="374"/>
      <c r="F75198" s="374"/>
      <c r="G75198" s="408"/>
      <c r="H75198" s="374"/>
      <c r="I75198" s="409"/>
      <c r="J75198" s="374"/>
      <c r="K75198" s="409"/>
      <c r="L75198" s="378"/>
      <c r="M75198" s="410"/>
      <c r="N75198" s="374"/>
      <c r="O75198" s="411"/>
      <c r="P75198" s="409"/>
      <c r="Q75198" s="409"/>
      <c r="R75198" s="378"/>
      <c r="S75198" s="378"/>
      <c r="T75198" s="378"/>
      <c r="U75198" s="378"/>
      <c r="V75198" s="378"/>
      <c r="W75198" s="378"/>
      <c r="X75198" s="378"/>
      <c r="Y75198" s="378"/>
    </row>
    <row r="75199" spans="1:25">
      <c r="A75199" s="374"/>
      <c r="B75199" s="374"/>
      <c r="C75199" s="406"/>
      <c r="D75199" s="407"/>
      <c r="E75199" s="374"/>
      <c r="F75199" s="374"/>
      <c r="G75199" s="408"/>
      <c r="H75199" s="374"/>
      <c r="I75199" s="409"/>
      <c r="J75199" s="374"/>
      <c r="K75199" s="409"/>
      <c r="L75199" s="378"/>
      <c r="M75199" s="410"/>
      <c r="N75199" s="374"/>
      <c r="O75199" s="411"/>
      <c r="P75199" s="409"/>
      <c r="Q75199" s="409"/>
      <c r="R75199" s="378"/>
      <c r="S75199" s="378"/>
      <c r="T75199" s="378"/>
      <c r="U75199" s="378"/>
      <c r="V75199" s="378"/>
      <c r="W75199" s="378"/>
      <c r="X75199" s="378"/>
      <c r="Y75199" s="378"/>
    </row>
    <row r="75200" spans="1:25">
      <c r="A75200" s="374"/>
      <c r="B75200" s="374"/>
      <c r="C75200" s="406"/>
      <c r="D75200" s="407"/>
      <c r="E75200" s="374"/>
      <c r="F75200" s="374"/>
      <c r="G75200" s="408"/>
      <c r="H75200" s="374"/>
      <c r="I75200" s="409"/>
      <c r="J75200" s="374"/>
      <c r="K75200" s="409"/>
      <c r="L75200" s="378"/>
      <c r="M75200" s="410"/>
      <c r="N75200" s="374"/>
      <c r="O75200" s="411"/>
      <c r="P75200" s="409"/>
      <c r="Q75200" s="409"/>
      <c r="R75200" s="378"/>
      <c r="S75200" s="378"/>
      <c r="T75200" s="378"/>
      <c r="U75200" s="378"/>
      <c r="V75200" s="378"/>
      <c r="W75200" s="378"/>
      <c r="X75200" s="378"/>
      <c r="Y75200" s="378"/>
    </row>
    <row r="75201" spans="1:25">
      <c r="A75201" s="374"/>
      <c r="B75201" s="374"/>
      <c r="C75201" s="406"/>
      <c r="D75201" s="407"/>
      <c r="E75201" s="374"/>
      <c r="F75201" s="374"/>
      <c r="G75201" s="408"/>
      <c r="H75201" s="374"/>
      <c r="I75201" s="409"/>
      <c r="J75201" s="374"/>
      <c r="K75201" s="409"/>
      <c r="L75201" s="378"/>
      <c r="M75201" s="410"/>
      <c r="N75201" s="374"/>
      <c r="O75201" s="411"/>
      <c r="P75201" s="409"/>
      <c r="Q75201" s="409"/>
      <c r="R75201" s="378"/>
      <c r="S75201" s="378"/>
      <c r="T75201" s="378"/>
      <c r="U75201" s="378"/>
      <c r="V75201" s="378"/>
      <c r="W75201" s="378"/>
      <c r="X75201" s="378"/>
      <c r="Y75201" s="378"/>
    </row>
    <row r="75202" spans="1:25">
      <c r="A75202" s="374"/>
      <c r="B75202" s="374"/>
      <c r="C75202" s="406"/>
      <c r="D75202" s="407"/>
      <c r="E75202" s="374"/>
      <c r="F75202" s="374"/>
      <c r="G75202" s="408"/>
      <c r="H75202" s="374"/>
      <c r="I75202" s="409"/>
      <c r="J75202" s="374"/>
      <c r="K75202" s="409"/>
      <c r="L75202" s="378"/>
      <c r="M75202" s="410"/>
      <c r="N75202" s="374"/>
      <c r="O75202" s="411"/>
      <c r="P75202" s="409"/>
      <c r="Q75202" s="409"/>
      <c r="R75202" s="378"/>
      <c r="S75202" s="378"/>
      <c r="T75202" s="378"/>
      <c r="U75202" s="378"/>
      <c r="V75202" s="378"/>
      <c r="W75202" s="378"/>
      <c r="X75202" s="378"/>
      <c r="Y75202" s="378"/>
    </row>
    <row r="75203" spans="1:25">
      <c r="A75203" s="374"/>
      <c r="B75203" s="374"/>
      <c r="C75203" s="406"/>
      <c r="D75203" s="407"/>
      <c r="E75203" s="374"/>
      <c r="F75203" s="374"/>
      <c r="G75203" s="408"/>
      <c r="H75203" s="374"/>
      <c r="I75203" s="409"/>
      <c r="J75203" s="374"/>
      <c r="K75203" s="409"/>
      <c r="L75203" s="378"/>
      <c r="M75203" s="410"/>
      <c r="N75203" s="374"/>
      <c r="O75203" s="411"/>
      <c r="P75203" s="409"/>
      <c r="Q75203" s="409"/>
      <c r="R75203" s="378"/>
      <c r="S75203" s="378"/>
      <c r="T75203" s="378"/>
      <c r="U75203" s="378"/>
      <c r="V75203" s="378"/>
      <c r="W75203" s="378"/>
      <c r="X75203" s="378"/>
      <c r="Y75203" s="378"/>
    </row>
    <row r="75204" spans="1:25">
      <c r="A75204" s="374"/>
      <c r="B75204" s="374"/>
      <c r="C75204" s="406"/>
      <c r="D75204" s="407"/>
      <c r="E75204" s="374"/>
      <c r="F75204" s="374"/>
      <c r="G75204" s="408"/>
      <c r="H75204" s="374"/>
      <c r="I75204" s="409"/>
      <c r="J75204" s="374"/>
      <c r="K75204" s="409"/>
      <c r="L75204" s="378"/>
      <c r="M75204" s="410"/>
      <c r="N75204" s="374"/>
      <c r="O75204" s="411"/>
      <c r="P75204" s="409"/>
      <c r="Q75204" s="409"/>
      <c r="R75204" s="378"/>
      <c r="S75204" s="378"/>
      <c r="T75204" s="378"/>
      <c r="U75204" s="378"/>
      <c r="V75204" s="378"/>
      <c r="W75204" s="378"/>
      <c r="X75204" s="378"/>
      <c r="Y75204" s="378"/>
    </row>
    <row r="75205" spans="1:25">
      <c r="A75205" s="374"/>
      <c r="B75205" s="374"/>
      <c r="C75205" s="406"/>
      <c r="D75205" s="407"/>
      <c r="E75205" s="374"/>
      <c r="F75205" s="374"/>
      <c r="G75205" s="408"/>
      <c r="H75205" s="374"/>
      <c r="I75205" s="409"/>
      <c r="J75205" s="374"/>
      <c r="K75205" s="409"/>
      <c r="L75205" s="378"/>
      <c r="M75205" s="410"/>
      <c r="N75205" s="374"/>
      <c r="O75205" s="411"/>
      <c r="P75205" s="409"/>
      <c r="Q75205" s="409"/>
      <c r="R75205" s="378"/>
      <c r="S75205" s="378"/>
      <c r="T75205" s="378"/>
      <c r="U75205" s="378"/>
      <c r="V75205" s="378"/>
      <c r="W75205" s="378"/>
      <c r="X75205" s="378"/>
      <c r="Y75205" s="378"/>
    </row>
    <row r="75206" spans="1:25">
      <c r="A75206" s="374"/>
      <c r="B75206" s="374"/>
      <c r="C75206" s="406"/>
      <c r="D75206" s="407"/>
      <c r="E75206" s="374"/>
      <c r="F75206" s="374"/>
      <c r="G75206" s="408"/>
      <c r="H75206" s="374"/>
      <c r="I75206" s="409"/>
      <c r="J75206" s="374"/>
      <c r="K75206" s="409"/>
      <c r="L75206" s="378"/>
      <c r="M75206" s="410"/>
      <c r="N75206" s="374"/>
      <c r="O75206" s="411"/>
      <c r="P75206" s="409"/>
      <c r="Q75206" s="409"/>
      <c r="R75206" s="378"/>
      <c r="S75206" s="378"/>
      <c r="T75206" s="378"/>
      <c r="U75206" s="378"/>
      <c r="V75206" s="378"/>
      <c r="W75206" s="378"/>
      <c r="X75206" s="378"/>
      <c r="Y75206" s="378"/>
    </row>
    <row r="75207" spans="1:25">
      <c r="A75207" s="374"/>
      <c r="B75207" s="374"/>
      <c r="C75207" s="406"/>
      <c r="D75207" s="407"/>
      <c r="E75207" s="374"/>
      <c r="F75207" s="374"/>
      <c r="G75207" s="408"/>
      <c r="H75207" s="374"/>
      <c r="I75207" s="409"/>
      <c r="J75207" s="374"/>
      <c r="K75207" s="409"/>
      <c r="L75207" s="378"/>
      <c r="M75207" s="410"/>
      <c r="N75207" s="374"/>
      <c r="O75207" s="411"/>
      <c r="P75207" s="409"/>
      <c r="Q75207" s="409"/>
      <c r="R75207" s="378"/>
      <c r="S75207" s="378"/>
      <c r="T75207" s="378"/>
      <c r="U75207" s="378"/>
      <c r="V75207" s="378"/>
      <c r="W75207" s="378"/>
      <c r="X75207" s="378"/>
      <c r="Y75207" s="378"/>
    </row>
    <row r="75208" spans="1:25">
      <c r="A75208" s="374"/>
      <c r="B75208" s="374"/>
      <c r="C75208" s="406"/>
      <c r="D75208" s="407"/>
      <c r="E75208" s="374"/>
      <c r="F75208" s="374"/>
      <c r="G75208" s="408"/>
      <c r="H75208" s="374"/>
      <c r="I75208" s="409"/>
      <c r="J75208" s="374"/>
      <c r="K75208" s="409"/>
      <c r="L75208" s="378"/>
      <c r="M75208" s="410"/>
      <c r="N75208" s="374"/>
      <c r="O75208" s="411"/>
      <c r="P75208" s="409"/>
      <c r="Q75208" s="409"/>
      <c r="R75208" s="378"/>
      <c r="S75208" s="378"/>
      <c r="T75208" s="378"/>
      <c r="U75208" s="378"/>
      <c r="V75208" s="378"/>
      <c r="W75208" s="378"/>
      <c r="X75208" s="378"/>
      <c r="Y75208" s="378"/>
    </row>
    <row r="75209" spans="1:25">
      <c r="A75209" s="374"/>
      <c r="B75209" s="374"/>
      <c r="C75209" s="406"/>
      <c r="D75209" s="407"/>
      <c r="E75209" s="374"/>
      <c r="F75209" s="374"/>
      <c r="G75209" s="408"/>
      <c r="H75209" s="374"/>
      <c r="I75209" s="409"/>
      <c r="J75209" s="374"/>
      <c r="K75209" s="409"/>
      <c r="L75209" s="378"/>
      <c r="M75209" s="410"/>
      <c r="N75209" s="374"/>
      <c r="O75209" s="411"/>
      <c r="P75209" s="409"/>
      <c r="Q75209" s="409"/>
      <c r="R75209" s="378"/>
      <c r="S75209" s="378"/>
      <c r="T75209" s="378"/>
      <c r="U75209" s="378"/>
      <c r="V75209" s="378"/>
      <c r="W75209" s="378"/>
      <c r="X75209" s="378"/>
      <c r="Y75209" s="378"/>
    </row>
    <row r="75210" spans="1:25">
      <c r="A75210" s="374"/>
      <c r="B75210" s="374"/>
      <c r="C75210" s="406"/>
      <c r="D75210" s="407"/>
      <c r="E75210" s="374"/>
      <c r="F75210" s="374"/>
      <c r="G75210" s="408"/>
      <c r="H75210" s="374"/>
      <c r="I75210" s="409"/>
      <c r="J75210" s="374"/>
      <c r="K75210" s="409"/>
      <c r="L75210" s="378"/>
      <c r="M75210" s="410"/>
      <c r="N75210" s="374"/>
      <c r="O75210" s="411"/>
      <c r="P75210" s="409"/>
      <c r="Q75210" s="409"/>
      <c r="R75210" s="378"/>
      <c r="S75210" s="378"/>
      <c r="T75210" s="378"/>
      <c r="U75210" s="378"/>
      <c r="V75210" s="378"/>
      <c r="W75210" s="378"/>
      <c r="X75210" s="378"/>
      <c r="Y75210" s="378"/>
    </row>
    <row r="75211" spans="1:25">
      <c r="A75211" s="374"/>
      <c r="B75211" s="374"/>
      <c r="C75211" s="406"/>
      <c r="D75211" s="407"/>
      <c r="E75211" s="374"/>
      <c r="F75211" s="374"/>
      <c r="G75211" s="408"/>
      <c r="H75211" s="374"/>
      <c r="I75211" s="409"/>
      <c r="J75211" s="374"/>
      <c r="K75211" s="409"/>
      <c r="L75211" s="378"/>
      <c r="M75211" s="410"/>
      <c r="N75211" s="374"/>
      <c r="O75211" s="411"/>
      <c r="P75211" s="409"/>
      <c r="Q75211" s="409"/>
      <c r="R75211" s="378"/>
      <c r="S75211" s="378"/>
      <c r="T75211" s="378"/>
      <c r="U75211" s="378"/>
      <c r="V75211" s="378"/>
      <c r="W75211" s="378"/>
      <c r="X75211" s="378"/>
      <c r="Y75211" s="378"/>
    </row>
    <row r="75212" spans="1:25">
      <c r="A75212" s="374"/>
      <c r="B75212" s="374"/>
      <c r="C75212" s="406"/>
      <c r="D75212" s="407"/>
      <c r="E75212" s="374"/>
      <c r="F75212" s="374"/>
      <c r="G75212" s="408"/>
      <c r="H75212" s="374"/>
      <c r="I75212" s="409"/>
      <c r="J75212" s="374"/>
      <c r="K75212" s="409"/>
      <c r="L75212" s="378"/>
      <c r="M75212" s="410"/>
      <c r="N75212" s="374"/>
      <c r="O75212" s="411"/>
      <c r="P75212" s="409"/>
      <c r="Q75212" s="409"/>
      <c r="R75212" s="378"/>
      <c r="S75212" s="378"/>
      <c r="T75212" s="378"/>
      <c r="U75212" s="378"/>
      <c r="V75212" s="378"/>
      <c r="W75212" s="378"/>
      <c r="X75212" s="378"/>
      <c r="Y75212" s="378"/>
    </row>
    <row r="75213" spans="1:25">
      <c r="A75213" s="374"/>
      <c r="B75213" s="374"/>
      <c r="C75213" s="406"/>
      <c r="D75213" s="407"/>
      <c r="E75213" s="374"/>
      <c r="F75213" s="374"/>
      <c r="G75213" s="408"/>
      <c r="H75213" s="374"/>
      <c r="I75213" s="409"/>
      <c r="J75213" s="374"/>
      <c r="K75213" s="409"/>
      <c r="L75213" s="378"/>
      <c r="M75213" s="410"/>
      <c r="N75213" s="374"/>
      <c r="O75213" s="411"/>
      <c r="P75213" s="409"/>
      <c r="Q75213" s="409"/>
      <c r="R75213" s="378"/>
      <c r="S75213" s="378"/>
      <c r="T75213" s="378"/>
      <c r="U75213" s="378"/>
      <c r="V75213" s="378"/>
      <c r="W75213" s="378"/>
      <c r="X75213" s="378"/>
      <c r="Y75213" s="378"/>
    </row>
    <row r="75214" spans="1:25">
      <c r="A75214" s="374"/>
      <c r="B75214" s="374"/>
      <c r="C75214" s="406"/>
      <c r="D75214" s="407"/>
      <c r="E75214" s="374"/>
      <c r="F75214" s="374"/>
      <c r="G75214" s="408"/>
      <c r="H75214" s="374"/>
      <c r="I75214" s="409"/>
      <c r="J75214" s="374"/>
      <c r="K75214" s="409"/>
      <c r="L75214" s="378"/>
      <c r="M75214" s="410"/>
      <c r="N75214" s="374"/>
      <c r="O75214" s="411"/>
      <c r="P75214" s="409"/>
      <c r="Q75214" s="409"/>
      <c r="R75214" s="378"/>
      <c r="S75214" s="378"/>
      <c r="T75214" s="378"/>
      <c r="U75214" s="378"/>
      <c r="V75214" s="378"/>
      <c r="W75214" s="378"/>
      <c r="X75214" s="378"/>
      <c r="Y75214" s="378"/>
    </row>
    <row r="75215" spans="1:25">
      <c r="A75215" s="374"/>
      <c r="B75215" s="374"/>
      <c r="C75215" s="406"/>
      <c r="D75215" s="407"/>
      <c r="E75215" s="374"/>
      <c r="F75215" s="374"/>
      <c r="G75215" s="408"/>
      <c r="H75215" s="374"/>
      <c r="I75215" s="409"/>
      <c r="J75215" s="374"/>
      <c r="K75215" s="409"/>
      <c r="L75215" s="378"/>
      <c r="M75215" s="410"/>
      <c r="N75215" s="374"/>
      <c r="O75215" s="411"/>
      <c r="P75215" s="409"/>
      <c r="Q75215" s="409"/>
      <c r="R75215" s="378"/>
      <c r="S75215" s="378"/>
      <c r="T75215" s="378"/>
      <c r="U75215" s="378"/>
      <c r="V75215" s="378"/>
      <c r="W75215" s="378"/>
      <c r="X75215" s="378"/>
      <c r="Y75215" s="378"/>
    </row>
    <row r="75216" spans="1:25">
      <c r="A75216" s="374"/>
      <c r="B75216" s="374"/>
      <c r="C75216" s="406"/>
      <c r="D75216" s="407"/>
      <c r="E75216" s="374"/>
      <c r="F75216" s="374"/>
      <c r="G75216" s="408"/>
      <c r="H75216" s="374"/>
      <c r="I75216" s="409"/>
      <c r="J75216" s="374"/>
      <c r="K75216" s="409"/>
      <c r="L75216" s="378"/>
      <c r="M75216" s="410"/>
      <c r="N75216" s="374"/>
      <c r="O75216" s="411"/>
      <c r="P75216" s="409"/>
      <c r="Q75216" s="409"/>
      <c r="R75216" s="378"/>
      <c r="S75216" s="378"/>
      <c r="T75216" s="378"/>
      <c r="U75216" s="378"/>
      <c r="V75216" s="378"/>
      <c r="W75216" s="378"/>
      <c r="X75216" s="378"/>
      <c r="Y75216" s="378"/>
    </row>
    <row r="75217" spans="1:25">
      <c r="A75217" s="374"/>
      <c r="B75217" s="374"/>
      <c r="C75217" s="406"/>
      <c r="D75217" s="407"/>
      <c r="E75217" s="374"/>
      <c r="F75217" s="374"/>
      <c r="G75217" s="408"/>
      <c r="H75217" s="374"/>
      <c r="I75217" s="409"/>
      <c r="J75217" s="374"/>
      <c r="K75217" s="409"/>
      <c r="L75217" s="378"/>
      <c r="M75217" s="410"/>
      <c r="N75217" s="374"/>
      <c r="O75217" s="411"/>
      <c r="P75217" s="409"/>
      <c r="Q75217" s="409"/>
      <c r="R75217" s="378"/>
      <c r="S75217" s="378"/>
      <c r="T75217" s="378"/>
      <c r="U75217" s="378"/>
      <c r="V75217" s="378"/>
      <c r="W75217" s="378"/>
      <c r="X75217" s="378"/>
      <c r="Y75217" s="378"/>
    </row>
    <row r="75218" spans="1:25">
      <c r="A75218" s="374"/>
      <c r="B75218" s="374"/>
      <c r="C75218" s="406"/>
      <c r="D75218" s="407"/>
      <c r="E75218" s="374"/>
      <c r="F75218" s="374"/>
      <c r="G75218" s="408"/>
      <c r="H75218" s="374"/>
      <c r="I75218" s="409"/>
      <c r="J75218" s="374"/>
      <c r="K75218" s="409"/>
      <c r="L75218" s="378"/>
      <c r="M75218" s="410"/>
      <c r="N75218" s="374"/>
      <c r="O75218" s="411"/>
      <c r="P75218" s="409"/>
      <c r="Q75218" s="409"/>
      <c r="R75218" s="378"/>
      <c r="S75218" s="378"/>
      <c r="T75218" s="378"/>
      <c r="U75218" s="378"/>
      <c r="V75218" s="378"/>
      <c r="W75218" s="378"/>
      <c r="X75218" s="378"/>
      <c r="Y75218" s="378"/>
    </row>
    <row r="75219" spans="1:25">
      <c r="A75219" s="374"/>
      <c r="B75219" s="374"/>
      <c r="C75219" s="406"/>
      <c r="D75219" s="407"/>
      <c r="E75219" s="374"/>
      <c r="F75219" s="374"/>
      <c r="G75219" s="408"/>
      <c r="H75219" s="374"/>
      <c r="I75219" s="409"/>
      <c r="J75219" s="374"/>
      <c r="K75219" s="409"/>
      <c r="L75219" s="378"/>
      <c r="M75219" s="410"/>
      <c r="N75219" s="374"/>
      <c r="O75219" s="411"/>
      <c r="P75219" s="409"/>
      <c r="Q75219" s="409"/>
      <c r="R75219" s="378"/>
      <c r="S75219" s="378"/>
      <c r="T75219" s="378"/>
      <c r="U75219" s="378"/>
      <c r="V75219" s="378"/>
      <c r="W75219" s="378"/>
      <c r="X75219" s="378"/>
      <c r="Y75219" s="378"/>
    </row>
    <row r="75220" spans="1:25">
      <c r="A75220" s="374"/>
      <c r="B75220" s="374"/>
      <c r="C75220" s="406"/>
      <c r="D75220" s="407"/>
      <c r="E75220" s="374"/>
      <c r="F75220" s="374"/>
      <c r="G75220" s="408"/>
      <c r="H75220" s="374"/>
      <c r="I75220" s="409"/>
      <c r="J75220" s="374"/>
      <c r="K75220" s="409"/>
      <c r="L75220" s="378"/>
      <c r="M75220" s="410"/>
      <c r="N75220" s="374"/>
      <c r="O75220" s="411"/>
      <c r="P75220" s="409"/>
      <c r="Q75220" s="409"/>
      <c r="R75220" s="378"/>
      <c r="S75220" s="378"/>
      <c r="T75220" s="378"/>
      <c r="U75220" s="378"/>
      <c r="V75220" s="378"/>
      <c r="W75220" s="378"/>
      <c r="X75220" s="378"/>
      <c r="Y75220" s="378"/>
    </row>
    <row r="75221" spans="1:25">
      <c r="A75221" s="374"/>
      <c r="B75221" s="374"/>
      <c r="C75221" s="406"/>
      <c r="D75221" s="407"/>
      <c r="E75221" s="374"/>
      <c r="F75221" s="374"/>
      <c r="G75221" s="408"/>
      <c r="H75221" s="374"/>
      <c r="I75221" s="409"/>
      <c r="J75221" s="374"/>
      <c r="K75221" s="409"/>
      <c r="L75221" s="378"/>
      <c r="M75221" s="410"/>
      <c r="N75221" s="374"/>
      <c r="O75221" s="411"/>
      <c r="P75221" s="409"/>
      <c r="Q75221" s="409"/>
      <c r="R75221" s="378"/>
      <c r="S75221" s="378"/>
      <c r="T75221" s="378"/>
      <c r="U75221" s="378"/>
      <c r="V75221" s="378"/>
      <c r="W75221" s="378"/>
      <c r="X75221" s="378"/>
      <c r="Y75221" s="378"/>
    </row>
    <row r="75222" spans="1:25">
      <c r="A75222" s="374"/>
      <c r="B75222" s="374"/>
      <c r="C75222" s="406"/>
      <c r="D75222" s="407"/>
      <c r="E75222" s="374"/>
      <c r="F75222" s="374"/>
      <c r="G75222" s="408"/>
      <c r="H75222" s="374"/>
      <c r="I75222" s="409"/>
      <c r="J75222" s="374"/>
      <c r="K75222" s="409"/>
      <c r="L75222" s="378"/>
      <c r="M75222" s="410"/>
      <c r="N75222" s="374"/>
      <c r="O75222" s="411"/>
      <c r="P75222" s="409"/>
      <c r="Q75222" s="409"/>
      <c r="R75222" s="378"/>
      <c r="S75222" s="378"/>
      <c r="T75222" s="378"/>
      <c r="U75222" s="378"/>
      <c r="V75222" s="378"/>
      <c r="W75222" s="378"/>
      <c r="X75222" s="378"/>
      <c r="Y75222" s="378"/>
    </row>
    <row r="75223" spans="1:25">
      <c r="A75223" s="374"/>
      <c r="B75223" s="374"/>
      <c r="C75223" s="406"/>
      <c r="D75223" s="407"/>
      <c r="E75223" s="374"/>
      <c r="F75223" s="374"/>
      <c r="G75223" s="408"/>
      <c r="H75223" s="374"/>
      <c r="I75223" s="409"/>
      <c r="J75223" s="374"/>
      <c r="K75223" s="409"/>
      <c r="L75223" s="378"/>
      <c r="M75223" s="410"/>
      <c r="N75223" s="374"/>
      <c r="O75223" s="411"/>
      <c r="P75223" s="409"/>
      <c r="Q75223" s="409"/>
      <c r="R75223" s="378"/>
      <c r="S75223" s="378"/>
      <c r="T75223" s="378"/>
      <c r="U75223" s="378"/>
      <c r="V75223" s="378"/>
      <c r="W75223" s="378"/>
      <c r="X75223" s="378"/>
      <c r="Y75223" s="378"/>
    </row>
    <row r="75224" spans="1:25">
      <c r="A75224" s="374"/>
      <c r="B75224" s="374"/>
      <c r="C75224" s="406"/>
      <c r="D75224" s="407"/>
      <c r="E75224" s="374"/>
      <c r="F75224" s="374"/>
      <c r="G75224" s="408"/>
      <c r="H75224" s="374"/>
      <c r="I75224" s="409"/>
      <c r="J75224" s="374"/>
      <c r="K75224" s="409"/>
      <c r="L75224" s="378"/>
      <c r="M75224" s="410"/>
      <c r="N75224" s="374"/>
      <c r="O75224" s="411"/>
      <c r="P75224" s="409"/>
      <c r="Q75224" s="409"/>
      <c r="R75224" s="378"/>
      <c r="S75224" s="378"/>
      <c r="T75224" s="378"/>
      <c r="U75224" s="378"/>
      <c r="V75224" s="378"/>
      <c r="W75224" s="378"/>
      <c r="X75224" s="378"/>
      <c r="Y75224" s="378"/>
    </row>
    <row r="75225" spans="1:25">
      <c r="A75225" s="374"/>
      <c r="B75225" s="374"/>
      <c r="C75225" s="406"/>
      <c r="D75225" s="407"/>
      <c r="E75225" s="374"/>
      <c r="F75225" s="374"/>
      <c r="G75225" s="408"/>
      <c r="H75225" s="374"/>
      <c r="I75225" s="409"/>
      <c r="J75225" s="374"/>
      <c r="K75225" s="409"/>
      <c r="L75225" s="378"/>
      <c r="M75225" s="410"/>
      <c r="N75225" s="374"/>
      <c r="O75225" s="411"/>
      <c r="P75225" s="409"/>
      <c r="Q75225" s="409"/>
      <c r="R75225" s="378"/>
      <c r="S75225" s="378"/>
      <c r="T75225" s="378"/>
      <c r="U75225" s="378"/>
      <c r="V75225" s="378"/>
      <c r="W75225" s="378"/>
      <c r="X75225" s="378"/>
      <c r="Y75225" s="378"/>
    </row>
    <row r="75226" spans="1:25">
      <c r="A75226" s="374"/>
      <c r="B75226" s="374"/>
      <c r="C75226" s="406"/>
      <c r="D75226" s="407"/>
      <c r="E75226" s="374"/>
      <c r="F75226" s="374"/>
      <c r="G75226" s="408"/>
      <c r="H75226" s="374"/>
      <c r="I75226" s="409"/>
      <c r="J75226" s="374"/>
      <c r="K75226" s="409"/>
      <c r="L75226" s="378"/>
      <c r="M75226" s="410"/>
      <c r="N75226" s="374"/>
      <c r="O75226" s="411"/>
      <c r="P75226" s="409"/>
      <c r="Q75226" s="409"/>
      <c r="R75226" s="378"/>
      <c r="S75226" s="378"/>
      <c r="T75226" s="378"/>
      <c r="U75226" s="378"/>
      <c r="V75226" s="378"/>
      <c r="W75226" s="378"/>
      <c r="X75226" s="378"/>
      <c r="Y75226" s="378"/>
    </row>
    <row r="75227" spans="1:25">
      <c r="A75227" s="374"/>
      <c r="B75227" s="374"/>
      <c r="C75227" s="406"/>
      <c r="D75227" s="407"/>
      <c r="E75227" s="374"/>
      <c r="F75227" s="374"/>
      <c r="G75227" s="408"/>
      <c r="H75227" s="374"/>
      <c r="I75227" s="409"/>
      <c r="J75227" s="374"/>
      <c r="K75227" s="409"/>
      <c r="L75227" s="378"/>
      <c r="M75227" s="410"/>
      <c r="N75227" s="374"/>
      <c r="O75227" s="411"/>
      <c r="P75227" s="409"/>
      <c r="Q75227" s="409"/>
      <c r="R75227" s="378"/>
      <c r="S75227" s="378"/>
      <c r="T75227" s="378"/>
      <c r="U75227" s="378"/>
      <c r="V75227" s="378"/>
      <c r="W75227" s="378"/>
      <c r="X75227" s="378"/>
      <c r="Y75227" s="378"/>
    </row>
    <row r="75228" spans="1:25">
      <c r="A75228" s="374"/>
      <c r="B75228" s="374"/>
      <c r="C75228" s="406"/>
      <c r="D75228" s="407"/>
      <c r="E75228" s="374"/>
      <c r="F75228" s="374"/>
      <c r="G75228" s="408"/>
      <c r="H75228" s="374"/>
      <c r="I75228" s="409"/>
      <c r="J75228" s="374"/>
      <c r="K75228" s="409"/>
      <c r="L75228" s="378"/>
      <c r="M75228" s="410"/>
      <c r="N75228" s="374"/>
      <c r="O75228" s="411"/>
      <c r="P75228" s="409"/>
      <c r="Q75228" s="409"/>
      <c r="R75228" s="378"/>
      <c r="S75228" s="378"/>
      <c r="T75228" s="378"/>
      <c r="U75228" s="378"/>
      <c r="V75228" s="378"/>
      <c r="W75228" s="378"/>
      <c r="X75228" s="378"/>
      <c r="Y75228" s="378"/>
    </row>
    <row r="75229" spans="1:25">
      <c r="A75229" s="374"/>
      <c r="B75229" s="374"/>
      <c r="C75229" s="406"/>
      <c r="D75229" s="407"/>
      <c r="E75229" s="374"/>
      <c r="F75229" s="374"/>
      <c r="G75229" s="408"/>
      <c r="H75229" s="374"/>
      <c r="I75229" s="409"/>
      <c r="J75229" s="374"/>
      <c r="K75229" s="409"/>
      <c r="L75229" s="378"/>
      <c r="M75229" s="410"/>
      <c r="N75229" s="374"/>
      <c r="O75229" s="411"/>
      <c r="P75229" s="409"/>
      <c r="Q75229" s="409"/>
      <c r="R75229" s="378"/>
      <c r="S75229" s="378"/>
      <c r="T75229" s="378"/>
      <c r="U75229" s="378"/>
      <c r="V75229" s="378"/>
      <c r="W75229" s="378"/>
      <c r="X75229" s="378"/>
      <c r="Y75229" s="378"/>
    </row>
    <row r="75230" spans="1:25">
      <c r="A75230" s="374"/>
      <c r="B75230" s="374"/>
      <c r="C75230" s="406"/>
      <c r="D75230" s="407"/>
      <c r="E75230" s="374"/>
      <c r="F75230" s="374"/>
      <c r="G75230" s="408"/>
      <c r="H75230" s="374"/>
      <c r="I75230" s="409"/>
      <c r="J75230" s="374"/>
      <c r="K75230" s="409"/>
      <c r="L75230" s="378"/>
      <c r="M75230" s="410"/>
      <c r="N75230" s="374"/>
      <c r="O75230" s="411"/>
      <c r="P75230" s="409"/>
      <c r="Q75230" s="409"/>
      <c r="R75230" s="378"/>
      <c r="S75230" s="378"/>
      <c r="T75230" s="378"/>
      <c r="U75230" s="378"/>
      <c r="V75230" s="378"/>
      <c r="W75230" s="378"/>
      <c r="X75230" s="378"/>
      <c r="Y75230" s="378"/>
    </row>
    <row r="75231" spans="1:25">
      <c r="A75231" s="374"/>
      <c r="B75231" s="374"/>
      <c r="C75231" s="406"/>
      <c r="D75231" s="407"/>
      <c r="E75231" s="374"/>
      <c r="F75231" s="374"/>
      <c r="G75231" s="408"/>
      <c r="H75231" s="374"/>
      <c r="I75231" s="409"/>
      <c r="J75231" s="374"/>
      <c r="K75231" s="409"/>
      <c r="L75231" s="378"/>
      <c r="M75231" s="410"/>
      <c r="N75231" s="374"/>
      <c r="O75231" s="411"/>
      <c r="P75231" s="409"/>
      <c r="Q75231" s="409"/>
      <c r="R75231" s="378"/>
      <c r="S75231" s="378"/>
      <c r="T75231" s="378"/>
      <c r="U75231" s="378"/>
      <c r="V75231" s="378"/>
      <c r="W75231" s="378"/>
      <c r="X75231" s="378"/>
      <c r="Y75231" s="378"/>
    </row>
    <row r="75232" spans="1:25">
      <c r="A75232" s="374"/>
      <c r="B75232" s="374"/>
      <c r="C75232" s="406"/>
      <c r="D75232" s="407"/>
      <c r="E75232" s="374"/>
      <c r="F75232" s="374"/>
      <c r="G75232" s="408"/>
      <c r="H75232" s="374"/>
      <c r="I75232" s="409"/>
      <c r="J75232" s="374"/>
      <c r="K75232" s="409"/>
      <c r="L75232" s="378"/>
      <c r="M75232" s="410"/>
      <c r="N75232" s="374"/>
      <c r="O75232" s="411"/>
      <c r="P75232" s="409"/>
      <c r="Q75232" s="409"/>
      <c r="R75232" s="378"/>
      <c r="S75232" s="378"/>
      <c r="T75232" s="378"/>
      <c r="U75232" s="378"/>
      <c r="V75232" s="378"/>
      <c r="W75232" s="378"/>
      <c r="X75232" s="378"/>
      <c r="Y75232" s="378"/>
    </row>
    <row r="75233" spans="1:25">
      <c r="A75233" s="374"/>
      <c r="B75233" s="374"/>
      <c r="C75233" s="406"/>
      <c r="D75233" s="407"/>
      <c r="E75233" s="374"/>
      <c r="F75233" s="374"/>
      <c r="G75233" s="408"/>
      <c r="H75233" s="374"/>
      <c r="I75233" s="409"/>
      <c r="J75233" s="374"/>
      <c r="K75233" s="409"/>
      <c r="L75233" s="378"/>
      <c r="M75233" s="410"/>
      <c r="N75233" s="374"/>
      <c r="O75233" s="411"/>
      <c r="P75233" s="409"/>
      <c r="Q75233" s="409"/>
      <c r="R75233" s="378"/>
      <c r="S75233" s="378"/>
      <c r="T75233" s="378"/>
      <c r="U75233" s="378"/>
      <c r="V75233" s="378"/>
      <c r="W75233" s="378"/>
      <c r="X75233" s="378"/>
      <c r="Y75233" s="378"/>
    </row>
    <row r="75234" spans="1:25">
      <c r="A75234" s="374"/>
      <c r="B75234" s="374"/>
      <c r="C75234" s="406"/>
      <c r="D75234" s="407"/>
      <c r="E75234" s="374"/>
      <c r="F75234" s="374"/>
      <c r="G75234" s="408"/>
      <c r="H75234" s="374"/>
      <c r="I75234" s="409"/>
      <c r="J75234" s="374"/>
      <c r="K75234" s="409"/>
      <c r="L75234" s="378"/>
      <c r="M75234" s="410"/>
      <c r="N75234" s="374"/>
      <c r="O75234" s="411"/>
      <c r="P75234" s="409"/>
      <c r="Q75234" s="409"/>
      <c r="R75234" s="378"/>
      <c r="S75234" s="378"/>
      <c r="T75234" s="378"/>
      <c r="U75234" s="378"/>
      <c r="V75234" s="378"/>
      <c r="W75234" s="378"/>
      <c r="X75234" s="378"/>
      <c r="Y75234" s="378"/>
    </row>
    <row r="75235" spans="1:25">
      <c r="A75235" s="374"/>
      <c r="B75235" s="374"/>
      <c r="C75235" s="406"/>
      <c r="D75235" s="407"/>
      <c r="E75235" s="374"/>
      <c r="F75235" s="374"/>
      <c r="G75235" s="408"/>
      <c r="H75235" s="374"/>
      <c r="I75235" s="409"/>
      <c r="J75235" s="374"/>
      <c r="K75235" s="409"/>
      <c r="L75235" s="378"/>
      <c r="M75235" s="410"/>
      <c r="N75235" s="374"/>
      <c r="O75235" s="411"/>
      <c r="P75235" s="409"/>
      <c r="Q75235" s="409"/>
      <c r="R75235" s="378"/>
      <c r="S75235" s="378"/>
      <c r="T75235" s="378"/>
      <c r="U75235" s="378"/>
      <c r="V75235" s="378"/>
      <c r="W75235" s="378"/>
      <c r="X75235" s="378"/>
      <c r="Y75235" s="378"/>
    </row>
    <row r="75236" spans="1:25">
      <c r="A75236" s="374"/>
      <c r="B75236" s="374"/>
      <c r="C75236" s="406"/>
      <c r="D75236" s="407"/>
      <c r="E75236" s="374"/>
      <c r="F75236" s="374"/>
      <c r="G75236" s="408"/>
      <c r="H75236" s="374"/>
      <c r="I75236" s="409"/>
      <c r="J75236" s="374"/>
      <c r="K75236" s="409"/>
      <c r="L75236" s="378"/>
      <c r="M75236" s="410"/>
      <c r="N75236" s="374"/>
      <c r="O75236" s="411"/>
      <c r="P75236" s="409"/>
      <c r="Q75236" s="409"/>
      <c r="R75236" s="378"/>
      <c r="S75236" s="378"/>
      <c r="T75236" s="378"/>
      <c r="U75236" s="378"/>
      <c r="V75236" s="378"/>
      <c r="W75236" s="378"/>
      <c r="X75236" s="378"/>
      <c r="Y75236" s="378"/>
    </row>
    <row r="75237" spans="1:25">
      <c r="A75237" s="374"/>
      <c r="B75237" s="374"/>
      <c r="C75237" s="406"/>
      <c r="D75237" s="407"/>
      <c r="E75237" s="374"/>
      <c r="F75237" s="374"/>
      <c r="G75237" s="408"/>
      <c r="H75237" s="374"/>
      <c r="I75237" s="409"/>
      <c r="J75237" s="374"/>
      <c r="K75237" s="409"/>
      <c r="L75237" s="378"/>
      <c r="M75237" s="410"/>
      <c r="N75237" s="374"/>
      <c r="O75237" s="411"/>
      <c r="P75237" s="409"/>
      <c r="Q75237" s="409"/>
      <c r="R75237" s="378"/>
      <c r="S75237" s="378"/>
      <c r="T75237" s="378"/>
      <c r="U75237" s="378"/>
      <c r="V75237" s="378"/>
      <c r="W75237" s="378"/>
      <c r="X75237" s="378"/>
      <c r="Y75237" s="378"/>
    </row>
    <row r="75238" spans="1:25">
      <c r="A75238" s="374"/>
      <c r="B75238" s="374"/>
      <c r="C75238" s="406"/>
      <c r="D75238" s="407"/>
      <c r="E75238" s="374"/>
      <c r="F75238" s="374"/>
      <c r="G75238" s="408"/>
      <c r="H75238" s="374"/>
      <c r="I75238" s="409"/>
      <c r="J75238" s="374"/>
      <c r="K75238" s="409"/>
      <c r="L75238" s="378"/>
      <c r="M75238" s="410"/>
      <c r="N75238" s="374"/>
      <c r="O75238" s="411"/>
      <c r="P75238" s="409"/>
      <c r="Q75238" s="409"/>
      <c r="R75238" s="378"/>
      <c r="S75238" s="378"/>
      <c r="T75238" s="378"/>
      <c r="U75238" s="378"/>
      <c r="V75238" s="378"/>
      <c r="W75238" s="378"/>
      <c r="X75238" s="378"/>
      <c r="Y75238" s="378"/>
    </row>
    <row r="75239" spans="1:25">
      <c r="A75239" s="374"/>
      <c r="B75239" s="374"/>
      <c r="C75239" s="406"/>
      <c r="D75239" s="407"/>
      <c r="E75239" s="374"/>
      <c r="F75239" s="374"/>
      <c r="G75239" s="408"/>
      <c r="H75239" s="374"/>
      <c r="I75239" s="409"/>
      <c r="J75239" s="374"/>
      <c r="K75239" s="409"/>
      <c r="L75239" s="378"/>
      <c r="M75239" s="410"/>
      <c r="N75239" s="374"/>
      <c r="O75239" s="411"/>
      <c r="P75239" s="409"/>
      <c r="Q75239" s="409"/>
      <c r="R75239" s="378"/>
      <c r="S75239" s="378"/>
      <c r="T75239" s="378"/>
      <c r="U75239" s="378"/>
      <c r="V75239" s="378"/>
      <c r="W75239" s="378"/>
      <c r="X75239" s="378"/>
      <c r="Y75239" s="378"/>
    </row>
    <row r="75240" spans="1:25">
      <c r="A75240" s="374"/>
      <c r="B75240" s="374"/>
      <c r="C75240" s="406"/>
      <c r="D75240" s="407"/>
      <c r="E75240" s="374"/>
      <c r="F75240" s="374"/>
      <c r="G75240" s="408"/>
      <c r="H75240" s="374"/>
      <c r="I75240" s="409"/>
      <c r="J75240" s="374"/>
      <c r="K75240" s="409"/>
      <c r="L75240" s="378"/>
      <c r="M75240" s="410"/>
      <c r="N75240" s="374"/>
      <c r="O75240" s="411"/>
      <c r="P75240" s="409"/>
      <c r="Q75240" s="409"/>
      <c r="R75240" s="378"/>
      <c r="S75240" s="378"/>
      <c r="T75240" s="378"/>
      <c r="U75240" s="378"/>
      <c r="V75240" s="378"/>
      <c r="W75240" s="378"/>
      <c r="X75240" s="378"/>
      <c r="Y75240" s="378"/>
    </row>
    <row r="75241" spans="1:25">
      <c r="A75241" s="374"/>
      <c r="B75241" s="374"/>
      <c r="C75241" s="406"/>
      <c r="D75241" s="407"/>
      <c r="E75241" s="374"/>
      <c r="F75241" s="374"/>
      <c r="G75241" s="408"/>
      <c r="H75241" s="374"/>
      <c r="I75241" s="409"/>
      <c r="J75241" s="374"/>
      <c r="K75241" s="409"/>
      <c r="L75241" s="378"/>
      <c r="M75241" s="410"/>
      <c r="N75241" s="374"/>
      <c r="O75241" s="411"/>
      <c r="P75241" s="409"/>
      <c r="Q75241" s="409"/>
      <c r="R75241" s="378"/>
      <c r="S75241" s="378"/>
      <c r="T75241" s="378"/>
      <c r="U75241" s="378"/>
      <c r="V75241" s="378"/>
      <c r="W75241" s="378"/>
      <c r="X75241" s="378"/>
      <c r="Y75241" s="378"/>
    </row>
    <row r="75242" spans="1:25">
      <c r="A75242" s="374"/>
      <c r="B75242" s="374"/>
      <c r="C75242" s="406"/>
      <c r="D75242" s="407"/>
      <c r="E75242" s="374"/>
      <c r="F75242" s="374"/>
      <c r="G75242" s="408"/>
      <c r="H75242" s="374"/>
      <c r="I75242" s="409"/>
      <c r="J75242" s="374"/>
      <c r="K75242" s="409"/>
      <c r="L75242" s="378"/>
      <c r="M75242" s="410"/>
      <c r="N75242" s="374"/>
      <c r="O75242" s="411"/>
      <c r="P75242" s="409"/>
      <c r="Q75242" s="409"/>
      <c r="R75242" s="378"/>
      <c r="S75242" s="378"/>
      <c r="T75242" s="378"/>
      <c r="U75242" s="378"/>
      <c r="V75242" s="378"/>
      <c r="W75242" s="378"/>
      <c r="X75242" s="378"/>
      <c r="Y75242" s="378"/>
    </row>
    <row r="75243" spans="1:25">
      <c r="A75243" s="374"/>
      <c r="B75243" s="374"/>
      <c r="C75243" s="406"/>
      <c r="D75243" s="407"/>
      <c r="E75243" s="374"/>
      <c r="F75243" s="374"/>
      <c r="G75243" s="408"/>
      <c r="H75243" s="374"/>
      <c r="I75243" s="409"/>
      <c r="J75243" s="374"/>
      <c r="K75243" s="409"/>
      <c r="L75243" s="378"/>
      <c r="M75243" s="410"/>
      <c r="N75243" s="374"/>
      <c r="O75243" s="411"/>
      <c r="P75243" s="409"/>
      <c r="Q75243" s="409"/>
      <c r="R75243" s="378"/>
      <c r="S75243" s="378"/>
      <c r="T75243" s="378"/>
      <c r="U75243" s="378"/>
      <c r="V75243" s="378"/>
      <c r="W75243" s="378"/>
      <c r="X75243" s="378"/>
      <c r="Y75243" s="378"/>
    </row>
    <row r="75244" spans="1:25">
      <c r="A75244" s="374"/>
      <c r="B75244" s="374"/>
      <c r="C75244" s="406"/>
      <c r="D75244" s="407"/>
      <c r="E75244" s="374"/>
      <c r="F75244" s="374"/>
      <c r="G75244" s="408"/>
      <c r="H75244" s="374"/>
      <c r="I75244" s="409"/>
      <c r="J75244" s="374"/>
      <c r="K75244" s="409"/>
      <c r="L75244" s="378"/>
      <c r="M75244" s="410"/>
      <c r="N75244" s="374"/>
      <c r="O75244" s="411"/>
      <c r="P75244" s="409"/>
      <c r="Q75244" s="409"/>
      <c r="R75244" s="378"/>
      <c r="S75244" s="378"/>
      <c r="T75244" s="378"/>
      <c r="U75244" s="378"/>
      <c r="V75244" s="378"/>
      <c r="W75244" s="378"/>
      <c r="X75244" s="378"/>
      <c r="Y75244" s="378"/>
    </row>
    <row r="75245" spans="1:25">
      <c r="A75245" s="374"/>
      <c r="B75245" s="374"/>
      <c r="C75245" s="406"/>
      <c r="D75245" s="407"/>
      <c r="E75245" s="374"/>
      <c r="F75245" s="374"/>
      <c r="G75245" s="408"/>
      <c r="H75245" s="374"/>
      <c r="I75245" s="409"/>
      <c r="J75245" s="374"/>
      <c r="K75245" s="409"/>
      <c r="L75245" s="378"/>
      <c r="M75245" s="410"/>
      <c r="N75245" s="374"/>
      <c r="O75245" s="411"/>
      <c r="P75245" s="409"/>
      <c r="Q75245" s="409"/>
      <c r="R75245" s="378"/>
      <c r="S75245" s="378"/>
      <c r="T75245" s="378"/>
      <c r="U75245" s="378"/>
      <c r="V75245" s="378"/>
      <c r="W75245" s="378"/>
      <c r="X75245" s="378"/>
      <c r="Y75245" s="378"/>
    </row>
    <row r="75246" spans="1:25">
      <c r="A75246" s="374"/>
      <c r="B75246" s="374"/>
      <c r="C75246" s="406"/>
      <c r="D75246" s="407"/>
      <c r="E75246" s="374"/>
      <c r="F75246" s="374"/>
      <c r="G75246" s="408"/>
      <c r="H75246" s="374"/>
      <c r="I75246" s="409"/>
      <c r="J75246" s="374"/>
      <c r="K75246" s="409"/>
      <c r="L75246" s="378"/>
      <c r="M75246" s="410"/>
      <c r="N75246" s="374"/>
      <c r="O75246" s="411"/>
      <c r="P75246" s="409"/>
      <c r="Q75246" s="409"/>
      <c r="R75246" s="378"/>
      <c r="S75246" s="378"/>
      <c r="T75246" s="378"/>
      <c r="U75246" s="378"/>
      <c r="V75246" s="378"/>
      <c r="W75246" s="378"/>
      <c r="X75246" s="378"/>
      <c r="Y75246" s="378"/>
    </row>
    <row r="75247" spans="1:25">
      <c r="A75247" s="374"/>
      <c r="B75247" s="374"/>
      <c r="C75247" s="406"/>
      <c r="D75247" s="407"/>
      <c r="E75247" s="374"/>
      <c r="F75247" s="374"/>
      <c r="G75247" s="408"/>
      <c r="H75247" s="374"/>
      <c r="I75247" s="409"/>
      <c r="J75247" s="374"/>
      <c r="K75247" s="409"/>
      <c r="L75247" s="378"/>
      <c r="M75247" s="410"/>
      <c r="N75247" s="374"/>
      <c r="O75247" s="411"/>
      <c r="P75247" s="409"/>
      <c r="Q75247" s="409"/>
      <c r="R75247" s="378"/>
      <c r="S75247" s="378"/>
      <c r="T75247" s="378"/>
      <c r="U75247" s="378"/>
      <c r="V75247" s="378"/>
      <c r="W75247" s="378"/>
      <c r="X75247" s="378"/>
      <c r="Y75247" s="378"/>
    </row>
    <row r="75248" spans="1:25">
      <c r="A75248" s="374"/>
      <c r="B75248" s="374"/>
      <c r="C75248" s="406"/>
      <c r="D75248" s="407"/>
      <c r="E75248" s="374"/>
      <c r="F75248" s="374"/>
      <c r="G75248" s="408"/>
      <c r="H75248" s="374"/>
      <c r="I75248" s="409"/>
      <c r="J75248" s="374"/>
      <c r="K75248" s="409"/>
      <c r="L75248" s="378"/>
      <c r="M75248" s="410"/>
      <c r="N75248" s="374"/>
      <c r="O75248" s="411"/>
      <c r="P75248" s="409"/>
      <c r="Q75248" s="409"/>
      <c r="R75248" s="378"/>
      <c r="S75248" s="378"/>
      <c r="T75248" s="378"/>
      <c r="U75248" s="378"/>
      <c r="V75248" s="378"/>
      <c r="W75248" s="378"/>
      <c r="X75248" s="378"/>
      <c r="Y75248" s="378"/>
    </row>
    <row r="75249" spans="1:25">
      <c r="A75249" s="374"/>
      <c r="B75249" s="374"/>
      <c r="C75249" s="406"/>
      <c r="D75249" s="407"/>
      <c r="E75249" s="374"/>
      <c r="F75249" s="374"/>
      <c r="G75249" s="408"/>
      <c r="H75249" s="374"/>
      <c r="I75249" s="409"/>
      <c r="J75249" s="374"/>
      <c r="K75249" s="409"/>
      <c r="L75249" s="378"/>
      <c r="M75249" s="410"/>
      <c r="N75249" s="374"/>
      <c r="O75249" s="411"/>
      <c r="P75249" s="409"/>
      <c r="Q75249" s="409"/>
      <c r="R75249" s="378"/>
      <c r="S75249" s="378"/>
      <c r="T75249" s="378"/>
      <c r="U75249" s="378"/>
      <c r="V75249" s="378"/>
      <c r="W75249" s="378"/>
      <c r="X75249" s="378"/>
      <c r="Y75249" s="378"/>
    </row>
    <row r="75250" spans="1:25">
      <c r="A75250" s="374"/>
      <c r="B75250" s="374"/>
      <c r="C75250" s="406"/>
      <c r="D75250" s="407"/>
      <c r="E75250" s="374"/>
      <c r="F75250" s="374"/>
      <c r="G75250" s="408"/>
      <c r="H75250" s="374"/>
      <c r="I75250" s="409"/>
      <c r="J75250" s="374"/>
      <c r="K75250" s="409"/>
      <c r="L75250" s="378"/>
      <c r="M75250" s="410"/>
      <c r="N75250" s="374"/>
      <c r="O75250" s="411"/>
      <c r="P75250" s="409"/>
      <c r="Q75250" s="409"/>
      <c r="R75250" s="378"/>
      <c r="S75250" s="378"/>
      <c r="T75250" s="378"/>
      <c r="U75250" s="378"/>
      <c r="V75250" s="378"/>
      <c r="W75250" s="378"/>
      <c r="X75250" s="378"/>
      <c r="Y75250" s="378"/>
    </row>
    <row r="75251" spans="1:25">
      <c r="A75251" s="374"/>
      <c r="B75251" s="374"/>
      <c r="C75251" s="406"/>
      <c r="D75251" s="407"/>
      <c r="E75251" s="374"/>
      <c r="F75251" s="374"/>
      <c r="G75251" s="408"/>
      <c r="H75251" s="374"/>
      <c r="I75251" s="409"/>
      <c r="J75251" s="374"/>
      <c r="K75251" s="409"/>
      <c r="L75251" s="378"/>
      <c r="M75251" s="410"/>
      <c r="N75251" s="374"/>
      <c r="O75251" s="411"/>
      <c r="P75251" s="409"/>
      <c r="Q75251" s="409"/>
      <c r="R75251" s="378"/>
      <c r="S75251" s="378"/>
      <c r="T75251" s="378"/>
      <c r="U75251" s="378"/>
      <c r="V75251" s="378"/>
      <c r="W75251" s="378"/>
      <c r="X75251" s="378"/>
      <c r="Y75251" s="378"/>
    </row>
    <row r="75252" spans="1:25">
      <c r="A75252" s="374"/>
      <c r="B75252" s="374"/>
      <c r="C75252" s="406"/>
      <c r="D75252" s="407"/>
      <c r="E75252" s="374"/>
      <c r="F75252" s="374"/>
      <c r="G75252" s="408"/>
      <c r="H75252" s="374"/>
      <c r="I75252" s="409"/>
      <c r="J75252" s="374"/>
      <c r="K75252" s="409"/>
      <c r="L75252" s="378"/>
      <c r="M75252" s="410"/>
      <c r="N75252" s="374"/>
      <c r="O75252" s="411"/>
      <c r="P75252" s="409"/>
      <c r="Q75252" s="409"/>
      <c r="R75252" s="378"/>
      <c r="S75252" s="378"/>
      <c r="T75252" s="378"/>
      <c r="U75252" s="378"/>
      <c r="V75252" s="378"/>
      <c r="W75252" s="378"/>
      <c r="X75252" s="378"/>
      <c r="Y75252" s="378"/>
    </row>
    <row r="75253" spans="1:25">
      <c r="A75253" s="374"/>
      <c r="B75253" s="374"/>
      <c r="C75253" s="406"/>
      <c r="D75253" s="407"/>
      <c r="E75253" s="374"/>
      <c r="F75253" s="374"/>
      <c r="G75253" s="408"/>
      <c r="H75253" s="374"/>
      <c r="I75253" s="409"/>
      <c r="J75253" s="374"/>
      <c r="K75253" s="409"/>
      <c r="L75253" s="378"/>
      <c r="M75253" s="410"/>
      <c r="N75253" s="374"/>
      <c r="O75253" s="411"/>
      <c r="P75253" s="409"/>
      <c r="Q75253" s="409"/>
      <c r="R75253" s="378"/>
      <c r="S75253" s="378"/>
      <c r="T75253" s="378"/>
      <c r="U75253" s="378"/>
      <c r="V75253" s="378"/>
      <c r="W75253" s="378"/>
      <c r="X75253" s="378"/>
      <c r="Y75253" s="378"/>
    </row>
    <row r="75254" spans="1:25">
      <c r="A75254" s="374"/>
      <c r="B75254" s="374"/>
      <c r="C75254" s="406"/>
      <c r="D75254" s="407"/>
      <c r="E75254" s="374"/>
      <c r="F75254" s="374"/>
      <c r="G75254" s="408"/>
      <c r="H75254" s="374"/>
      <c r="I75254" s="409"/>
      <c r="J75254" s="374"/>
      <c r="K75254" s="409"/>
      <c r="L75254" s="378"/>
      <c r="M75254" s="410"/>
      <c r="N75254" s="374"/>
      <c r="O75254" s="411"/>
      <c r="P75254" s="409"/>
      <c r="Q75254" s="409"/>
      <c r="R75254" s="378"/>
      <c r="S75254" s="378"/>
      <c r="T75254" s="378"/>
      <c r="U75254" s="378"/>
      <c r="V75254" s="378"/>
      <c r="W75254" s="378"/>
      <c r="X75254" s="378"/>
      <c r="Y75254" s="378"/>
    </row>
    <row r="75255" spans="1:25">
      <c r="A75255" s="374"/>
      <c r="B75255" s="374"/>
      <c r="C75255" s="406"/>
      <c r="D75255" s="407"/>
      <c r="E75255" s="374"/>
      <c r="F75255" s="374"/>
      <c r="G75255" s="408"/>
      <c r="H75255" s="374"/>
      <c r="I75255" s="409"/>
      <c r="J75255" s="374"/>
      <c r="K75255" s="409"/>
      <c r="L75255" s="378"/>
      <c r="M75255" s="410"/>
      <c r="N75255" s="374"/>
      <c r="O75255" s="411"/>
      <c r="P75255" s="409"/>
      <c r="Q75255" s="409"/>
      <c r="R75255" s="378"/>
      <c r="S75255" s="378"/>
      <c r="T75255" s="378"/>
      <c r="U75255" s="378"/>
      <c r="V75255" s="378"/>
      <c r="W75255" s="378"/>
      <c r="X75255" s="378"/>
      <c r="Y75255" s="378"/>
    </row>
    <row r="75256" spans="1:25">
      <c r="A75256" s="374"/>
      <c r="B75256" s="374"/>
      <c r="C75256" s="406"/>
      <c r="D75256" s="407"/>
      <c r="E75256" s="374"/>
      <c r="F75256" s="374"/>
      <c r="G75256" s="408"/>
      <c r="H75256" s="374"/>
      <c r="I75256" s="409"/>
      <c r="J75256" s="374"/>
      <c r="K75256" s="409"/>
      <c r="L75256" s="378"/>
      <c r="M75256" s="410"/>
      <c r="N75256" s="374"/>
      <c r="O75256" s="411"/>
      <c r="P75256" s="409"/>
      <c r="Q75256" s="409"/>
      <c r="R75256" s="378"/>
      <c r="S75256" s="378"/>
      <c r="T75256" s="378"/>
      <c r="U75256" s="378"/>
      <c r="V75256" s="378"/>
      <c r="W75256" s="378"/>
      <c r="X75256" s="378"/>
      <c r="Y75256" s="378"/>
    </row>
    <row r="75257" spans="1:25">
      <c r="A75257" s="374"/>
      <c r="B75257" s="374"/>
      <c r="C75257" s="406"/>
      <c r="D75257" s="407"/>
      <c r="E75257" s="374"/>
      <c r="F75257" s="374"/>
      <c r="G75257" s="408"/>
      <c r="H75257" s="374"/>
      <c r="I75257" s="409"/>
      <c r="J75257" s="374"/>
      <c r="K75257" s="409"/>
      <c r="L75257" s="378"/>
      <c r="M75257" s="410"/>
      <c r="N75257" s="374"/>
      <c r="O75257" s="411"/>
      <c r="P75257" s="409"/>
      <c r="Q75257" s="409"/>
      <c r="R75257" s="378"/>
      <c r="S75257" s="378"/>
      <c r="T75257" s="378"/>
      <c r="U75257" s="378"/>
      <c r="V75257" s="378"/>
      <c r="W75257" s="378"/>
      <c r="X75257" s="378"/>
      <c r="Y75257" s="378"/>
    </row>
    <row r="75258" spans="1:25">
      <c r="A75258" s="374"/>
      <c r="B75258" s="374"/>
      <c r="C75258" s="406"/>
      <c r="D75258" s="407"/>
      <c r="E75258" s="374"/>
      <c r="F75258" s="374"/>
      <c r="G75258" s="408"/>
      <c r="H75258" s="374"/>
      <c r="I75258" s="409"/>
      <c r="J75258" s="374"/>
      <c r="K75258" s="409"/>
      <c r="L75258" s="378"/>
      <c r="M75258" s="410"/>
      <c r="N75258" s="374"/>
      <c r="O75258" s="411"/>
      <c r="P75258" s="409"/>
      <c r="Q75258" s="409"/>
      <c r="R75258" s="378"/>
      <c r="S75258" s="378"/>
      <c r="T75258" s="378"/>
      <c r="U75258" s="378"/>
      <c r="V75258" s="378"/>
      <c r="W75258" s="378"/>
      <c r="X75258" s="378"/>
      <c r="Y75258" s="378"/>
    </row>
    <row r="75259" spans="1:25">
      <c r="A75259" s="374"/>
      <c r="B75259" s="374"/>
      <c r="C75259" s="406"/>
      <c r="D75259" s="407"/>
      <c r="E75259" s="374"/>
      <c r="F75259" s="374"/>
      <c r="G75259" s="408"/>
      <c r="H75259" s="374"/>
      <c r="I75259" s="409"/>
      <c r="J75259" s="374"/>
      <c r="K75259" s="409"/>
      <c r="L75259" s="378"/>
      <c r="M75259" s="410"/>
      <c r="N75259" s="374"/>
      <c r="O75259" s="411"/>
      <c r="P75259" s="409"/>
      <c r="Q75259" s="409"/>
      <c r="R75259" s="378"/>
      <c r="S75259" s="378"/>
      <c r="T75259" s="378"/>
      <c r="U75259" s="378"/>
      <c r="V75259" s="378"/>
      <c r="W75259" s="378"/>
      <c r="X75259" s="378"/>
      <c r="Y75259" s="378"/>
    </row>
    <row r="75260" spans="1:25">
      <c r="A75260" s="374"/>
      <c r="B75260" s="374"/>
      <c r="C75260" s="406"/>
      <c r="D75260" s="407"/>
      <c r="E75260" s="374"/>
      <c r="F75260" s="374"/>
      <c r="G75260" s="408"/>
      <c r="H75260" s="374"/>
      <c r="I75260" s="409"/>
      <c r="J75260" s="374"/>
      <c r="K75260" s="409"/>
      <c r="L75260" s="378"/>
      <c r="M75260" s="410"/>
      <c r="N75260" s="374"/>
      <c r="O75260" s="411"/>
      <c r="P75260" s="409"/>
      <c r="Q75260" s="409"/>
      <c r="R75260" s="378"/>
      <c r="S75260" s="378"/>
      <c r="T75260" s="378"/>
      <c r="U75260" s="378"/>
      <c r="V75260" s="378"/>
      <c r="W75260" s="378"/>
      <c r="X75260" s="378"/>
      <c r="Y75260" s="378"/>
    </row>
    <row r="75261" spans="1:25">
      <c r="A75261" s="374"/>
      <c r="B75261" s="374"/>
      <c r="C75261" s="406"/>
      <c r="D75261" s="407"/>
      <c r="E75261" s="374"/>
      <c r="F75261" s="374"/>
      <c r="G75261" s="408"/>
      <c r="H75261" s="374"/>
      <c r="I75261" s="409"/>
      <c r="J75261" s="374"/>
      <c r="K75261" s="409"/>
      <c r="L75261" s="378"/>
      <c r="M75261" s="410"/>
      <c r="N75261" s="374"/>
      <c r="O75261" s="411"/>
      <c r="P75261" s="409"/>
      <c r="Q75261" s="409"/>
      <c r="R75261" s="378"/>
      <c r="S75261" s="378"/>
      <c r="T75261" s="378"/>
      <c r="U75261" s="378"/>
      <c r="V75261" s="378"/>
      <c r="W75261" s="378"/>
      <c r="X75261" s="378"/>
      <c r="Y75261" s="378"/>
    </row>
    <row r="75262" spans="1:25">
      <c r="A75262" s="374"/>
      <c r="B75262" s="374"/>
      <c r="C75262" s="406"/>
      <c r="D75262" s="407"/>
      <c r="E75262" s="374"/>
      <c r="F75262" s="374"/>
      <c r="G75262" s="408"/>
      <c r="H75262" s="374"/>
      <c r="I75262" s="409"/>
      <c r="J75262" s="374"/>
      <c r="K75262" s="409"/>
      <c r="L75262" s="378"/>
      <c r="M75262" s="410"/>
      <c r="N75262" s="374"/>
      <c r="O75262" s="411"/>
      <c r="P75262" s="409"/>
      <c r="Q75262" s="409"/>
      <c r="R75262" s="378"/>
      <c r="S75262" s="378"/>
      <c r="T75262" s="378"/>
      <c r="U75262" s="378"/>
      <c r="V75262" s="378"/>
      <c r="W75262" s="378"/>
      <c r="X75262" s="378"/>
      <c r="Y75262" s="378"/>
    </row>
    <row r="75263" spans="1:25">
      <c r="A75263" s="374"/>
      <c r="B75263" s="374"/>
      <c r="C75263" s="406"/>
      <c r="D75263" s="407"/>
      <c r="E75263" s="374"/>
      <c r="F75263" s="374"/>
      <c r="G75263" s="408"/>
      <c r="H75263" s="374"/>
      <c r="I75263" s="409"/>
      <c r="J75263" s="374"/>
      <c r="K75263" s="409"/>
      <c r="L75263" s="378"/>
      <c r="M75263" s="410"/>
      <c r="N75263" s="374"/>
      <c r="O75263" s="411"/>
      <c r="P75263" s="409"/>
      <c r="Q75263" s="409"/>
      <c r="R75263" s="378"/>
      <c r="S75263" s="378"/>
      <c r="T75263" s="378"/>
      <c r="U75263" s="378"/>
      <c r="V75263" s="378"/>
      <c r="W75263" s="378"/>
      <c r="X75263" s="378"/>
      <c r="Y75263" s="378"/>
    </row>
    <row r="75264" spans="1:25">
      <c r="A75264" s="374"/>
      <c r="B75264" s="374"/>
      <c r="C75264" s="406"/>
      <c r="D75264" s="407"/>
      <c r="E75264" s="374"/>
      <c r="F75264" s="374"/>
      <c r="G75264" s="408"/>
      <c r="H75264" s="374"/>
      <c r="I75264" s="409"/>
      <c r="J75264" s="374"/>
      <c r="K75264" s="409"/>
      <c r="L75264" s="378"/>
      <c r="M75264" s="410"/>
      <c r="N75264" s="374"/>
      <c r="O75264" s="411"/>
      <c r="P75264" s="409"/>
      <c r="Q75264" s="409"/>
      <c r="R75264" s="378"/>
      <c r="S75264" s="378"/>
      <c r="T75264" s="378"/>
      <c r="U75264" s="378"/>
      <c r="V75264" s="378"/>
      <c r="W75264" s="378"/>
      <c r="X75264" s="378"/>
      <c r="Y75264" s="378"/>
    </row>
    <row r="75265" spans="1:25">
      <c r="A75265" s="374"/>
      <c r="B75265" s="374"/>
      <c r="C75265" s="406"/>
      <c r="D75265" s="407"/>
      <c r="E75265" s="374"/>
      <c r="F75265" s="374"/>
      <c r="G75265" s="408"/>
      <c r="H75265" s="374"/>
      <c r="I75265" s="409"/>
      <c r="J75265" s="374"/>
      <c r="K75265" s="409"/>
      <c r="L75265" s="378"/>
      <c r="M75265" s="410"/>
      <c r="N75265" s="374"/>
      <c r="O75265" s="411"/>
      <c r="P75265" s="409"/>
      <c r="Q75265" s="409"/>
      <c r="R75265" s="378"/>
      <c r="S75265" s="378"/>
      <c r="T75265" s="378"/>
      <c r="U75265" s="378"/>
      <c r="V75265" s="378"/>
      <c r="W75265" s="378"/>
      <c r="X75265" s="378"/>
      <c r="Y75265" s="378"/>
    </row>
    <row r="75266" spans="1:25">
      <c r="A75266" s="374"/>
      <c r="B75266" s="374"/>
      <c r="C75266" s="406"/>
      <c r="D75266" s="407"/>
      <c r="E75266" s="374"/>
      <c r="F75266" s="374"/>
      <c r="G75266" s="408"/>
      <c r="H75266" s="374"/>
      <c r="I75266" s="409"/>
      <c r="J75266" s="374"/>
      <c r="K75266" s="409"/>
      <c r="L75266" s="378"/>
      <c r="M75266" s="410"/>
      <c r="N75266" s="374"/>
      <c r="O75266" s="411"/>
      <c r="P75266" s="409"/>
      <c r="Q75266" s="409"/>
      <c r="R75266" s="378"/>
      <c r="S75266" s="378"/>
      <c r="T75266" s="378"/>
      <c r="U75266" s="378"/>
      <c r="V75266" s="378"/>
      <c r="W75266" s="378"/>
      <c r="X75266" s="378"/>
      <c r="Y75266" s="378"/>
    </row>
    <row r="75267" spans="1:25">
      <c r="A75267" s="374"/>
      <c r="B75267" s="374"/>
      <c r="C75267" s="406"/>
      <c r="D75267" s="407"/>
      <c r="E75267" s="374"/>
      <c r="F75267" s="374"/>
      <c r="G75267" s="408"/>
      <c r="H75267" s="374"/>
      <c r="I75267" s="409"/>
      <c r="J75267" s="374"/>
      <c r="K75267" s="409"/>
      <c r="L75267" s="378"/>
      <c r="M75267" s="410"/>
      <c r="N75267" s="374"/>
      <c r="O75267" s="411"/>
      <c r="P75267" s="409"/>
      <c r="Q75267" s="409"/>
      <c r="R75267" s="378"/>
      <c r="S75267" s="378"/>
      <c r="T75267" s="378"/>
      <c r="U75267" s="378"/>
      <c r="V75267" s="378"/>
      <c r="W75267" s="378"/>
      <c r="X75267" s="378"/>
      <c r="Y75267" s="378"/>
    </row>
    <row r="75268" spans="1:25">
      <c r="A75268" s="374"/>
      <c r="B75268" s="374"/>
      <c r="C75268" s="406"/>
      <c r="D75268" s="407"/>
      <c r="E75268" s="374"/>
      <c r="F75268" s="374"/>
      <c r="G75268" s="408"/>
      <c r="H75268" s="374"/>
      <c r="I75268" s="409"/>
      <c r="J75268" s="374"/>
      <c r="K75268" s="409"/>
      <c r="L75268" s="378"/>
      <c r="M75268" s="410"/>
      <c r="N75268" s="374"/>
      <c r="O75268" s="411"/>
      <c r="P75268" s="409"/>
      <c r="Q75268" s="409"/>
      <c r="R75268" s="378"/>
      <c r="S75268" s="378"/>
      <c r="T75268" s="378"/>
      <c r="U75268" s="378"/>
      <c r="V75268" s="378"/>
      <c r="W75268" s="378"/>
      <c r="X75268" s="378"/>
      <c r="Y75268" s="378"/>
    </row>
    <row r="75269" spans="1:25">
      <c r="A75269" s="374"/>
      <c r="B75269" s="374"/>
      <c r="C75269" s="406"/>
      <c r="D75269" s="407"/>
      <c r="E75269" s="374"/>
      <c r="F75269" s="374"/>
      <c r="G75269" s="408"/>
      <c r="H75269" s="374"/>
      <c r="I75269" s="409"/>
      <c r="J75269" s="374"/>
      <c r="K75269" s="409"/>
      <c r="L75269" s="378"/>
      <c r="M75269" s="410"/>
      <c r="N75269" s="374"/>
      <c r="O75269" s="411"/>
      <c r="P75269" s="409"/>
      <c r="Q75269" s="409"/>
      <c r="R75269" s="378"/>
      <c r="S75269" s="378"/>
      <c r="T75269" s="378"/>
      <c r="U75269" s="378"/>
      <c r="V75269" s="378"/>
      <c r="W75269" s="378"/>
      <c r="X75269" s="378"/>
      <c r="Y75269" s="378"/>
    </row>
    <row r="75270" spans="1:25">
      <c r="A75270" s="374"/>
      <c r="B75270" s="374"/>
      <c r="C75270" s="406"/>
      <c r="D75270" s="407"/>
      <c r="E75270" s="374"/>
      <c r="F75270" s="374"/>
      <c r="G75270" s="408"/>
      <c r="H75270" s="374"/>
      <c r="I75270" s="409"/>
      <c r="J75270" s="374"/>
      <c r="K75270" s="409"/>
      <c r="L75270" s="378"/>
      <c r="M75270" s="410"/>
      <c r="N75270" s="374"/>
      <c r="O75270" s="411"/>
      <c r="P75270" s="409"/>
      <c r="Q75270" s="409"/>
      <c r="R75270" s="378"/>
      <c r="S75270" s="378"/>
      <c r="T75270" s="378"/>
      <c r="U75270" s="378"/>
      <c r="V75270" s="378"/>
      <c r="W75270" s="378"/>
      <c r="X75270" s="378"/>
      <c r="Y75270" s="378"/>
    </row>
    <row r="75271" spans="1:25">
      <c r="A75271" s="374"/>
      <c r="B75271" s="374"/>
      <c r="C75271" s="406"/>
      <c r="D75271" s="407"/>
      <c r="E75271" s="374"/>
      <c r="F75271" s="374"/>
      <c r="G75271" s="408"/>
      <c r="H75271" s="374"/>
      <c r="I75271" s="409"/>
      <c r="J75271" s="374"/>
      <c r="K75271" s="409"/>
      <c r="L75271" s="378"/>
      <c r="M75271" s="410"/>
      <c r="N75271" s="374"/>
      <c r="O75271" s="411"/>
      <c r="P75271" s="409"/>
      <c r="Q75271" s="409"/>
      <c r="R75271" s="378"/>
      <c r="S75271" s="378"/>
      <c r="T75271" s="378"/>
      <c r="U75271" s="378"/>
      <c r="V75271" s="378"/>
      <c r="W75271" s="378"/>
      <c r="X75271" s="378"/>
      <c r="Y75271" s="378"/>
    </row>
    <row r="75272" spans="1:25">
      <c r="A75272" s="374"/>
      <c r="B75272" s="374"/>
      <c r="C75272" s="406"/>
      <c r="D75272" s="407"/>
      <c r="E75272" s="374"/>
      <c r="F75272" s="374"/>
      <c r="G75272" s="408"/>
      <c r="H75272" s="374"/>
      <c r="I75272" s="409"/>
      <c r="J75272" s="374"/>
      <c r="K75272" s="409"/>
      <c r="L75272" s="378"/>
      <c r="M75272" s="410"/>
      <c r="N75272" s="374"/>
      <c r="O75272" s="411"/>
      <c r="P75272" s="409"/>
      <c r="Q75272" s="409"/>
      <c r="R75272" s="378"/>
      <c r="S75272" s="378"/>
      <c r="T75272" s="378"/>
      <c r="U75272" s="378"/>
      <c r="V75272" s="378"/>
      <c r="W75272" s="378"/>
      <c r="X75272" s="378"/>
      <c r="Y75272" s="378"/>
    </row>
    <row r="75273" spans="1:25">
      <c r="A75273" s="374"/>
      <c r="B75273" s="374"/>
      <c r="C75273" s="406"/>
      <c r="D75273" s="407"/>
      <c r="E75273" s="374"/>
      <c r="F75273" s="374"/>
      <c r="G75273" s="408"/>
      <c r="H75273" s="374"/>
      <c r="I75273" s="409"/>
      <c r="J75273" s="374"/>
      <c r="K75273" s="409"/>
      <c r="L75273" s="378"/>
      <c r="M75273" s="410"/>
      <c r="N75273" s="374"/>
      <c r="O75273" s="411"/>
      <c r="P75273" s="409"/>
      <c r="Q75273" s="409"/>
      <c r="R75273" s="378"/>
      <c r="S75273" s="378"/>
      <c r="T75273" s="378"/>
      <c r="U75273" s="378"/>
      <c r="V75273" s="378"/>
      <c r="W75273" s="378"/>
      <c r="X75273" s="378"/>
      <c r="Y75273" s="378"/>
    </row>
    <row r="75274" spans="1:25">
      <c r="A75274" s="374"/>
      <c r="B75274" s="374"/>
      <c r="C75274" s="406"/>
      <c r="D75274" s="407"/>
      <c r="E75274" s="374"/>
      <c r="F75274" s="374"/>
      <c r="G75274" s="408"/>
      <c r="H75274" s="374"/>
      <c r="I75274" s="409"/>
      <c r="J75274" s="374"/>
      <c r="K75274" s="409"/>
      <c r="L75274" s="378"/>
      <c r="M75274" s="410"/>
      <c r="N75274" s="374"/>
      <c r="O75274" s="411"/>
      <c r="P75274" s="409"/>
      <c r="Q75274" s="409"/>
      <c r="R75274" s="378"/>
      <c r="S75274" s="378"/>
      <c r="T75274" s="378"/>
      <c r="U75274" s="378"/>
      <c r="V75274" s="378"/>
      <c r="W75274" s="378"/>
      <c r="X75274" s="378"/>
      <c r="Y75274" s="378"/>
    </row>
    <row r="75275" spans="1:25">
      <c r="A75275" s="374"/>
      <c r="B75275" s="374"/>
      <c r="C75275" s="406"/>
      <c r="D75275" s="407"/>
      <c r="E75275" s="374"/>
      <c r="F75275" s="374"/>
      <c r="G75275" s="408"/>
      <c r="H75275" s="374"/>
      <c r="I75275" s="409"/>
      <c r="J75275" s="374"/>
      <c r="K75275" s="409"/>
      <c r="L75275" s="378"/>
      <c r="M75275" s="410"/>
      <c r="N75275" s="374"/>
      <c r="O75275" s="411"/>
      <c r="P75275" s="409"/>
      <c r="Q75275" s="409"/>
      <c r="R75275" s="378"/>
      <c r="S75275" s="378"/>
      <c r="T75275" s="378"/>
      <c r="U75275" s="378"/>
      <c r="V75275" s="378"/>
      <c r="W75275" s="378"/>
      <c r="X75275" s="378"/>
      <c r="Y75275" s="378"/>
    </row>
    <row r="75276" spans="1:25">
      <c r="A75276" s="374"/>
      <c r="B75276" s="374"/>
      <c r="C75276" s="406"/>
      <c r="D75276" s="407"/>
      <c r="E75276" s="374"/>
      <c r="F75276" s="374"/>
      <c r="G75276" s="408"/>
      <c r="H75276" s="374"/>
      <c r="I75276" s="409"/>
      <c r="J75276" s="374"/>
      <c r="K75276" s="409"/>
      <c r="L75276" s="378"/>
      <c r="M75276" s="410"/>
      <c r="N75276" s="374"/>
      <c r="O75276" s="411"/>
      <c r="P75276" s="409"/>
      <c r="Q75276" s="409"/>
      <c r="R75276" s="378"/>
      <c r="S75276" s="378"/>
      <c r="T75276" s="378"/>
      <c r="U75276" s="378"/>
      <c r="V75276" s="378"/>
      <c r="W75276" s="378"/>
      <c r="X75276" s="378"/>
      <c r="Y75276" s="378"/>
    </row>
    <row r="75277" spans="1:25">
      <c r="A75277" s="374"/>
      <c r="B75277" s="374"/>
      <c r="C75277" s="406"/>
      <c r="D75277" s="407"/>
      <c r="E75277" s="374"/>
      <c r="F75277" s="374"/>
      <c r="G75277" s="408"/>
      <c r="H75277" s="374"/>
      <c r="I75277" s="409"/>
      <c r="J75277" s="374"/>
      <c r="K75277" s="409"/>
      <c r="L75277" s="378"/>
      <c r="M75277" s="410"/>
      <c r="N75277" s="374"/>
      <c r="O75277" s="411"/>
      <c r="P75277" s="409"/>
      <c r="Q75277" s="409"/>
      <c r="R75277" s="378"/>
      <c r="S75277" s="378"/>
      <c r="T75277" s="378"/>
      <c r="U75277" s="378"/>
      <c r="V75277" s="378"/>
      <c r="W75277" s="378"/>
      <c r="X75277" s="378"/>
      <c r="Y75277" s="378"/>
    </row>
    <row r="75278" spans="1:25">
      <c r="A75278" s="374"/>
      <c r="B75278" s="374"/>
      <c r="C75278" s="406"/>
      <c r="D75278" s="407"/>
      <c r="E75278" s="374"/>
      <c r="F75278" s="374"/>
      <c r="G75278" s="408"/>
      <c r="H75278" s="374"/>
      <c r="I75278" s="409"/>
      <c r="J75278" s="374"/>
      <c r="K75278" s="409"/>
      <c r="L75278" s="378"/>
      <c r="M75278" s="410"/>
      <c r="N75278" s="374"/>
      <c r="O75278" s="411"/>
      <c r="P75278" s="409"/>
      <c r="Q75278" s="409"/>
      <c r="R75278" s="378"/>
      <c r="S75278" s="378"/>
      <c r="T75278" s="378"/>
      <c r="U75278" s="378"/>
      <c r="V75278" s="378"/>
      <c r="W75278" s="378"/>
      <c r="X75278" s="378"/>
      <c r="Y75278" s="378"/>
    </row>
    <row r="75279" spans="1:25">
      <c r="A75279" s="374"/>
      <c r="B75279" s="374"/>
      <c r="C75279" s="406"/>
      <c r="D75279" s="407"/>
      <c r="E75279" s="374"/>
      <c r="F75279" s="374"/>
      <c r="G75279" s="408"/>
      <c r="H75279" s="374"/>
      <c r="I75279" s="409"/>
      <c r="J75279" s="374"/>
      <c r="K75279" s="409"/>
      <c r="L75279" s="378"/>
      <c r="M75279" s="410"/>
      <c r="N75279" s="374"/>
      <c r="O75279" s="411"/>
      <c r="P75279" s="409"/>
      <c r="Q75279" s="409"/>
      <c r="R75279" s="378"/>
      <c r="S75279" s="378"/>
      <c r="T75279" s="378"/>
      <c r="U75279" s="378"/>
      <c r="V75279" s="378"/>
      <c r="W75279" s="378"/>
      <c r="X75279" s="378"/>
      <c r="Y75279" s="378"/>
    </row>
    <row r="75280" spans="1:25">
      <c r="A75280" s="374"/>
      <c r="B75280" s="374"/>
      <c r="C75280" s="406"/>
      <c r="D75280" s="407"/>
      <c r="E75280" s="374"/>
      <c r="F75280" s="374"/>
      <c r="G75280" s="408"/>
      <c r="H75280" s="374"/>
      <c r="I75280" s="409"/>
      <c r="J75280" s="374"/>
      <c r="K75280" s="409"/>
      <c r="L75280" s="378"/>
      <c r="M75280" s="410"/>
      <c r="N75280" s="374"/>
      <c r="O75280" s="411"/>
      <c r="P75280" s="409"/>
      <c r="Q75280" s="409"/>
      <c r="R75280" s="378"/>
      <c r="S75280" s="378"/>
      <c r="T75280" s="378"/>
      <c r="U75280" s="378"/>
      <c r="V75280" s="378"/>
      <c r="W75280" s="378"/>
      <c r="X75280" s="378"/>
      <c r="Y75280" s="378"/>
    </row>
    <row r="75281" spans="1:25">
      <c r="A75281" s="374"/>
      <c r="B75281" s="374"/>
      <c r="C75281" s="406"/>
      <c r="D75281" s="407"/>
      <c r="E75281" s="374"/>
      <c r="F75281" s="374"/>
      <c r="G75281" s="408"/>
      <c r="H75281" s="374"/>
      <c r="I75281" s="409"/>
      <c r="J75281" s="374"/>
      <c r="K75281" s="409"/>
      <c r="L75281" s="378"/>
      <c r="M75281" s="410"/>
      <c r="N75281" s="374"/>
      <c r="O75281" s="411"/>
      <c r="P75281" s="409"/>
      <c r="Q75281" s="409"/>
      <c r="R75281" s="378"/>
      <c r="S75281" s="378"/>
      <c r="T75281" s="378"/>
      <c r="U75281" s="378"/>
      <c r="V75281" s="378"/>
      <c r="W75281" s="378"/>
      <c r="X75281" s="378"/>
      <c r="Y75281" s="378"/>
    </row>
    <row r="75282" spans="1:25">
      <c r="A75282" s="374"/>
      <c r="B75282" s="374"/>
      <c r="C75282" s="406"/>
      <c r="D75282" s="407"/>
      <c r="E75282" s="374"/>
      <c r="F75282" s="374"/>
      <c r="G75282" s="408"/>
      <c r="H75282" s="374"/>
      <c r="I75282" s="409"/>
      <c r="J75282" s="374"/>
      <c r="K75282" s="409"/>
      <c r="L75282" s="378"/>
      <c r="M75282" s="410"/>
      <c r="N75282" s="374"/>
      <c r="O75282" s="411"/>
      <c r="P75282" s="409"/>
      <c r="Q75282" s="409"/>
      <c r="R75282" s="378"/>
      <c r="S75282" s="378"/>
      <c r="T75282" s="378"/>
      <c r="U75282" s="378"/>
      <c r="V75282" s="378"/>
      <c r="W75282" s="378"/>
      <c r="X75282" s="378"/>
      <c r="Y75282" s="378"/>
    </row>
    <row r="75283" spans="1:25">
      <c r="A75283" s="374"/>
      <c r="B75283" s="374"/>
      <c r="C75283" s="406"/>
      <c r="D75283" s="407"/>
      <c r="E75283" s="374"/>
      <c r="F75283" s="374"/>
      <c r="G75283" s="408"/>
      <c r="H75283" s="374"/>
      <c r="I75283" s="409"/>
      <c r="J75283" s="374"/>
      <c r="K75283" s="409"/>
      <c r="L75283" s="378"/>
      <c r="M75283" s="410"/>
      <c r="N75283" s="374"/>
      <c r="O75283" s="411"/>
      <c r="P75283" s="409"/>
      <c r="Q75283" s="409"/>
      <c r="R75283" s="378"/>
      <c r="S75283" s="378"/>
      <c r="T75283" s="378"/>
      <c r="U75283" s="378"/>
      <c r="V75283" s="378"/>
      <c r="W75283" s="378"/>
      <c r="X75283" s="378"/>
      <c r="Y75283" s="378"/>
    </row>
    <row r="75284" spans="1:25">
      <c r="A75284" s="374"/>
      <c r="B75284" s="374"/>
      <c r="C75284" s="406"/>
      <c r="D75284" s="407"/>
      <c r="E75284" s="374"/>
      <c r="F75284" s="374"/>
      <c r="G75284" s="408"/>
      <c r="H75284" s="374"/>
      <c r="I75284" s="409"/>
      <c r="J75284" s="374"/>
      <c r="K75284" s="409"/>
      <c r="L75284" s="378"/>
      <c r="M75284" s="410"/>
      <c r="N75284" s="374"/>
      <c r="O75284" s="411"/>
      <c r="P75284" s="409"/>
      <c r="Q75284" s="409"/>
      <c r="R75284" s="378"/>
      <c r="S75284" s="378"/>
      <c r="T75284" s="378"/>
      <c r="U75284" s="378"/>
      <c r="V75284" s="378"/>
      <c r="W75284" s="378"/>
      <c r="X75284" s="378"/>
      <c r="Y75284" s="378"/>
    </row>
    <row r="75285" spans="1:25">
      <c r="A75285" s="374"/>
      <c r="B75285" s="374"/>
      <c r="C75285" s="406"/>
      <c r="D75285" s="407"/>
      <c r="E75285" s="374"/>
      <c r="F75285" s="374"/>
      <c r="G75285" s="408"/>
      <c r="H75285" s="374"/>
      <c r="I75285" s="409"/>
      <c r="J75285" s="374"/>
      <c r="K75285" s="409"/>
      <c r="L75285" s="378"/>
      <c r="M75285" s="410"/>
      <c r="N75285" s="374"/>
      <c r="O75285" s="411"/>
      <c r="P75285" s="409"/>
      <c r="Q75285" s="409"/>
      <c r="R75285" s="378"/>
      <c r="S75285" s="378"/>
      <c r="T75285" s="378"/>
      <c r="U75285" s="378"/>
      <c r="V75285" s="378"/>
      <c r="W75285" s="378"/>
      <c r="X75285" s="378"/>
      <c r="Y75285" s="378"/>
    </row>
    <row r="75286" spans="1:25">
      <c r="A75286" s="374"/>
      <c r="B75286" s="374"/>
      <c r="C75286" s="406"/>
      <c r="D75286" s="407"/>
      <c r="E75286" s="374"/>
      <c r="F75286" s="374"/>
      <c r="G75286" s="408"/>
      <c r="H75286" s="374"/>
      <c r="I75286" s="409"/>
      <c r="J75286" s="374"/>
      <c r="K75286" s="409"/>
      <c r="L75286" s="378"/>
      <c r="M75286" s="410"/>
      <c r="N75286" s="374"/>
      <c r="O75286" s="411"/>
      <c r="P75286" s="409"/>
      <c r="Q75286" s="409"/>
      <c r="R75286" s="378"/>
      <c r="S75286" s="378"/>
      <c r="T75286" s="378"/>
      <c r="U75286" s="378"/>
      <c r="V75286" s="378"/>
      <c r="W75286" s="378"/>
      <c r="X75286" s="378"/>
      <c r="Y75286" s="378"/>
    </row>
    <row r="75287" spans="1:25">
      <c r="A75287" s="374"/>
      <c r="B75287" s="374"/>
      <c r="C75287" s="406"/>
      <c r="D75287" s="407"/>
      <c r="E75287" s="374"/>
      <c r="F75287" s="374"/>
      <c r="G75287" s="408"/>
      <c r="H75287" s="374"/>
      <c r="I75287" s="409"/>
      <c r="J75287" s="374"/>
      <c r="K75287" s="409"/>
      <c r="L75287" s="378"/>
      <c r="M75287" s="410"/>
      <c r="N75287" s="374"/>
      <c r="O75287" s="411"/>
      <c r="P75287" s="409"/>
      <c r="Q75287" s="409"/>
      <c r="R75287" s="378"/>
      <c r="S75287" s="378"/>
      <c r="T75287" s="378"/>
      <c r="U75287" s="378"/>
      <c r="V75287" s="378"/>
      <c r="W75287" s="378"/>
      <c r="X75287" s="378"/>
      <c r="Y75287" s="378"/>
    </row>
    <row r="75288" spans="1:25">
      <c r="A75288" s="374"/>
      <c r="B75288" s="374"/>
      <c r="C75288" s="406"/>
      <c r="D75288" s="407"/>
      <c r="E75288" s="374"/>
      <c r="F75288" s="374"/>
      <c r="G75288" s="408"/>
      <c r="H75288" s="374"/>
      <c r="I75288" s="409"/>
      <c r="J75288" s="374"/>
      <c r="K75288" s="409"/>
      <c r="L75288" s="378"/>
      <c r="M75288" s="410"/>
      <c r="N75288" s="374"/>
      <c r="O75288" s="411"/>
      <c r="P75288" s="409"/>
      <c r="Q75288" s="409"/>
      <c r="R75288" s="378"/>
      <c r="S75288" s="378"/>
      <c r="T75288" s="378"/>
      <c r="U75288" s="378"/>
      <c r="V75288" s="378"/>
      <c r="W75288" s="378"/>
      <c r="X75288" s="378"/>
      <c r="Y75288" s="378"/>
    </row>
    <row r="75289" spans="1:25">
      <c r="A75289" s="374"/>
      <c r="B75289" s="374"/>
      <c r="C75289" s="406"/>
      <c r="D75289" s="407"/>
      <c r="E75289" s="374"/>
      <c r="F75289" s="374"/>
      <c r="G75289" s="408"/>
      <c r="H75289" s="374"/>
      <c r="I75289" s="409"/>
      <c r="J75289" s="374"/>
      <c r="K75289" s="409"/>
      <c r="L75289" s="378"/>
      <c r="M75289" s="410"/>
      <c r="N75289" s="374"/>
      <c r="O75289" s="411"/>
      <c r="P75289" s="409"/>
      <c r="Q75289" s="409"/>
      <c r="R75289" s="378"/>
      <c r="S75289" s="378"/>
      <c r="T75289" s="378"/>
      <c r="U75289" s="378"/>
      <c r="V75289" s="378"/>
      <c r="W75289" s="378"/>
      <c r="X75289" s="378"/>
      <c r="Y75289" s="378"/>
    </row>
    <row r="75290" spans="1:25">
      <c r="A75290" s="374"/>
      <c r="B75290" s="374"/>
      <c r="C75290" s="406"/>
      <c r="D75290" s="407"/>
      <c r="E75290" s="374"/>
      <c r="F75290" s="374"/>
      <c r="G75290" s="408"/>
      <c r="H75290" s="374"/>
      <c r="I75290" s="409"/>
      <c r="J75290" s="374"/>
      <c r="K75290" s="409"/>
      <c r="L75290" s="378"/>
      <c r="M75290" s="410"/>
      <c r="N75290" s="374"/>
      <c r="O75290" s="411"/>
      <c r="P75290" s="409"/>
      <c r="Q75290" s="409"/>
      <c r="R75290" s="378"/>
      <c r="S75290" s="378"/>
      <c r="T75290" s="378"/>
      <c r="U75290" s="378"/>
      <c r="V75290" s="378"/>
      <c r="W75290" s="378"/>
      <c r="X75290" s="378"/>
      <c r="Y75290" s="378"/>
    </row>
    <row r="75291" spans="1:25">
      <c r="A75291" s="374"/>
      <c r="B75291" s="374"/>
      <c r="C75291" s="406"/>
      <c r="D75291" s="407"/>
      <c r="E75291" s="374"/>
      <c r="F75291" s="374"/>
      <c r="G75291" s="408"/>
      <c r="H75291" s="374"/>
      <c r="I75291" s="409"/>
      <c r="J75291" s="374"/>
      <c r="K75291" s="409"/>
      <c r="L75291" s="378"/>
      <c r="M75291" s="410"/>
      <c r="N75291" s="374"/>
      <c r="O75291" s="411"/>
      <c r="P75291" s="409"/>
      <c r="Q75291" s="409"/>
      <c r="R75291" s="378"/>
      <c r="S75291" s="378"/>
      <c r="T75291" s="378"/>
      <c r="U75291" s="378"/>
      <c r="V75291" s="378"/>
      <c r="W75291" s="378"/>
      <c r="X75291" s="378"/>
      <c r="Y75291" s="378"/>
    </row>
    <row r="75292" spans="1:25">
      <c r="A75292" s="374"/>
      <c r="B75292" s="374"/>
      <c r="C75292" s="406"/>
      <c r="D75292" s="407"/>
      <c r="E75292" s="374"/>
      <c r="F75292" s="374"/>
      <c r="G75292" s="408"/>
      <c r="H75292" s="374"/>
      <c r="I75292" s="409"/>
      <c r="J75292" s="374"/>
      <c r="K75292" s="409"/>
      <c r="L75292" s="378"/>
      <c r="M75292" s="410"/>
      <c r="N75292" s="374"/>
      <c r="O75292" s="411"/>
      <c r="P75292" s="409"/>
      <c r="Q75292" s="409"/>
      <c r="R75292" s="378"/>
      <c r="S75292" s="378"/>
      <c r="T75292" s="378"/>
      <c r="U75292" s="378"/>
      <c r="V75292" s="378"/>
      <c r="W75292" s="378"/>
      <c r="X75292" s="378"/>
      <c r="Y75292" s="378"/>
    </row>
    <row r="75293" spans="1:25">
      <c r="A75293" s="374"/>
      <c r="B75293" s="374"/>
      <c r="C75293" s="406"/>
      <c r="D75293" s="407"/>
      <c r="E75293" s="374"/>
      <c r="F75293" s="374"/>
      <c r="G75293" s="408"/>
      <c r="H75293" s="374"/>
      <c r="I75293" s="409"/>
      <c r="J75293" s="374"/>
      <c r="K75293" s="409"/>
      <c r="L75293" s="378"/>
      <c r="M75293" s="410"/>
      <c r="N75293" s="374"/>
      <c r="O75293" s="411"/>
      <c r="P75293" s="409"/>
      <c r="Q75293" s="409"/>
      <c r="R75293" s="378"/>
      <c r="S75293" s="378"/>
      <c r="T75293" s="378"/>
      <c r="U75293" s="378"/>
      <c r="V75293" s="378"/>
      <c r="W75293" s="378"/>
      <c r="X75293" s="378"/>
      <c r="Y75293" s="378"/>
    </row>
    <row r="75294" spans="1:25">
      <c r="A75294" s="374"/>
      <c r="B75294" s="374"/>
      <c r="C75294" s="406"/>
      <c r="D75294" s="407"/>
      <c r="E75294" s="374"/>
      <c r="F75294" s="374"/>
      <c r="G75294" s="408"/>
      <c r="H75294" s="374"/>
      <c r="I75294" s="409"/>
      <c r="J75294" s="374"/>
      <c r="K75294" s="409"/>
      <c r="L75294" s="378"/>
      <c r="M75294" s="410"/>
      <c r="N75294" s="374"/>
      <c r="O75294" s="411"/>
      <c r="P75294" s="409"/>
      <c r="Q75294" s="409"/>
      <c r="R75294" s="378"/>
      <c r="S75294" s="378"/>
      <c r="T75294" s="378"/>
      <c r="U75294" s="378"/>
      <c r="V75294" s="378"/>
      <c r="W75294" s="378"/>
      <c r="X75294" s="378"/>
      <c r="Y75294" s="378"/>
    </row>
    <row r="75295" spans="1:25">
      <c r="A75295" s="374"/>
      <c r="B75295" s="374"/>
      <c r="C75295" s="406"/>
      <c r="D75295" s="407"/>
      <c r="E75295" s="374"/>
      <c r="F75295" s="374"/>
      <c r="G75295" s="408"/>
      <c r="H75295" s="374"/>
      <c r="I75295" s="409"/>
      <c r="J75295" s="374"/>
      <c r="K75295" s="409"/>
      <c r="L75295" s="378"/>
      <c r="M75295" s="410"/>
      <c r="N75295" s="374"/>
      <c r="O75295" s="411"/>
      <c r="P75295" s="409"/>
      <c r="Q75295" s="409"/>
      <c r="R75295" s="378"/>
      <c r="S75295" s="378"/>
      <c r="T75295" s="378"/>
      <c r="U75295" s="378"/>
      <c r="V75295" s="378"/>
      <c r="W75295" s="378"/>
      <c r="X75295" s="378"/>
      <c r="Y75295" s="378"/>
    </row>
    <row r="75296" spans="1:25">
      <c r="A75296" s="374"/>
      <c r="B75296" s="374"/>
      <c r="C75296" s="406"/>
      <c r="D75296" s="407"/>
      <c r="E75296" s="374"/>
      <c r="F75296" s="374"/>
      <c r="G75296" s="408"/>
      <c r="H75296" s="374"/>
      <c r="I75296" s="409"/>
      <c r="J75296" s="374"/>
      <c r="K75296" s="409"/>
      <c r="L75296" s="378"/>
      <c r="M75296" s="410"/>
      <c r="N75296" s="374"/>
      <c r="O75296" s="411"/>
      <c r="P75296" s="409"/>
      <c r="Q75296" s="409"/>
      <c r="R75296" s="378"/>
      <c r="S75296" s="378"/>
      <c r="T75296" s="378"/>
      <c r="U75296" s="378"/>
      <c r="V75296" s="378"/>
      <c r="W75296" s="378"/>
      <c r="X75296" s="378"/>
      <c r="Y75296" s="378"/>
    </row>
    <row r="75297" spans="1:25">
      <c r="A75297" s="374"/>
      <c r="B75297" s="374"/>
      <c r="C75297" s="406"/>
      <c r="D75297" s="407"/>
      <c r="E75297" s="374"/>
      <c r="F75297" s="374"/>
      <c r="G75297" s="408"/>
      <c r="H75297" s="374"/>
      <c r="I75297" s="409"/>
      <c r="J75297" s="374"/>
      <c r="K75297" s="409"/>
      <c r="L75297" s="378"/>
      <c r="M75297" s="410"/>
      <c r="N75297" s="374"/>
      <c r="O75297" s="411"/>
      <c r="P75297" s="409"/>
      <c r="Q75297" s="409"/>
      <c r="R75297" s="378"/>
      <c r="S75297" s="378"/>
      <c r="T75297" s="378"/>
      <c r="U75297" s="378"/>
      <c r="V75297" s="378"/>
      <c r="W75297" s="378"/>
      <c r="X75297" s="378"/>
      <c r="Y75297" s="378"/>
    </row>
    <row r="75298" spans="1:25">
      <c r="A75298" s="374"/>
      <c r="B75298" s="374"/>
      <c r="C75298" s="406"/>
      <c r="D75298" s="407"/>
      <c r="E75298" s="374"/>
      <c r="F75298" s="374"/>
      <c r="G75298" s="408"/>
      <c r="H75298" s="374"/>
      <c r="I75298" s="409"/>
      <c r="J75298" s="374"/>
      <c r="K75298" s="409"/>
      <c r="L75298" s="378"/>
      <c r="M75298" s="410"/>
      <c r="N75298" s="374"/>
      <c r="O75298" s="411"/>
      <c r="P75298" s="409"/>
      <c r="Q75298" s="409"/>
      <c r="R75298" s="378"/>
      <c r="S75298" s="378"/>
      <c r="T75298" s="378"/>
      <c r="U75298" s="378"/>
      <c r="V75298" s="378"/>
      <c r="W75298" s="378"/>
      <c r="X75298" s="378"/>
      <c r="Y75298" s="378"/>
    </row>
    <row r="75299" spans="1:25">
      <c r="A75299" s="374"/>
      <c r="B75299" s="374"/>
      <c r="C75299" s="406"/>
      <c r="D75299" s="407"/>
      <c r="E75299" s="374"/>
      <c r="F75299" s="374"/>
      <c r="G75299" s="408"/>
      <c r="H75299" s="374"/>
      <c r="I75299" s="409"/>
      <c r="J75299" s="374"/>
      <c r="K75299" s="409"/>
      <c r="L75299" s="378"/>
      <c r="M75299" s="410"/>
      <c r="N75299" s="374"/>
      <c r="O75299" s="411"/>
      <c r="P75299" s="409"/>
      <c r="Q75299" s="409"/>
      <c r="R75299" s="378"/>
      <c r="S75299" s="378"/>
      <c r="T75299" s="378"/>
      <c r="U75299" s="378"/>
      <c r="V75299" s="378"/>
      <c r="W75299" s="378"/>
      <c r="X75299" s="378"/>
      <c r="Y75299" s="378"/>
    </row>
    <row r="75300" spans="1:25">
      <c r="A75300" s="374"/>
      <c r="B75300" s="374"/>
      <c r="C75300" s="406"/>
      <c r="D75300" s="407"/>
      <c r="E75300" s="374"/>
      <c r="F75300" s="374"/>
      <c r="G75300" s="408"/>
      <c r="H75300" s="374"/>
      <c r="I75300" s="409"/>
      <c r="J75300" s="374"/>
      <c r="K75300" s="409"/>
      <c r="L75300" s="378"/>
      <c r="M75300" s="410"/>
      <c r="N75300" s="374"/>
      <c r="O75300" s="411"/>
      <c r="P75300" s="409"/>
      <c r="Q75300" s="409"/>
      <c r="R75300" s="378"/>
      <c r="S75300" s="378"/>
      <c r="T75300" s="378"/>
      <c r="U75300" s="378"/>
      <c r="V75300" s="378"/>
      <c r="W75300" s="378"/>
      <c r="X75300" s="378"/>
      <c r="Y75300" s="378"/>
    </row>
    <row r="75301" spans="1:25">
      <c r="A75301" s="374"/>
      <c r="B75301" s="374"/>
      <c r="C75301" s="406"/>
      <c r="D75301" s="407"/>
      <c r="E75301" s="374"/>
      <c r="F75301" s="374"/>
      <c r="G75301" s="408"/>
      <c r="H75301" s="374"/>
      <c r="I75301" s="409"/>
      <c r="J75301" s="374"/>
      <c r="K75301" s="409"/>
      <c r="L75301" s="378"/>
      <c r="M75301" s="410"/>
      <c r="N75301" s="374"/>
      <c r="O75301" s="411"/>
      <c r="P75301" s="409"/>
      <c r="Q75301" s="409"/>
      <c r="R75301" s="378"/>
      <c r="S75301" s="378"/>
      <c r="T75301" s="378"/>
      <c r="U75301" s="378"/>
      <c r="V75301" s="378"/>
      <c r="W75301" s="378"/>
      <c r="X75301" s="378"/>
      <c r="Y75301" s="378"/>
    </row>
    <row r="75302" spans="1:25">
      <c r="A75302" s="374"/>
      <c r="B75302" s="374"/>
      <c r="C75302" s="406"/>
      <c r="D75302" s="407"/>
      <c r="E75302" s="374"/>
      <c r="F75302" s="374"/>
      <c r="G75302" s="408"/>
      <c r="H75302" s="374"/>
      <c r="I75302" s="409"/>
      <c r="J75302" s="374"/>
      <c r="K75302" s="409"/>
      <c r="L75302" s="378"/>
      <c r="M75302" s="410"/>
      <c r="N75302" s="374"/>
      <c r="O75302" s="411"/>
      <c r="P75302" s="409"/>
      <c r="Q75302" s="409"/>
      <c r="R75302" s="378"/>
      <c r="S75302" s="378"/>
      <c r="T75302" s="378"/>
      <c r="U75302" s="378"/>
      <c r="V75302" s="378"/>
      <c r="W75302" s="378"/>
      <c r="X75302" s="378"/>
      <c r="Y75302" s="378"/>
    </row>
    <row r="75303" spans="1:25">
      <c r="A75303" s="374"/>
      <c r="B75303" s="374"/>
      <c r="C75303" s="406"/>
      <c r="D75303" s="407"/>
      <c r="E75303" s="374"/>
      <c r="F75303" s="374"/>
      <c r="G75303" s="408"/>
      <c r="H75303" s="374"/>
      <c r="I75303" s="409"/>
      <c r="J75303" s="374"/>
      <c r="K75303" s="409"/>
      <c r="L75303" s="378"/>
      <c r="M75303" s="410"/>
      <c r="N75303" s="374"/>
      <c r="O75303" s="411"/>
      <c r="P75303" s="409"/>
      <c r="Q75303" s="409"/>
      <c r="R75303" s="378"/>
      <c r="S75303" s="378"/>
      <c r="T75303" s="378"/>
      <c r="U75303" s="378"/>
      <c r="V75303" s="378"/>
      <c r="W75303" s="378"/>
      <c r="X75303" s="378"/>
      <c r="Y75303" s="378"/>
    </row>
    <row r="75304" spans="1:25">
      <c r="A75304" s="374"/>
      <c r="B75304" s="374"/>
      <c r="C75304" s="406"/>
      <c r="D75304" s="407"/>
      <c r="E75304" s="374"/>
      <c r="F75304" s="374"/>
      <c r="G75304" s="408"/>
      <c r="H75304" s="374"/>
      <c r="I75304" s="409"/>
      <c r="J75304" s="374"/>
      <c r="K75304" s="409"/>
      <c r="L75304" s="378"/>
      <c r="M75304" s="410"/>
      <c r="N75304" s="374"/>
      <c r="O75304" s="411"/>
      <c r="P75304" s="409"/>
      <c r="Q75304" s="409"/>
      <c r="R75304" s="378"/>
      <c r="S75304" s="378"/>
      <c r="T75304" s="378"/>
      <c r="U75304" s="378"/>
      <c r="V75304" s="378"/>
      <c r="W75304" s="378"/>
      <c r="X75304" s="378"/>
      <c r="Y75304" s="378"/>
    </row>
    <row r="75305" spans="1:25">
      <c r="A75305" s="374"/>
      <c r="B75305" s="374"/>
      <c r="C75305" s="406"/>
      <c r="D75305" s="407"/>
      <c r="E75305" s="374"/>
      <c r="F75305" s="374"/>
      <c r="G75305" s="408"/>
      <c r="H75305" s="374"/>
      <c r="I75305" s="409"/>
      <c r="J75305" s="374"/>
      <c r="K75305" s="409"/>
      <c r="L75305" s="378"/>
      <c r="M75305" s="410"/>
      <c r="N75305" s="374"/>
      <c r="O75305" s="411"/>
      <c r="P75305" s="409"/>
      <c r="Q75305" s="409"/>
      <c r="R75305" s="378"/>
      <c r="S75305" s="378"/>
      <c r="T75305" s="378"/>
      <c r="U75305" s="378"/>
      <c r="V75305" s="378"/>
      <c r="W75305" s="378"/>
      <c r="X75305" s="378"/>
      <c r="Y75305" s="378"/>
    </row>
    <row r="75306" spans="1:25">
      <c r="A75306" s="374"/>
      <c r="B75306" s="374"/>
      <c r="C75306" s="406"/>
      <c r="D75306" s="407"/>
      <c r="E75306" s="374"/>
      <c r="F75306" s="374"/>
      <c r="G75306" s="408"/>
      <c r="H75306" s="374"/>
      <c r="I75306" s="409"/>
      <c r="J75306" s="374"/>
      <c r="K75306" s="409"/>
      <c r="L75306" s="378"/>
      <c r="M75306" s="410"/>
      <c r="N75306" s="374"/>
      <c r="O75306" s="411"/>
      <c r="P75306" s="409"/>
      <c r="Q75306" s="409"/>
      <c r="R75306" s="378"/>
      <c r="S75306" s="378"/>
      <c r="T75306" s="378"/>
      <c r="U75306" s="378"/>
      <c r="V75306" s="378"/>
      <c r="W75306" s="378"/>
      <c r="X75306" s="378"/>
      <c r="Y75306" s="378"/>
    </row>
    <row r="75307" spans="1:25">
      <c r="A75307" s="374"/>
      <c r="B75307" s="374"/>
      <c r="C75307" s="406"/>
      <c r="D75307" s="407"/>
      <c r="E75307" s="374"/>
      <c r="F75307" s="374"/>
      <c r="G75307" s="408"/>
      <c r="H75307" s="374"/>
      <c r="I75307" s="409"/>
      <c r="J75307" s="374"/>
      <c r="K75307" s="409"/>
      <c r="L75307" s="378"/>
      <c r="M75307" s="410"/>
      <c r="N75307" s="374"/>
      <c r="O75307" s="411"/>
      <c r="P75307" s="409"/>
      <c r="Q75307" s="409"/>
      <c r="R75307" s="378"/>
      <c r="S75307" s="378"/>
      <c r="T75307" s="378"/>
      <c r="U75307" s="378"/>
      <c r="V75307" s="378"/>
      <c r="W75307" s="378"/>
      <c r="X75307" s="378"/>
      <c r="Y75307" s="378"/>
    </row>
    <row r="75308" spans="1:25">
      <c r="A75308" s="374"/>
      <c r="B75308" s="374"/>
      <c r="C75308" s="406"/>
      <c r="D75308" s="407"/>
      <c r="E75308" s="374"/>
      <c r="F75308" s="374"/>
      <c r="G75308" s="408"/>
      <c r="H75308" s="374"/>
      <c r="I75308" s="409"/>
      <c r="J75308" s="374"/>
      <c r="K75308" s="409"/>
      <c r="L75308" s="378"/>
      <c r="M75308" s="410"/>
      <c r="N75308" s="374"/>
      <c r="O75308" s="411"/>
      <c r="P75308" s="409"/>
      <c r="Q75308" s="409"/>
      <c r="R75308" s="378"/>
      <c r="S75308" s="378"/>
      <c r="T75308" s="378"/>
      <c r="U75308" s="378"/>
      <c r="V75308" s="378"/>
      <c r="W75308" s="378"/>
      <c r="X75308" s="378"/>
      <c r="Y75308" s="378"/>
    </row>
    <row r="75309" spans="1:25">
      <c r="A75309" s="374"/>
      <c r="B75309" s="374"/>
      <c r="C75309" s="406"/>
      <c r="D75309" s="407"/>
      <c r="E75309" s="374"/>
      <c r="F75309" s="374"/>
      <c r="G75309" s="408"/>
      <c r="H75309" s="374"/>
      <c r="I75309" s="409"/>
      <c r="J75309" s="374"/>
      <c r="K75309" s="409"/>
      <c r="L75309" s="378"/>
      <c r="M75309" s="410"/>
      <c r="N75309" s="374"/>
      <c r="O75309" s="411"/>
      <c r="P75309" s="409"/>
      <c r="Q75309" s="409"/>
      <c r="R75309" s="378"/>
      <c r="S75309" s="378"/>
      <c r="T75309" s="378"/>
      <c r="U75309" s="378"/>
      <c r="V75309" s="378"/>
      <c r="W75309" s="378"/>
      <c r="X75309" s="378"/>
      <c r="Y75309" s="378"/>
    </row>
    <row r="75310" spans="1:25">
      <c r="A75310" s="374"/>
      <c r="B75310" s="374"/>
      <c r="C75310" s="406"/>
      <c r="D75310" s="407"/>
      <c r="E75310" s="374"/>
      <c r="F75310" s="374"/>
      <c r="G75310" s="408"/>
      <c r="H75310" s="374"/>
      <c r="I75310" s="409"/>
      <c r="J75310" s="374"/>
      <c r="K75310" s="409"/>
      <c r="L75310" s="378"/>
      <c r="M75310" s="410"/>
      <c r="N75310" s="374"/>
      <c r="O75310" s="411"/>
      <c r="P75310" s="409"/>
      <c r="Q75310" s="409"/>
      <c r="R75310" s="378"/>
      <c r="S75310" s="378"/>
      <c r="T75310" s="378"/>
      <c r="U75310" s="378"/>
      <c r="V75310" s="378"/>
      <c r="W75310" s="378"/>
      <c r="X75310" s="378"/>
      <c r="Y75310" s="378"/>
    </row>
    <row r="75311" spans="1:25">
      <c r="A75311" s="374"/>
      <c r="B75311" s="374"/>
      <c r="C75311" s="406"/>
      <c r="D75311" s="407"/>
      <c r="E75311" s="374"/>
      <c r="F75311" s="374"/>
      <c r="G75311" s="408"/>
      <c r="H75311" s="374"/>
      <c r="I75311" s="409"/>
      <c r="J75311" s="374"/>
      <c r="K75311" s="409"/>
      <c r="L75311" s="378"/>
      <c r="M75311" s="410"/>
      <c r="N75311" s="374"/>
      <c r="O75311" s="411"/>
      <c r="P75311" s="409"/>
      <c r="Q75311" s="409"/>
      <c r="R75311" s="378"/>
      <c r="S75311" s="378"/>
      <c r="T75311" s="378"/>
      <c r="U75311" s="378"/>
      <c r="V75311" s="378"/>
      <c r="W75311" s="378"/>
      <c r="X75311" s="378"/>
      <c r="Y75311" s="378"/>
    </row>
    <row r="75312" spans="1:25">
      <c r="A75312" s="374"/>
      <c r="B75312" s="374"/>
      <c r="C75312" s="406"/>
      <c r="D75312" s="407"/>
      <c r="E75312" s="374"/>
      <c r="F75312" s="374"/>
      <c r="G75312" s="408"/>
      <c r="H75312" s="374"/>
      <c r="I75312" s="409"/>
      <c r="J75312" s="374"/>
      <c r="K75312" s="409"/>
      <c r="L75312" s="378"/>
      <c r="M75312" s="410"/>
      <c r="N75312" s="374"/>
      <c r="O75312" s="411"/>
      <c r="P75312" s="409"/>
      <c r="Q75312" s="409"/>
      <c r="R75312" s="378"/>
      <c r="S75312" s="378"/>
      <c r="T75312" s="378"/>
      <c r="U75312" s="378"/>
      <c r="V75312" s="378"/>
      <c r="W75312" s="378"/>
      <c r="X75312" s="378"/>
      <c r="Y75312" s="378"/>
    </row>
    <row r="75313" spans="1:25">
      <c r="A75313" s="374"/>
      <c r="B75313" s="374"/>
      <c r="C75313" s="406"/>
      <c r="D75313" s="407"/>
      <c r="E75313" s="374"/>
      <c r="F75313" s="374"/>
      <c r="G75313" s="408"/>
      <c r="H75313" s="374"/>
      <c r="I75313" s="409"/>
      <c r="J75313" s="374"/>
      <c r="K75313" s="409"/>
      <c r="L75313" s="378"/>
      <c r="M75313" s="410"/>
      <c r="N75313" s="374"/>
      <c r="O75313" s="411"/>
      <c r="P75313" s="409"/>
      <c r="Q75313" s="409"/>
      <c r="R75313" s="378"/>
      <c r="S75313" s="378"/>
      <c r="T75313" s="378"/>
      <c r="U75313" s="378"/>
      <c r="V75313" s="378"/>
      <c r="W75313" s="378"/>
      <c r="X75313" s="378"/>
      <c r="Y75313" s="378"/>
    </row>
    <row r="75314" spans="1:25">
      <c r="A75314" s="374"/>
      <c r="B75314" s="374"/>
      <c r="C75314" s="406"/>
      <c r="D75314" s="407"/>
      <c r="E75314" s="374"/>
      <c r="F75314" s="374"/>
      <c r="G75314" s="408"/>
      <c r="H75314" s="374"/>
      <c r="I75314" s="409"/>
      <c r="J75314" s="374"/>
      <c r="K75314" s="409"/>
      <c r="L75314" s="378"/>
      <c r="M75314" s="410"/>
      <c r="N75314" s="374"/>
      <c r="O75314" s="411"/>
      <c r="P75314" s="409"/>
      <c r="Q75314" s="409"/>
      <c r="R75314" s="378"/>
      <c r="S75314" s="378"/>
      <c r="T75314" s="378"/>
      <c r="U75314" s="378"/>
      <c r="V75314" s="378"/>
      <c r="W75314" s="378"/>
      <c r="X75314" s="378"/>
      <c r="Y75314" s="378"/>
    </row>
    <row r="75315" spans="1:25">
      <c r="A75315" s="374"/>
      <c r="B75315" s="374"/>
      <c r="C75315" s="406"/>
      <c r="D75315" s="407"/>
      <c r="E75315" s="374"/>
      <c r="F75315" s="374"/>
      <c r="G75315" s="408"/>
      <c r="H75315" s="374"/>
      <c r="I75315" s="409"/>
      <c r="J75315" s="374"/>
      <c r="K75315" s="409"/>
      <c r="L75315" s="378"/>
      <c r="M75315" s="410"/>
      <c r="N75315" s="374"/>
      <c r="O75315" s="411"/>
      <c r="P75315" s="409"/>
      <c r="Q75315" s="409"/>
      <c r="R75315" s="378"/>
      <c r="S75315" s="378"/>
      <c r="T75315" s="378"/>
      <c r="U75315" s="378"/>
      <c r="V75315" s="378"/>
      <c r="W75315" s="378"/>
      <c r="X75315" s="378"/>
      <c r="Y75315" s="378"/>
    </row>
    <row r="75316" spans="1:25">
      <c r="A75316" s="374"/>
      <c r="B75316" s="374"/>
      <c r="C75316" s="406"/>
      <c r="D75316" s="407"/>
      <c r="E75316" s="374"/>
      <c r="F75316" s="374"/>
      <c r="G75316" s="408"/>
      <c r="H75316" s="374"/>
      <c r="I75316" s="409"/>
      <c r="J75316" s="374"/>
      <c r="K75316" s="409"/>
      <c r="L75316" s="378"/>
      <c r="M75316" s="410"/>
      <c r="N75316" s="374"/>
      <c r="O75316" s="411"/>
      <c r="P75316" s="409"/>
      <c r="Q75316" s="409"/>
      <c r="R75316" s="378"/>
      <c r="S75316" s="378"/>
      <c r="T75316" s="378"/>
      <c r="U75316" s="378"/>
      <c r="V75316" s="378"/>
      <c r="W75316" s="378"/>
      <c r="X75316" s="378"/>
      <c r="Y75316" s="378"/>
    </row>
    <row r="75317" spans="1:25">
      <c r="A75317" s="374"/>
      <c r="B75317" s="374"/>
      <c r="C75317" s="406"/>
      <c r="D75317" s="407"/>
      <c r="E75317" s="374"/>
      <c r="F75317" s="374"/>
      <c r="G75317" s="408"/>
      <c r="H75317" s="374"/>
      <c r="I75317" s="409"/>
      <c r="J75317" s="374"/>
      <c r="K75317" s="409"/>
      <c r="L75317" s="378"/>
      <c r="M75317" s="410"/>
      <c r="N75317" s="374"/>
      <c r="O75317" s="411"/>
      <c r="P75317" s="409"/>
      <c r="Q75317" s="409"/>
      <c r="R75317" s="378"/>
      <c r="S75317" s="378"/>
      <c r="T75317" s="378"/>
      <c r="U75317" s="378"/>
      <c r="V75317" s="378"/>
      <c r="W75317" s="378"/>
      <c r="X75317" s="378"/>
      <c r="Y75317" s="378"/>
    </row>
    <row r="75318" spans="1:25">
      <c r="A75318" s="374"/>
      <c r="B75318" s="374"/>
      <c r="C75318" s="406"/>
      <c r="D75318" s="407"/>
      <c r="E75318" s="374"/>
      <c r="F75318" s="374"/>
      <c r="G75318" s="408"/>
      <c r="H75318" s="374"/>
      <c r="I75318" s="409"/>
      <c r="J75318" s="374"/>
      <c r="K75318" s="409"/>
      <c r="L75318" s="378"/>
      <c r="M75318" s="410"/>
      <c r="N75318" s="374"/>
      <c r="O75318" s="411"/>
      <c r="P75318" s="409"/>
      <c r="Q75318" s="409"/>
      <c r="R75318" s="378"/>
      <c r="S75318" s="378"/>
      <c r="T75318" s="378"/>
      <c r="U75318" s="378"/>
      <c r="V75318" s="378"/>
      <c r="W75318" s="378"/>
      <c r="X75318" s="378"/>
      <c r="Y75318" s="378"/>
    </row>
    <row r="75319" spans="1:25">
      <c r="A75319" s="374"/>
      <c r="B75319" s="374"/>
      <c r="C75319" s="406"/>
      <c r="D75319" s="407"/>
      <c r="E75319" s="374"/>
      <c r="F75319" s="374"/>
      <c r="G75319" s="408"/>
      <c r="H75319" s="374"/>
      <c r="I75319" s="409"/>
      <c r="J75319" s="374"/>
      <c r="K75319" s="409"/>
      <c r="L75319" s="378"/>
      <c r="M75319" s="410"/>
      <c r="N75319" s="374"/>
      <c r="O75319" s="411"/>
      <c r="P75319" s="409"/>
      <c r="Q75319" s="409"/>
      <c r="R75319" s="378"/>
      <c r="S75319" s="378"/>
      <c r="T75319" s="378"/>
      <c r="U75319" s="378"/>
      <c r="V75319" s="378"/>
      <c r="W75319" s="378"/>
      <c r="X75319" s="378"/>
      <c r="Y75319" s="378"/>
    </row>
    <row r="75320" spans="1:25">
      <c r="A75320" s="374"/>
      <c r="B75320" s="374"/>
      <c r="C75320" s="406"/>
      <c r="D75320" s="407"/>
      <c r="E75320" s="374"/>
      <c r="F75320" s="374"/>
      <c r="G75320" s="408"/>
      <c r="H75320" s="374"/>
      <c r="I75320" s="409"/>
      <c r="J75320" s="374"/>
      <c r="K75320" s="409"/>
      <c r="L75320" s="378"/>
      <c r="M75320" s="410"/>
      <c r="N75320" s="374"/>
      <c r="O75320" s="411"/>
      <c r="P75320" s="409"/>
      <c r="Q75320" s="409"/>
      <c r="R75320" s="378"/>
      <c r="S75320" s="378"/>
      <c r="T75320" s="378"/>
      <c r="U75320" s="378"/>
      <c r="V75320" s="378"/>
      <c r="W75320" s="378"/>
      <c r="X75320" s="378"/>
      <c r="Y75320" s="378"/>
    </row>
    <row r="75321" spans="1:25">
      <c r="A75321" s="374"/>
      <c r="B75321" s="374"/>
      <c r="C75321" s="406"/>
      <c r="D75321" s="407"/>
      <c r="E75321" s="374"/>
      <c r="F75321" s="374"/>
      <c r="G75321" s="408"/>
      <c r="H75321" s="374"/>
      <c r="I75321" s="409"/>
      <c r="J75321" s="374"/>
      <c r="K75321" s="409"/>
      <c r="L75321" s="378"/>
      <c r="M75321" s="410"/>
      <c r="N75321" s="374"/>
      <c r="O75321" s="411"/>
      <c r="P75321" s="409"/>
      <c r="Q75321" s="409"/>
      <c r="R75321" s="378"/>
      <c r="S75321" s="378"/>
      <c r="T75321" s="378"/>
      <c r="U75321" s="378"/>
      <c r="V75321" s="378"/>
      <c r="W75321" s="378"/>
      <c r="X75321" s="378"/>
      <c r="Y75321" s="378"/>
    </row>
    <row r="75322" spans="1:25">
      <c r="A75322" s="374"/>
      <c r="B75322" s="374"/>
      <c r="C75322" s="406"/>
      <c r="D75322" s="407"/>
      <c r="E75322" s="374"/>
      <c r="F75322" s="374"/>
      <c r="G75322" s="408"/>
      <c r="H75322" s="374"/>
      <c r="I75322" s="409"/>
      <c r="J75322" s="374"/>
      <c r="K75322" s="409"/>
      <c r="L75322" s="378"/>
      <c r="M75322" s="410"/>
      <c r="N75322" s="374"/>
      <c r="O75322" s="411"/>
      <c r="P75322" s="409"/>
      <c r="Q75322" s="409"/>
      <c r="R75322" s="378"/>
      <c r="S75322" s="378"/>
      <c r="T75322" s="378"/>
      <c r="U75322" s="378"/>
      <c r="V75322" s="378"/>
      <c r="W75322" s="378"/>
      <c r="X75322" s="378"/>
      <c r="Y75322" s="378"/>
    </row>
    <row r="75323" spans="1:25">
      <c r="A75323" s="374"/>
      <c r="B75323" s="374"/>
      <c r="C75323" s="406"/>
      <c r="D75323" s="407"/>
      <c r="E75323" s="374"/>
      <c r="F75323" s="374"/>
      <c r="G75323" s="408"/>
      <c r="H75323" s="374"/>
      <c r="I75323" s="409"/>
      <c r="J75323" s="374"/>
      <c r="K75323" s="409"/>
      <c r="L75323" s="378"/>
      <c r="M75323" s="410"/>
      <c r="N75323" s="374"/>
      <c r="O75323" s="411"/>
      <c r="P75323" s="409"/>
      <c r="Q75323" s="409"/>
      <c r="R75323" s="378"/>
      <c r="S75323" s="378"/>
      <c r="T75323" s="378"/>
      <c r="U75323" s="378"/>
      <c r="V75323" s="378"/>
      <c r="W75323" s="378"/>
      <c r="X75323" s="378"/>
      <c r="Y75323" s="378"/>
    </row>
    <row r="75324" spans="1:25">
      <c r="A75324" s="374"/>
      <c r="B75324" s="374"/>
      <c r="C75324" s="406"/>
      <c r="D75324" s="407"/>
      <c r="E75324" s="374"/>
      <c r="F75324" s="374"/>
      <c r="G75324" s="408"/>
      <c r="H75324" s="374"/>
      <c r="I75324" s="409"/>
      <c r="J75324" s="374"/>
      <c r="K75324" s="409"/>
      <c r="L75324" s="378"/>
      <c r="M75324" s="410"/>
      <c r="N75324" s="374"/>
      <c r="O75324" s="411"/>
      <c r="P75324" s="409"/>
      <c r="Q75324" s="409"/>
      <c r="R75324" s="378"/>
      <c r="S75324" s="378"/>
      <c r="T75324" s="378"/>
      <c r="U75324" s="378"/>
      <c r="V75324" s="378"/>
      <c r="W75324" s="378"/>
      <c r="X75324" s="378"/>
      <c r="Y75324" s="378"/>
    </row>
    <row r="75325" spans="1:25">
      <c r="A75325" s="374"/>
      <c r="B75325" s="374"/>
      <c r="C75325" s="406"/>
      <c r="D75325" s="407"/>
      <c r="E75325" s="374"/>
      <c r="F75325" s="374"/>
      <c r="G75325" s="408"/>
      <c r="H75325" s="374"/>
      <c r="I75325" s="409"/>
      <c r="J75325" s="374"/>
      <c r="K75325" s="409"/>
      <c r="L75325" s="378"/>
      <c r="M75325" s="410"/>
      <c r="N75325" s="374"/>
      <c r="O75325" s="411"/>
      <c r="P75325" s="409"/>
      <c r="Q75325" s="409"/>
      <c r="R75325" s="378"/>
      <c r="S75325" s="378"/>
      <c r="T75325" s="378"/>
      <c r="U75325" s="378"/>
      <c r="V75325" s="378"/>
      <c r="W75325" s="378"/>
      <c r="X75325" s="378"/>
      <c r="Y75325" s="378"/>
    </row>
    <row r="75326" spans="1:25">
      <c r="A75326" s="374"/>
      <c r="B75326" s="374"/>
      <c r="C75326" s="406"/>
      <c r="D75326" s="407"/>
      <c r="E75326" s="374"/>
      <c r="F75326" s="374"/>
      <c r="G75326" s="408"/>
      <c r="H75326" s="374"/>
      <c r="I75326" s="409"/>
      <c r="J75326" s="374"/>
      <c r="K75326" s="409"/>
      <c r="L75326" s="378"/>
      <c r="M75326" s="410"/>
      <c r="N75326" s="374"/>
      <c r="O75326" s="411"/>
      <c r="P75326" s="409"/>
      <c r="Q75326" s="409"/>
      <c r="R75326" s="378"/>
      <c r="S75326" s="378"/>
      <c r="T75326" s="378"/>
      <c r="U75326" s="378"/>
      <c r="V75326" s="378"/>
      <c r="W75326" s="378"/>
      <c r="X75326" s="378"/>
      <c r="Y75326" s="378"/>
    </row>
    <row r="75327" spans="1:25">
      <c r="A75327" s="374"/>
      <c r="B75327" s="374"/>
      <c r="C75327" s="406"/>
      <c r="D75327" s="407"/>
      <c r="E75327" s="374"/>
      <c r="F75327" s="374"/>
      <c r="G75327" s="408"/>
      <c r="H75327" s="374"/>
      <c r="I75327" s="409"/>
      <c r="J75327" s="374"/>
      <c r="K75327" s="409"/>
      <c r="L75327" s="378"/>
      <c r="M75327" s="410"/>
      <c r="N75327" s="374"/>
      <c r="O75327" s="411"/>
      <c r="P75327" s="409"/>
      <c r="Q75327" s="409"/>
      <c r="R75327" s="378"/>
      <c r="S75327" s="378"/>
      <c r="T75327" s="378"/>
      <c r="U75327" s="378"/>
      <c r="V75327" s="378"/>
      <c r="W75327" s="378"/>
      <c r="X75327" s="378"/>
      <c r="Y75327" s="378"/>
    </row>
    <row r="75328" spans="1:25">
      <c r="A75328" s="374"/>
      <c r="B75328" s="374"/>
      <c r="C75328" s="406"/>
      <c r="D75328" s="407"/>
      <c r="E75328" s="374"/>
      <c r="F75328" s="374"/>
      <c r="G75328" s="408"/>
      <c r="H75328" s="374"/>
      <c r="I75328" s="409"/>
      <c r="J75328" s="374"/>
      <c r="K75328" s="409"/>
      <c r="L75328" s="378"/>
      <c r="M75328" s="410"/>
      <c r="N75328" s="374"/>
      <c r="O75328" s="411"/>
      <c r="P75328" s="409"/>
      <c r="Q75328" s="409"/>
      <c r="R75328" s="378"/>
      <c r="S75328" s="378"/>
      <c r="T75328" s="378"/>
      <c r="U75328" s="378"/>
      <c r="V75328" s="378"/>
      <c r="W75328" s="378"/>
      <c r="X75328" s="378"/>
      <c r="Y75328" s="378"/>
    </row>
    <row r="75329" spans="1:25">
      <c r="A75329" s="374"/>
      <c r="B75329" s="374"/>
      <c r="C75329" s="406"/>
      <c r="D75329" s="407"/>
      <c r="E75329" s="374"/>
      <c r="F75329" s="374"/>
      <c r="G75329" s="408"/>
      <c r="H75329" s="374"/>
      <c r="I75329" s="409"/>
      <c r="J75329" s="374"/>
      <c r="K75329" s="409"/>
      <c r="L75329" s="378"/>
      <c r="M75329" s="410"/>
      <c r="N75329" s="374"/>
      <c r="O75329" s="411"/>
      <c r="P75329" s="409"/>
      <c r="Q75329" s="409"/>
      <c r="R75329" s="378"/>
      <c r="S75329" s="378"/>
      <c r="T75329" s="378"/>
      <c r="U75329" s="378"/>
      <c r="V75329" s="378"/>
      <c r="W75329" s="378"/>
      <c r="X75329" s="378"/>
      <c r="Y75329" s="378"/>
    </row>
    <row r="75330" spans="1:25">
      <c r="A75330" s="374"/>
      <c r="B75330" s="374"/>
      <c r="C75330" s="406"/>
      <c r="D75330" s="407"/>
      <c r="E75330" s="374"/>
      <c r="F75330" s="374"/>
      <c r="G75330" s="408"/>
      <c r="H75330" s="374"/>
      <c r="I75330" s="409"/>
      <c r="J75330" s="374"/>
      <c r="K75330" s="409"/>
      <c r="L75330" s="378"/>
      <c r="M75330" s="410"/>
      <c r="N75330" s="374"/>
      <c r="O75330" s="411"/>
      <c r="P75330" s="409"/>
      <c r="Q75330" s="409"/>
      <c r="R75330" s="378"/>
      <c r="S75330" s="378"/>
      <c r="T75330" s="378"/>
      <c r="U75330" s="378"/>
      <c r="V75330" s="378"/>
      <c r="W75330" s="378"/>
      <c r="X75330" s="378"/>
      <c r="Y75330" s="378"/>
    </row>
    <row r="75331" spans="1:25">
      <c r="A75331" s="374"/>
      <c r="B75331" s="374"/>
      <c r="C75331" s="406"/>
      <c r="D75331" s="407"/>
      <c r="E75331" s="374"/>
      <c r="F75331" s="374"/>
      <c r="G75331" s="408"/>
      <c r="H75331" s="374"/>
      <c r="I75331" s="409"/>
      <c r="J75331" s="374"/>
      <c r="K75331" s="409"/>
      <c r="L75331" s="378"/>
      <c r="M75331" s="410"/>
      <c r="N75331" s="374"/>
      <c r="O75331" s="411"/>
      <c r="P75331" s="409"/>
      <c r="Q75331" s="409"/>
      <c r="R75331" s="378"/>
      <c r="S75331" s="378"/>
      <c r="T75331" s="378"/>
      <c r="U75331" s="378"/>
      <c r="V75331" s="378"/>
      <c r="W75331" s="378"/>
      <c r="X75331" s="378"/>
      <c r="Y75331" s="378"/>
    </row>
    <row r="75332" spans="1:25">
      <c r="A75332" s="374"/>
      <c r="B75332" s="374"/>
      <c r="C75332" s="406"/>
      <c r="D75332" s="407"/>
      <c r="E75332" s="374"/>
      <c r="F75332" s="374"/>
      <c r="G75332" s="408"/>
      <c r="H75332" s="374"/>
      <c r="I75332" s="409"/>
      <c r="J75332" s="374"/>
      <c r="K75332" s="409"/>
      <c r="L75332" s="378"/>
      <c r="M75332" s="410"/>
      <c r="N75332" s="374"/>
      <c r="O75332" s="411"/>
      <c r="P75332" s="409"/>
      <c r="Q75332" s="409"/>
      <c r="R75332" s="378"/>
      <c r="S75332" s="378"/>
      <c r="T75332" s="378"/>
      <c r="U75332" s="378"/>
      <c r="V75332" s="378"/>
      <c r="W75332" s="378"/>
      <c r="X75332" s="378"/>
      <c r="Y75332" s="378"/>
    </row>
    <row r="75333" spans="1:25">
      <c r="A75333" s="374"/>
      <c r="B75333" s="374"/>
      <c r="C75333" s="406"/>
      <c r="D75333" s="407"/>
      <c r="E75333" s="374"/>
      <c r="F75333" s="374"/>
      <c r="G75333" s="408"/>
      <c r="H75333" s="374"/>
      <c r="I75333" s="409"/>
      <c r="J75333" s="374"/>
      <c r="K75333" s="409"/>
      <c r="L75333" s="378"/>
      <c r="M75333" s="410"/>
      <c r="N75333" s="374"/>
      <c r="O75333" s="411"/>
      <c r="P75333" s="409"/>
      <c r="Q75333" s="409"/>
      <c r="R75333" s="378"/>
      <c r="S75333" s="378"/>
      <c r="T75333" s="378"/>
      <c r="U75333" s="378"/>
      <c r="V75333" s="378"/>
      <c r="W75333" s="378"/>
      <c r="X75333" s="378"/>
      <c r="Y75333" s="378"/>
    </row>
    <row r="75334" spans="1:25">
      <c r="A75334" s="374"/>
      <c r="B75334" s="374"/>
      <c r="C75334" s="406"/>
      <c r="D75334" s="407"/>
      <c r="E75334" s="374"/>
      <c r="F75334" s="374"/>
      <c r="G75334" s="408"/>
      <c r="H75334" s="374"/>
      <c r="I75334" s="409"/>
      <c r="J75334" s="374"/>
      <c r="K75334" s="409"/>
      <c r="L75334" s="378"/>
      <c r="M75334" s="410"/>
      <c r="N75334" s="374"/>
      <c r="O75334" s="411"/>
      <c r="P75334" s="409"/>
      <c r="Q75334" s="409"/>
      <c r="R75334" s="378"/>
      <c r="S75334" s="378"/>
      <c r="T75334" s="378"/>
      <c r="U75334" s="378"/>
      <c r="V75334" s="378"/>
      <c r="W75334" s="378"/>
      <c r="X75334" s="378"/>
      <c r="Y75334" s="378"/>
    </row>
    <row r="75335" spans="1:25">
      <c r="A75335" s="374"/>
      <c r="B75335" s="374"/>
      <c r="C75335" s="406"/>
      <c r="D75335" s="407"/>
      <c r="E75335" s="374"/>
      <c r="F75335" s="374"/>
      <c r="G75335" s="408"/>
      <c r="H75335" s="374"/>
      <c r="I75335" s="409"/>
      <c r="J75335" s="374"/>
      <c r="K75335" s="409"/>
      <c r="L75335" s="378"/>
      <c r="M75335" s="410"/>
      <c r="N75335" s="374"/>
      <c r="O75335" s="411"/>
      <c r="P75335" s="409"/>
      <c r="Q75335" s="409"/>
      <c r="R75335" s="378"/>
      <c r="S75335" s="378"/>
      <c r="T75335" s="378"/>
      <c r="U75335" s="378"/>
      <c r="V75335" s="378"/>
      <c r="W75335" s="378"/>
      <c r="X75335" s="378"/>
      <c r="Y75335" s="378"/>
    </row>
    <row r="75336" spans="1:25">
      <c r="A75336" s="374"/>
      <c r="B75336" s="374"/>
      <c r="C75336" s="406"/>
      <c r="D75336" s="407"/>
      <c r="E75336" s="374"/>
      <c r="F75336" s="374"/>
      <c r="G75336" s="408"/>
      <c r="H75336" s="374"/>
      <c r="I75336" s="409"/>
      <c r="J75336" s="374"/>
      <c r="K75336" s="409"/>
      <c r="L75336" s="378"/>
      <c r="M75336" s="410"/>
      <c r="N75336" s="374"/>
      <c r="O75336" s="411"/>
      <c r="P75336" s="409"/>
      <c r="Q75336" s="409"/>
      <c r="R75336" s="378"/>
      <c r="S75336" s="378"/>
      <c r="T75336" s="378"/>
      <c r="U75336" s="378"/>
      <c r="V75336" s="378"/>
      <c r="W75336" s="378"/>
      <c r="X75336" s="378"/>
      <c r="Y75336" s="378"/>
    </row>
    <row r="75337" spans="1:25">
      <c r="A75337" s="374"/>
      <c r="B75337" s="374"/>
      <c r="C75337" s="406"/>
      <c r="D75337" s="407"/>
      <c r="E75337" s="374"/>
      <c r="F75337" s="374"/>
      <c r="G75337" s="408"/>
      <c r="H75337" s="374"/>
      <c r="I75337" s="409"/>
      <c r="J75337" s="374"/>
      <c r="K75337" s="409"/>
      <c r="L75337" s="378"/>
      <c r="M75337" s="410"/>
      <c r="N75337" s="374"/>
      <c r="O75337" s="411"/>
      <c r="P75337" s="409"/>
      <c r="Q75337" s="409"/>
      <c r="R75337" s="378"/>
      <c r="S75337" s="378"/>
      <c r="T75337" s="378"/>
      <c r="U75337" s="378"/>
      <c r="V75337" s="378"/>
      <c r="W75337" s="378"/>
      <c r="X75337" s="378"/>
      <c r="Y75337" s="378"/>
    </row>
    <row r="75338" spans="1:25">
      <c r="A75338" s="374"/>
      <c r="B75338" s="374"/>
      <c r="C75338" s="406"/>
      <c r="D75338" s="407"/>
      <c r="E75338" s="374"/>
      <c r="F75338" s="374"/>
      <c r="G75338" s="408"/>
      <c r="H75338" s="374"/>
      <c r="I75338" s="409"/>
      <c r="J75338" s="374"/>
      <c r="K75338" s="409"/>
      <c r="L75338" s="378"/>
      <c r="M75338" s="410"/>
      <c r="N75338" s="374"/>
      <c r="O75338" s="411"/>
      <c r="P75338" s="409"/>
      <c r="Q75338" s="409"/>
      <c r="R75338" s="378"/>
      <c r="S75338" s="378"/>
      <c r="T75338" s="378"/>
      <c r="U75338" s="378"/>
      <c r="V75338" s="378"/>
      <c r="W75338" s="378"/>
      <c r="X75338" s="378"/>
      <c r="Y75338" s="378"/>
    </row>
    <row r="75339" spans="1:25">
      <c r="A75339" s="374"/>
      <c r="B75339" s="374"/>
      <c r="C75339" s="406"/>
      <c r="D75339" s="407"/>
      <c r="E75339" s="374"/>
      <c r="F75339" s="374"/>
      <c r="G75339" s="408"/>
      <c r="H75339" s="374"/>
      <c r="I75339" s="409"/>
      <c r="J75339" s="374"/>
      <c r="K75339" s="409"/>
      <c r="L75339" s="378"/>
      <c r="M75339" s="410"/>
      <c r="N75339" s="374"/>
      <c r="O75339" s="411"/>
      <c r="P75339" s="409"/>
      <c r="Q75339" s="409"/>
      <c r="R75339" s="378"/>
      <c r="S75339" s="378"/>
      <c r="T75339" s="378"/>
      <c r="U75339" s="378"/>
      <c r="V75339" s="378"/>
      <c r="W75339" s="378"/>
      <c r="X75339" s="378"/>
      <c r="Y75339" s="378"/>
    </row>
    <row r="75340" spans="1:25">
      <c r="A75340" s="374"/>
      <c r="B75340" s="374"/>
      <c r="C75340" s="406"/>
      <c r="D75340" s="407"/>
      <c r="E75340" s="374"/>
      <c r="F75340" s="374"/>
      <c r="G75340" s="408"/>
      <c r="H75340" s="374"/>
      <c r="I75340" s="409"/>
      <c r="J75340" s="374"/>
      <c r="K75340" s="409"/>
      <c r="L75340" s="378"/>
      <c r="M75340" s="410"/>
      <c r="N75340" s="374"/>
      <c r="O75340" s="411"/>
      <c r="P75340" s="409"/>
      <c r="Q75340" s="409"/>
      <c r="R75340" s="378"/>
      <c r="S75340" s="378"/>
      <c r="T75340" s="378"/>
      <c r="U75340" s="378"/>
      <c r="V75340" s="378"/>
      <c r="W75340" s="378"/>
      <c r="X75340" s="378"/>
      <c r="Y75340" s="378"/>
    </row>
    <row r="75341" spans="1:25">
      <c r="A75341" s="374"/>
      <c r="B75341" s="374"/>
      <c r="C75341" s="406"/>
      <c r="D75341" s="407"/>
      <c r="E75341" s="374"/>
      <c r="F75341" s="374"/>
      <c r="G75341" s="408"/>
      <c r="H75341" s="374"/>
      <c r="I75341" s="409"/>
      <c r="J75341" s="374"/>
      <c r="K75341" s="409"/>
      <c r="L75341" s="378"/>
      <c r="M75341" s="410"/>
      <c r="N75341" s="374"/>
      <c r="O75341" s="411"/>
      <c r="P75341" s="409"/>
      <c r="Q75341" s="409"/>
      <c r="R75341" s="378"/>
      <c r="S75341" s="378"/>
      <c r="T75341" s="378"/>
      <c r="U75341" s="378"/>
      <c r="V75341" s="378"/>
      <c r="W75341" s="378"/>
      <c r="X75341" s="378"/>
      <c r="Y75341" s="378"/>
    </row>
    <row r="75342" spans="1:25">
      <c r="A75342" s="374"/>
      <c r="B75342" s="374"/>
      <c r="C75342" s="406"/>
      <c r="D75342" s="407"/>
      <c r="E75342" s="374"/>
      <c r="F75342" s="374"/>
      <c r="G75342" s="408"/>
      <c r="H75342" s="374"/>
      <c r="I75342" s="409"/>
      <c r="J75342" s="374"/>
      <c r="K75342" s="409"/>
      <c r="L75342" s="378"/>
      <c r="M75342" s="410"/>
      <c r="N75342" s="374"/>
      <c r="O75342" s="411"/>
      <c r="P75342" s="409"/>
      <c r="Q75342" s="409"/>
      <c r="R75342" s="378"/>
      <c r="S75342" s="378"/>
      <c r="T75342" s="378"/>
      <c r="U75342" s="378"/>
      <c r="V75342" s="378"/>
      <c r="W75342" s="378"/>
      <c r="X75342" s="378"/>
      <c r="Y75342" s="378"/>
    </row>
    <row r="75343" spans="1:25">
      <c r="A75343" s="374"/>
      <c r="B75343" s="374"/>
      <c r="C75343" s="406"/>
      <c r="D75343" s="407"/>
      <c r="E75343" s="374"/>
      <c r="F75343" s="374"/>
      <c r="G75343" s="408"/>
      <c r="H75343" s="374"/>
      <c r="I75343" s="409"/>
      <c r="J75343" s="374"/>
      <c r="K75343" s="409"/>
      <c r="L75343" s="378"/>
      <c r="M75343" s="410"/>
      <c r="N75343" s="374"/>
      <c r="O75343" s="411"/>
      <c r="P75343" s="409"/>
      <c r="Q75343" s="409"/>
      <c r="R75343" s="378"/>
      <c r="S75343" s="378"/>
      <c r="T75343" s="378"/>
      <c r="U75343" s="378"/>
      <c r="V75343" s="378"/>
      <c r="W75343" s="378"/>
      <c r="X75343" s="378"/>
      <c r="Y75343" s="378"/>
    </row>
    <row r="75344" spans="1:25">
      <c r="A75344" s="374"/>
      <c r="B75344" s="374"/>
      <c r="C75344" s="406"/>
      <c r="D75344" s="407"/>
      <c r="E75344" s="374"/>
      <c r="F75344" s="374"/>
      <c r="G75344" s="408"/>
      <c r="H75344" s="374"/>
      <c r="I75344" s="409"/>
      <c r="J75344" s="374"/>
      <c r="K75344" s="409"/>
      <c r="L75344" s="378"/>
      <c r="M75344" s="410"/>
      <c r="N75344" s="374"/>
      <c r="O75344" s="411"/>
      <c r="P75344" s="409"/>
      <c r="Q75344" s="409"/>
      <c r="R75344" s="378"/>
      <c r="S75344" s="378"/>
      <c r="T75344" s="378"/>
      <c r="U75344" s="378"/>
      <c r="V75344" s="378"/>
      <c r="W75344" s="378"/>
      <c r="X75344" s="378"/>
      <c r="Y75344" s="378"/>
    </row>
    <row r="75345" spans="1:25">
      <c r="A75345" s="374"/>
      <c r="B75345" s="374"/>
      <c r="C75345" s="406"/>
      <c r="D75345" s="407"/>
      <c r="E75345" s="374"/>
      <c r="F75345" s="374"/>
      <c r="G75345" s="408"/>
      <c r="H75345" s="374"/>
      <c r="I75345" s="409"/>
      <c r="J75345" s="374"/>
      <c r="K75345" s="409"/>
      <c r="L75345" s="378"/>
      <c r="M75345" s="410"/>
      <c r="N75345" s="374"/>
      <c r="O75345" s="411"/>
      <c r="P75345" s="409"/>
      <c r="Q75345" s="409"/>
      <c r="R75345" s="378"/>
      <c r="S75345" s="378"/>
      <c r="T75345" s="378"/>
      <c r="U75345" s="378"/>
      <c r="V75345" s="378"/>
      <c r="W75345" s="378"/>
      <c r="X75345" s="378"/>
      <c r="Y75345" s="378"/>
    </row>
    <row r="75346" spans="1:25">
      <c r="A75346" s="374"/>
      <c r="B75346" s="374"/>
      <c r="C75346" s="406"/>
      <c r="D75346" s="407"/>
      <c r="E75346" s="374"/>
      <c r="F75346" s="374"/>
      <c r="G75346" s="408"/>
      <c r="H75346" s="374"/>
      <c r="I75346" s="409"/>
      <c r="J75346" s="374"/>
      <c r="K75346" s="409"/>
      <c r="L75346" s="378"/>
      <c r="M75346" s="410"/>
      <c r="N75346" s="374"/>
      <c r="O75346" s="411"/>
      <c r="P75346" s="409"/>
      <c r="Q75346" s="409"/>
      <c r="R75346" s="378"/>
      <c r="S75346" s="378"/>
      <c r="T75346" s="378"/>
      <c r="U75346" s="378"/>
      <c r="V75346" s="378"/>
      <c r="W75346" s="378"/>
      <c r="X75346" s="378"/>
      <c r="Y75346" s="378"/>
    </row>
    <row r="75347" spans="1:25">
      <c r="A75347" s="374"/>
      <c r="B75347" s="374"/>
      <c r="C75347" s="406"/>
      <c r="D75347" s="407"/>
      <c r="E75347" s="374"/>
      <c r="F75347" s="374"/>
      <c r="G75347" s="408"/>
      <c r="H75347" s="374"/>
      <c r="I75347" s="409"/>
      <c r="J75347" s="374"/>
      <c r="K75347" s="409"/>
      <c r="L75347" s="378"/>
      <c r="M75347" s="410"/>
      <c r="N75347" s="374"/>
      <c r="O75347" s="411"/>
      <c r="P75347" s="409"/>
      <c r="Q75347" s="409"/>
      <c r="R75347" s="378"/>
      <c r="S75347" s="378"/>
      <c r="T75347" s="378"/>
      <c r="U75347" s="378"/>
      <c r="V75347" s="378"/>
      <c r="W75347" s="378"/>
      <c r="X75347" s="378"/>
      <c r="Y75347" s="378"/>
    </row>
    <row r="75348" spans="1:25">
      <c r="A75348" s="374"/>
      <c r="B75348" s="374"/>
      <c r="C75348" s="406"/>
      <c r="D75348" s="407"/>
      <c r="E75348" s="374"/>
      <c r="F75348" s="374"/>
      <c r="G75348" s="408"/>
      <c r="H75348" s="374"/>
      <c r="I75348" s="409"/>
      <c r="J75348" s="374"/>
      <c r="K75348" s="409"/>
      <c r="L75348" s="378"/>
      <c r="M75348" s="410"/>
      <c r="N75348" s="374"/>
      <c r="O75348" s="411"/>
      <c r="P75348" s="409"/>
      <c r="Q75348" s="409"/>
      <c r="R75348" s="378"/>
      <c r="S75348" s="378"/>
      <c r="T75348" s="378"/>
      <c r="U75348" s="378"/>
      <c r="V75348" s="378"/>
      <c r="W75348" s="378"/>
      <c r="X75348" s="378"/>
      <c r="Y75348" s="378"/>
    </row>
    <row r="75349" spans="1:25">
      <c r="A75349" s="374"/>
      <c r="B75349" s="374"/>
      <c r="C75349" s="406"/>
      <c r="D75349" s="407"/>
      <c r="E75349" s="374"/>
      <c r="F75349" s="374"/>
      <c r="G75349" s="408"/>
      <c r="H75349" s="374"/>
      <c r="I75349" s="409"/>
      <c r="J75349" s="374"/>
      <c r="K75349" s="409"/>
      <c r="L75349" s="378"/>
      <c r="M75349" s="410"/>
      <c r="N75349" s="374"/>
      <c r="O75349" s="411"/>
      <c r="P75349" s="409"/>
      <c r="Q75349" s="409"/>
      <c r="R75349" s="378"/>
      <c r="S75349" s="378"/>
      <c r="T75349" s="378"/>
      <c r="U75349" s="378"/>
      <c r="V75349" s="378"/>
      <c r="W75349" s="378"/>
      <c r="X75349" s="378"/>
      <c r="Y75349" s="378"/>
    </row>
    <row r="75350" spans="1:25">
      <c r="A75350" s="374"/>
      <c r="B75350" s="374"/>
      <c r="C75350" s="406"/>
      <c r="D75350" s="407"/>
      <c r="E75350" s="374"/>
      <c r="F75350" s="374"/>
      <c r="G75350" s="408"/>
      <c r="H75350" s="374"/>
      <c r="I75350" s="409"/>
      <c r="J75350" s="374"/>
      <c r="K75350" s="409"/>
      <c r="L75350" s="378"/>
      <c r="M75350" s="410"/>
      <c r="N75350" s="374"/>
      <c r="O75350" s="411"/>
      <c r="P75350" s="409"/>
      <c r="Q75350" s="409"/>
      <c r="R75350" s="378"/>
      <c r="S75350" s="378"/>
      <c r="T75350" s="378"/>
      <c r="U75350" s="378"/>
      <c r="V75350" s="378"/>
      <c r="W75350" s="378"/>
      <c r="X75350" s="378"/>
      <c r="Y75350" s="378"/>
    </row>
    <row r="75351" spans="1:25">
      <c r="A75351" s="374"/>
      <c r="B75351" s="374"/>
      <c r="C75351" s="406"/>
      <c r="D75351" s="407"/>
      <c r="E75351" s="374"/>
      <c r="F75351" s="374"/>
      <c r="G75351" s="408"/>
      <c r="H75351" s="374"/>
      <c r="I75351" s="409"/>
      <c r="J75351" s="374"/>
      <c r="K75351" s="409"/>
      <c r="L75351" s="378"/>
      <c r="M75351" s="410"/>
      <c r="N75351" s="374"/>
      <c r="O75351" s="411"/>
      <c r="P75351" s="409"/>
      <c r="Q75351" s="409"/>
      <c r="R75351" s="378"/>
      <c r="S75351" s="378"/>
      <c r="T75351" s="378"/>
      <c r="U75351" s="378"/>
      <c r="V75351" s="378"/>
      <c r="W75351" s="378"/>
      <c r="X75351" s="378"/>
      <c r="Y75351" s="378"/>
    </row>
    <row r="75352" spans="1:25">
      <c r="A75352" s="374"/>
      <c r="B75352" s="374"/>
      <c r="C75352" s="406"/>
      <c r="D75352" s="407"/>
      <c r="E75352" s="374"/>
      <c r="F75352" s="374"/>
      <c r="G75352" s="408"/>
      <c r="H75352" s="374"/>
      <c r="I75352" s="409"/>
      <c r="J75352" s="374"/>
      <c r="K75352" s="409"/>
      <c r="L75352" s="378"/>
      <c r="M75352" s="410"/>
      <c r="N75352" s="374"/>
      <c r="O75352" s="411"/>
      <c r="P75352" s="409"/>
      <c r="Q75352" s="409"/>
      <c r="R75352" s="378"/>
      <c r="S75352" s="378"/>
      <c r="T75352" s="378"/>
      <c r="U75352" s="378"/>
      <c r="V75352" s="378"/>
      <c r="W75352" s="378"/>
      <c r="X75352" s="378"/>
      <c r="Y75352" s="378"/>
    </row>
    <row r="75353" spans="1:25">
      <c r="A75353" s="374"/>
      <c r="B75353" s="374"/>
      <c r="C75353" s="406"/>
      <c r="D75353" s="407"/>
      <c r="E75353" s="374"/>
      <c r="F75353" s="374"/>
      <c r="G75353" s="408"/>
      <c r="H75353" s="374"/>
      <c r="I75353" s="409"/>
      <c r="J75353" s="374"/>
      <c r="K75353" s="409"/>
      <c r="L75353" s="378"/>
      <c r="M75353" s="410"/>
      <c r="N75353" s="374"/>
      <c r="O75353" s="411"/>
      <c r="P75353" s="409"/>
      <c r="Q75353" s="409"/>
      <c r="R75353" s="378"/>
      <c r="S75353" s="378"/>
      <c r="T75353" s="378"/>
      <c r="U75353" s="378"/>
      <c r="V75353" s="378"/>
      <c r="W75353" s="378"/>
      <c r="X75353" s="378"/>
      <c r="Y75353" s="378"/>
    </row>
    <row r="75354" spans="1:25">
      <c r="A75354" s="374"/>
      <c r="B75354" s="374"/>
      <c r="C75354" s="406"/>
      <c r="D75354" s="407"/>
      <c r="E75354" s="374"/>
      <c r="F75354" s="374"/>
      <c r="G75354" s="408"/>
      <c r="H75354" s="374"/>
      <c r="I75354" s="409"/>
      <c r="J75354" s="374"/>
      <c r="K75354" s="409"/>
      <c r="L75354" s="378"/>
      <c r="M75354" s="410"/>
      <c r="N75354" s="374"/>
      <c r="O75354" s="411"/>
      <c r="P75354" s="409"/>
      <c r="Q75354" s="409"/>
      <c r="R75354" s="378"/>
      <c r="S75354" s="378"/>
      <c r="T75354" s="378"/>
      <c r="U75354" s="378"/>
      <c r="V75354" s="378"/>
      <c r="W75354" s="378"/>
      <c r="X75354" s="378"/>
      <c r="Y75354" s="378"/>
    </row>
    <row r="75355" spans="1:25">
      <c r="A75355" s="374"/>
      <c r="B75355" s="374"/>
      <c r="C75355" s="406"/>
      <c r="D75355" s="407"/>
      <c r="E75355" s="374"/>
      <c r="F75355" s="374"/>
      <c r="G75355" s="408"/>
      <c r="H75355" s="374"/>
      <c r="I75355" s="409"/>
      <c r="J75355" s="374"/>
      <c r="K75355" s="409"/>
      <c r="L75355" s="378"/>
      <c r="M75355" s="410"/>
      <c r="N75355" s="374"/>
      <c r="O75355" s="411"/>
      <c r="P75355" s="409"/>
      <c r="Q75355" s="409"/>
      <c r="R75355" s="378"/>
      <c r="S75355" s="378"/>
      <c r="T75355" s="378"/>
      <c r="U75355" s="378"/>
      <c r="V75355" s="378"/>
      <c r="W75355" s="378"/>
      <c r="X75355" s="378"/>
      <c r="Y75355" s="378"/>
    </row>
    <row r="75356" spans="1:25">
      <c r="A75356" s="374"/>
      <c r="B75356" s="374"/>
      <c r="C75356" s="406"/>
      <c r="D75356" s="407"/>
      <c r="E75356" s="374"/>
      <c r="F75356" s="374"/>
      <c r="G75356" s="408"/>
      <c r="H75356" s="374"/>
      <c r="I75356" s="409"/>
      <c r="J75356" s="374"/>
      <c r="K75356" s="409"/>
      <c r="L75356" s="378"/>
      <c r="M75356" s="410"/>
      <c r="N75356" s="374"/>
      <c r="O75356" s="411"/>
      <c r="P75356" s="409"/>
      <c r="Q75356" s="409"/>
      <c r="R75356" s="378"/>
      <c r="S75356" s="378"/>
      <c r="T75356" s="378"/>
      <c r="U75356" s="378"/>
      <c r="V75356" s="378"/>
      <c r="W75356" s="378"/>
      <c r="X75356" s="378"/>
      <c r="Y75356" s="378"/>
    </row>
    <row r="75357" spans="1:25">
      <c r="A75357" s="374"/>
      <c r="B75357" s="374"/>
      <c r="C75357" s="406"/>
      <c r="D75357" s="407"/>
      <c r="E75357" s="374"/>
      <c r="F75357" s="374"/>
      <c r="G75357" s="408"/>
      <c r="H75357" s="374"/>
      <c r="I75357" s="409"/>
      <c r="J75357" s="374"/>
      <c r="K75357" s="409"/>
      <c r="L75357" s="378"/>
      <c r="M75357" s="410"/>
      <c r="N75357" s="374"/>
      <c r="O75357" s="411"/>
      <c r="P75357" s="409"/>
      <c r="Q75357" s="409"/>
      <c r="R75357" s="378"/>
      <c r="S75357" s="378"/>
      <c r="T75357" s="378"/>
      <c r="U75357" s="378"/>
      <c r="V75357" s="378"/>
      <c r="W75357" s="378"/>
      <c r="X75357" s="378"/>
      <c r="Y75357" s="378"/>
    </row>
    <row r="75358" spans="1:25">
      <c r="A75358" s="374"/>
      <c r="B75358" s="374"/>
      <c r="C75358" s="406"/>
      <c r="D75358" s="407"/>
      <c r="E75358" s="374"/>
      <c r="F75358" s="374"/>
      <c r="G75358" s="408"/>
      <c r="H75358" s="374"/>
      <c r="I75358" s="409"/>
      <c r="J75358" s="374"/>
      <c r="K75358" s="409"/>
      <c r="L75358" s="378"/>
      <c r="M75358" s="410"/>
      <c r="N75358" s="374"/>
      <c r="O75358" s="411"/>
      <c r="P75358" s="409"/>
      <c r="Q75358" s="409"/>
      <c r="R75358" s="378"/>
      <c r="S75358" s="378"/>
      <c r="T75358" s="378"/>
      <c r="U75358" s="378"/>
      <c r="V75358" s="378"/>
      <c r="W75358" s="378"/>
      <c r="X75358" s="378"/>
      <c r="Y75358" s="378"/>
    </row>
    <row r="75359" spans="1:25">
      <c r="A75359" s="374"/>
      <c r="B75359" s="374"/>
      <c r="C75359" s="406"/>
      <c r="D75359" s="407"/>
      <c r="E75359" s="374"/>
      <c r="F75359" s="374"/>
      <c r="G75359" s="408"/>
      <c r="H75359" s="374"/>
      <c r="I75359" s="409"/>
      <c r="J75359" s="374"/>
      <c r="K75359" s="409"/>
      <c r="L75359" s="378"/>
      <c r="M75359" s="410"/>
      <c r="N75359" s="374"/>
      <c r="O75359" s="411"/>
      <c r="P75359" s="409"/>
      <c r="Q75359" s="409"/>
      <c r="R75359" s="378"/>
      <c r="S75359" s="378"/>
      <c r="T75359" s="378"/>
      <c r="U75359" s="378"/>
      <c r="V75359" s="378"/>
      <c r="W75359" s="378"/>
      <c r="X75359" s="378"/>
      <c r="Y75359" s="378"/>
    </row>
    <row r="75360" spans="1:25">
      <c r="A75360" s="374"/>
      <c r="B75360" s="374"/>
      <c r="C75360" s="406"/>
      <c r="D75360" s="407"/>
      <c r="E75360" s="374"/>
      <c r="F75360" s="374"/>
      <c r="G75360" s="408"/>
      <c r="H75360" s="374"/>
      <c r="I75360" s="409"/>
      <c r="J75360" s="374"/>
      <c r="K75360" s="409"/>
      <c r="L75360" s="378"/>
      <c r="M75360" s="410"/>
      <c r="N75360" s="374"/>
      <c r="O75360" s="411"/>
      <c r="P75360" s="409"/>
      <c r="Q75360" s="409"/>
      <c r="R75360" s="378"/>
      <c r="S75360" s="378"/>
      <c r="T75360" s="378"/>
      <c r="U75360" s="378"/>
      <c r="V75360" s="378"/>
      <c r="W75360" s="378"/>
      <c r="X75360" s="378"/>
      <c r="Y75360" s="378"/>
    </row>
    <row r="75361" spans="1:25">
      <c r="A75361" s="374"/>
      <c r="B75361" s="374"/>
      <c r="C75361" s="406"/>
      <c r="D75361" s="407"/>
      <c r="E75361" s="374"/>
      <c r="F75361" s="374"/>
      <c r="G75361" s="408"/>
      <c r="H75361" s="374"/>
      <c r="I75361" s="409"/>
      <c r="J75361" s="374"/>
      <c r="K75361" s="409"/>
      <c r="L75361" s="378"/>
      <c r="M75361" s="410"/>
      <c r="N75361" s="374"/>
      <c r="O75361" s="411"/>
      <c r="P75361" s="409"/>
      <c r="Q75361" s="409"/>
      <c r="R75361" s="378"/>
      <c r="S75361" s="378"/>
      <c r="T75361" s="378"/>
      <c r="U75361" s="378"/>
      <c r="V75361" s="378"/>
      <c r="W75361" s="378"/>
      <c r="X75361" s="378"/>
      <c r="Y75361" s="378"/>
    </row>
    <row r="75362" spans="1:25">
      <c r="A75362" s="374"/>
      <c r="B75362" s="374"/>
      <c r="C75362" s="406"/>
      <c r="D75362" s="407"/>
      <c r="E75362" s="374"/>
      <c r="F75362" s="374"/>
      <c r="G75362" s="408"/>
      <c r="H75362" s="374"/>
      <c r="I75362" s="409"/>
      <c r="J75362" s="374"/>
      <c r="K75362" s="409"/>
      <c r="L75362" s="378"/>
      <c r="M75362" s="410"/>
      <c r="N75362" s="374"/>
      <c r="O75362" s="411"/>
      <c r="P75362" s="409"/>
      <c r="Q75362" s="409"/>
      <c r="R75362" s="378"/>
      <c r="S75362" s="378"/>
      <c r="T75362" s="378"/>
      <c r="U75362" s="378"/>
      <c r="V75362" s="378"/>
      <c r="W75362" s="378"/>
      <c r="X75362" s="378"/>
      <c r="Y75362" s="378"/>
    </row>
    <row r="75363" spans="1:25">
      <c r="A75363" s="374"/>
      <c r="B75363" s="374"/>
      <c r="C75363" s="406"/>
      <c r="D75363" s="407"/>
      <c r="E75363" s="374"/>
      <c r="F75363" s="374"/>
      <c r="G75363" s="408"/>
      <c r="H75363" s="374"/>
      <c r="I75363" s="409"/>
      <c r="J75363" s="374"/>
      <c r="K75363" s="409"/>
      <c r="L75363" s="378"/>
      <c r="M75363" s="410"/>
      <c r="N75363" s="374"/>
      <c r="O75363" s="411"/>
      <c r="P75363" s="409"/>
      <c r="Q75363" s="409"/>
      <c r="R75363" s="378"/>
      <c r="S75363" s="378"/>
      <c r="T75363" s="378"/>
      <c r="U75363" s="378"/>
      <c r="V75363" s="378"/>
      <c r="W75363" s="378"/>
      <c r="X75363" s="378"/>
      <c r="Y75363" s="378"/>
    </row>
    <row r="75364" spans="1:25">
      <c r="A75364" s="374"/>
      <c r="B75364" s="374"/>
      <c r="C75364" s="406"/>
      <c r="D75364" s="407"/>
      <c r="E75364" s="374"/>
      <c r="F75364" s="374"/>
      <c r="G75364" s="408"/>
      <c r="H75364" s="374"/>
      <c r="I75364" s="409"/>
      <c r="J75364" s="374"/>
      <c r="K75364" s="409"/>
      <c r="L75364" s="378"/>
      <c r="M75364" s="410"/>
      <c r="N75364" s="374"/>
      <c r="O75364" s="411"/>
      <c r="P75364" s="409"/>
      <c r="Q75364" s="409"/>
      <c r="R75364" s="378"/>
      <c r="S75364" s="378"/>
      <c r="T75364" s="378"/>
      <c r="U75364" s="378"/>
      <c r="V75364" s="378"/>
      <c r="W75364" s="378"/>
      <c r="X75364" s="378"/>
      <c r="Y75364" s="378"/>
    </row>
    <row r="75365" spans="1:25">
      <c r="A75365" s="374"/>
      <c r="B75365" s="374"/>
      <c r="C75365" s="406"/>
      <c r="D75365" s="407"/>
      <c r="E75365" s="374"/>
      <c r="F75365" s="374"/>
      <c r="G75365" s="408"/>
      <c r="H75365" s="374"/>
      <c r="I75365" s="409"/>
      <c r="J75365" s="374"/>
      <c r="K75365" s="409"/>
      <c r="L75365" s="378"/>
      <c r="M75365" s="410"/>
      <c r="N75365" s="374"/>
      <c r="O75365" s="411"/>
      <c r="P75365" s="409"/>
      <c r="Q75365" s="409"/>
      <c r="R75365" s="378"/>
      <c r="S75365" s="378"/>
      <c r="T75365" s="378"/>
      <c r="U75365" s="378"/>
      <c r="V75365" s="378"/>
      <c r="W75365" s="378"/>
      <c r="X75365" s="378"/>
      <c r="Y75365" s="378"/>
    </row>
    <row r="75366" spans="1:25">
      <c r="A75366" s="374"/>
      <c r="B75366" s="374"/>
      <c r="C75366" s="406"/>
      <c r="D75366" s="407"/>
      <c r="E75366" s="374"/>
      <c r="F75366" s="374"/>
      <c r="G75366" s="408"/>
      <c r="H75366" s="374"/>
      <c r="I75366" s="409"/>
      <c r="J75366" s="374"/>
      <c r="K75366" s="409"/>
      <c r="L75366" s="378"/>
      <c r="M75366" s="410"/>
      <c r="N75366" s="374"/>
      <c r="O75366" s="411"/>
      <c r="P75366" s="409"/>
      <c r="Q75366" s="409"/>
      <c r="R75366" s="378"/>
      <c r="S75366" s="378"/>
      <c r="T75366" s="378"/>
      <c r="U75366" s="378"/>
      <c r="V75366" s="378"/>
      <c r="W75366" s="378"/>
      <c r="X75366" s="378"/>
      <c r="Y75366" s="378"/>
    </row>
    <row r="75367" spans="1:25">
      <c r="A75367" s="374"/>
      <c r="B75367" s="374"/>
      <c r="C75367" s="406"/>
      <c r="D75367" s="407"/>
      <c r="E75367" s="374"/>
      <c r="F75367" s="374"/>
      <c r="G75367" s="408"/>
      <c r="H75367" s="374"/>
      <c r="I75367" s="409"/>
      <c r="J75367" s="374"/>
      <c r="K75367" s="409"/>
      <c r="L75367" s="378"/>
      <c r="M75367" s="410"/>
      <c r="N75367" s="374"/>
      <c r="O75367" s="411"/>
      <c r="P75367" s="409"/>
      <c r="Q75367" s="409"/>
      <c r="R75367" s="378"/>
      <c r="S75367" s="378"/>
      <c r="T75367" s="378"/>
      <c r="U75367" s="378"/>
      <c r="V75367" s="378"/>
      <c r="W75367" s="378"/>
      <c r="X75367" s="378"/>
      <c r="Y75367" s="378"/>
    </row>
    <row r="75368" spans="1:25">
      <c r="A75368" s="374"/>
      <c r="B75368" s="374"/>
      <c r="C75368" s="406"/>
      <c r="D75368" s="407"/>
      <c r="E75368" s="374"/>
      <c r="F75368" s="374"/>
      <c r="G75368" s="408"/>
      <c r="H75368" s="374"/>
      <c r="I75368" s="409"/>
      <c r="J75368" s="374"/>
      <c r="K75368" s="409"/>
      <c r="L75368" s="378"/>
      <c r="M75368" s="410"/>
      <c r="N75368" s="374"/>
      <c r="O75368" s="411"/>
      <c r="P75368" s="409"/>
      <c r="Q75368" s="409"/>
      <c r="R75368" s="378"/>
      <c r="S75368" s="378"/>
      <c r="T75368" s="378"/>
      <c r="U75368" s="378"/>
      <c r="V75368" s="378"/>
      <c r="W75368" s="378"/>
      <c r="X75368" s="378"/>
      <c r="Y75368" s="378"/>
    </row>
    <row r="75369" spans="1:25">
      <c r="A75369" s="374"/>
      <c r="B75369" s="374"/>
      <c r="C75369" s="406"/>
      <c r="D75369" s="407"/>
      <c r="E75369" s="374"/>
      <c r="F75369" s="374"/>
      <c r="G75369" s="408"/>
      <c r="H75369" s="374"/>
      <c r="I75369" s="409"/>
      <c r="J75369" s="374"/>
      <c r="K75369" s="409"/>
      <c r="L75369" s="378"/>
      <c r="M75369" s="410"/>
      <c r="N75369" s="374"/>
      <c r="O75369" s="411"/>
      <c r="P75369" s="409"/>
      <c r="Q75369" s="409"/>
      <c r="R75369" s="378"/>
      <c r="S75369" s="378"/>
      <c r="T75369" s="378"/>
      <c r="U75369" s="378"/>
      <c r="V75369" s="378"/>
      <c r="W75369" s="378"/>
      <c r="X75369" s="378"/>
      <c r="Y75369" s="378"/>
    </row>
    <row r="75370" spans="1:25">
      <c r="A75370" s="374"/>
      <c r="B75370" s="374"/>
      <c r="C75370" s="406"/>
      <c r="D75370" s="407"/>
      <c r="E75370" s="374"/>
      <c r="F75370" s="374"/>
      <c r="G75370" s="408"/>
      <c r="H75370" s="374"/>
      <c r="I75370" s="409"/>
      <c r="J75370" s="374"/>
      <c r="K75370" s="409"/>
      <c r="L75370" s="378"/>
      <c r="M75370" s="410"/>
      <c r="N75370" s="374"/>
      <c r="O75370" s="411"/>
      <c r="P75370" s="409"/>
      <c r="Q75370" s="409"/>
      <c r="R75370" s="378"/>
      <c r="S75370" s="378"/>
      <c r="T75370" s="378"/>
      <c r="U75370" s="378"/>
      <c r="V75370" s="378"/>
      <c r="W75370" s="378"/>
      <c r="X75370" s="378"/>
      <c r="Y75370" s="378"/>
    </row>
    <row r="75371" spans="1:25">
      <c r="A75371" s="374"/>
      <c r="B75371" s="374"/>
      <c r="C75371" s="406"/>
      <c r="D75371" s="407"/>
      <c r="E75371" s="374"/>
      <c r="F75371" s="374"/>
      <c r="G75371" s="408"/>
      <c r="H75371" s="374"/>
      <c r="I75371" s="409"/>
      <c r="J75371" s="374"/>
      <c r="K75371" s="409"/>
      <c r="L75371" s="378"/>
      <c r="M75371" s="410"/>
      <c r="N75371" s="374"/>
      <c r="O75371" s="411"/>
      <c r="P75371" s="409"/>
      <c r="Q75371" s="409"/>
      <c r="R75371" s="378"/>
      <c r="S75371" s="378"/>
      <c r="T75371" s="378"/>
      <c r="U75371" s="378"/>
      <c r="V75371" s="378"/>
      <c r="W75371" s="378"/>
      <c r="X75371" s="378"/>
      <c r="Y75371" s="378"/>
    </row>
    <row r="75372" spans="1:25">
      <c r="A75372" s="374"/>
      <c r="B75372" s="374"/>
      <c r="C75372" s="406"/>
      <c r="D75372" s="407"/>
      <c r="E75372" s="374"/>
      <c r="F75372" s="374"/>
      <c r="G75372" s="408"/>
      <c r="H75372" s="374"/>
      <c r="I75372" s="409"/>
      <c r="J75372" s="374"/>
      <c r="K75372" s="409"/>
      <c r="L75372" s="378"/>
      <c r="M75372" s="410"/>
      <c r="N75372" s="374"/>
      <c r="O75372" s="411"/>
      <c r="P75372" s="409"/>
      <c r="Q75372" s="409"/>
      <c r="R75372" s="378"/>
      <c r="S75372" s="378"/>
      <c r="T75372" s="378"/>
      <c r="U75372" s="378"/>
      <c r="V75372" s="378"/>
      <c r="W75372" s="378"/>
      <c r="X75372" s="378"/>
      <c r="Y75372" s="378"/>
    </row>
    <row r="75373" spans="1:25">
      <c r="A75373" s="374"/>
      <c r="B75373" s="374"/>
      <c r="C75373" s="406"/>
      <c r="D75373" s="407"/>
      <c r="E75373" s="374"/>
      <c r="F75373" s="374"/>
      <c r="G75373" s="408"/>
      <c r="H75373" s="374"/>
      <c r="I75373" s="409"/>
      <c r="J75373" s="374"/>
      <c r="K75373" s="409"/>
      <c r="L75373" s="378"/>
      <c r="M75373" s="410"/>
      <c r="N75373" s="374"/>
      <c r="O75373" s="411"/>
      <c r="P75373" s="409"/>
      <c r="Q75373" s="409"/>
      <c r="R75373" s="378"/>
      <c r="S75373" s="378"/>
      <c r="T75373" s="378"/>
      <c r="U75373" s="378"/>
      <c r="V75373" s="378"/>
      <c r="W75373" s="378"/>
      <c r="X75373" s="378"/>
      <c r="Y75373" s="378"/>
    </row>
    <row r="75374" spans="1:25">
      <c r="A75374" s="374"/>
      <c r="B75374" s="374"/>
      <c r="C75374" s="406"/>
      <c r="D75374" s="407"/>
      <c r="E75374" s="374"/>
      <c r="F75374" s="374"/>
      <c r="G75374" s="408"/>
      <c r="H75374" s="374"/>
      <c r="I75374" s="409"/>
      <c r="J75374" s="374"/>
      <c r="K75374" s="409"/>
      <c r="L75374" s="378"/>
      <c r="M75374" s="410"/>
      <c r="N75374" s="374"/>
      <c r="O75374" s="411"/>
      <c r="P75374" s="409"/>
      <c r="Q75374" s="409"/>
      <c r="R75374" s="378"/>
      <c r="S75374" s="378"/>
      <c r="T75374" s="378"/>
      <c r="U75374" s="378"/>
      <c r="V75374" s="378"/>
      <c r="W75374" s="378"/>
      <c r="X75374" s="378"/>
      <c r="Y75374" s="378"/>
    </row>
    <row r="75375" spans="1:25">
      <c r="A75375" s="374"/>
      <c r="B75375" s="374"/>
      <c r="C75375" s="406"/>
      <c r="D75375" s="407"/>
      <c r="E75375" s="374"/>
      <c r="F75375" s="374"/>
      <c r="G75375" s="408"/>
      <c r="H75375" s="374"/>
      <c r="I75375" s="409"/>
      <c r="J75375" s="374"/>
      <c r="K75375" s="409"/>
      <c r="L75375" s="378"/>
      <c r="M75375" s="410"/>
      <c r="N75375" s="374"/>
      <c r="O75375" s="411"/>
      <c r="P75375" s="409"/>
      <c r="Q75375" s="409"/>
      <c r="R75375" s="378"/>
      <c r="S75375" s="378"/>
      <c r="T75375" s="378"/>
      <c r="U75375" s="378"/>
      <c r="V75375" s="378"/>
      <c r="W75375" s="378"/>
      <c r="X75375" s="378"/>
      <c r="Y75375" s="378"/>
    </row>
    <row r="75376" spans="1:25">
      <c r="A75376" s="374"/>
      <c r="B75376" s="374"/>
      <c r="C75376" s="406"/>
      <c r="D75376" s="407"/>
      <c r="E75376" s="374"/>
      <c r="F75376" s="374"/>
      <c r="G75376" s="408"/>
      <c r="H75376" s="374"/>
      <c r="I75376" s="409"/>
      <c r="J75376" s="374"/>
      <c r="K75376" s="409"/>
      <c r="L75376" s="378"/>
      <c r="M75376" s="410"/>
      <c r="N75376" s="374"/>
      <c r="O75376" s="411"/>
      <c r="P75376" s="409"/>
      <c r="Q75376" s="409"/>
      <c r="R75376" s="378"/>
      <c r="S75376" s="378"/>
      <c r="T75376" s="378"/>
      <c r="U75376" s="378"/>
      <c r="V75376" s="378"/>
      <c r="W75376" s="378"/>
      <c r="X75376" s="378"/>
      <c r="Y75376" s="378"/>
    </row>
    <row r="75377" spans="1:25">
      <c r="A75377" s="374"/>
      <c r="B75377" s="374"/>
      <c r="C75377" s="406"/>
      <c r="D75377" s="407"/>
      <c r="E75377" s="374"/>
      <c r="F75377" s="374"/>
      <c r="G75377" s="408"/>
      <c r="H75377" s="374"/>
      <c r="I75377" s="409"/>
      <c r="J75377" s="374"/>
      <c r="K75377" s="409"/>
      <c r="L75377" s="378"/>
      <c r="M75377" s="410"/>
      <c r="N75377" s="374"/>
      <c r="O75377" s="411"/>
      <c r="P75377" s="409"/>
      <c r="Q75377" s="409"/>
      <c r="R75377" s="378"/>
      <c r="S75377" s="378"/>
      <c r="T75377" s="378"/>
      <c r="U75377" s="378"/>
      <c r="V75377" s="378"/>
      <c r="W75377" s="378"/>
      <c r="X75377" s="378"/>
      <c r="Y75377" s="378"/>
    </row>
    <row r="75378" spans="1:25">
      <c r="A75378" s="374"/>
      <c r="B75378" s="374"/>
      <c r="C75378" s="406"/>
      <c r="D75378" s="407"/>
      <c r="E75378" s="374"/>
      <c r="F75378" s="374"/>
      <c r="G75378" s="408"/>
      <c r="H75378" s="374"/>
      <c r="I75378" s="409"/>
      <c r="J75378" s="374"/>
      <c r="K75378" s="409"/>
      <c r="L75378" s="378"/>
      <c r="M75378" s="410"/>
      <c r="N75378" s="374"/>
      <c r="O75378" s="411"/>
      <c r="P75378" s="409"/>
      <c r="Q75378" s="409"/>
      <c r="R75378" s="378"/>
      <c r="S75378" s="378"/>
      <c r="T75378" s="378"/>
      <c r="U75378" s="378"/>
      <c r="V75378" s="378"/>
      <c r="W75378" s="378"/>
      <c r="X75378" s="378"/>
      <c r="Y75378" s="378"/>
    </row>
    <row r="75379" spans="1:25">
      <c r="A75379" s="374"/>
      <c r="B75379" s="374"/>
      <c r="C75379" s="406"/>
      <c r="D75379" s="407"/>
      <c r="E75379" s="374"/>
      <c r="F75379" s="374"/>
      <c r="G75379" s="408"/>
      <c r="H75379" s="374"/>
      <c r="I75379" s="409"/>
      <c r="J75379" s="374"/>
      <c r="K75379" s="409"/>
      <c r="L75379" s="378"/>
      <c r="M75379" s="410"/>
      <c r="N75379" s="374"/>
      <c r="O75379" s="411"/>
      <c r="P75379" s="409"/>
      <c r="Q75379" s="409"/>
      <c r="R75379" s="378"/>
      <c r="S75379" s="378"/>
      <c r="T75379" s="378"/>
      <c r="U75379" s="378"/>
      <c r="V75379" s="378"/>
      <c r="W75379" s="378"/>
      <c r="X75379" s="378"/>
      <c r="Y75379" s="378"/>
    </row>
    <row r="75380" spans="1:25">
      <c r="A75380" s="374"/>
      <c r="B75380" s="374"/>
      <c r="C75380" s="406"/>
      <c r="D75380" s="407"/>
      <c r="E75380" s="374"/>
      <c r="F75380" s="374"/>
      <c r="G75380" s="408"/>
      <c r="H75380" s="374"/>
      <c r="I75380" s="409"/>
      <c r="J75380" s="374"/>
      <c r="K75380" s="409"/>
      <c r="L75380" s="378"/>
      <c r="M75380" s="410"/>
      <c r="N75380" s="374"/>
      <c r="O75380" s="411"/>
      <c r="P75380" s="409"/>
      <c r="Q75380" s="409"/>
      <c r="R75380" s="378"/>
      <c r="S75380" s="378"/>
      <c r="T75380" s="378"/>
      <c r="U75380" s="378"/>
      <c r="V75380" s="378"/>
      <c r="W75380" s="378"/>
      <c r="X75380" s="378"/>
      <c r="Y75380" s="378"/>
    </row>
    <row r="75381" spans="1:25">
      <c r="A75381" s="374"/>
      <c r="B75381" s="374"/>
      <c r="C75381" s="406"/>
      <c r="D75381" s="407"/>
      <c r="E75381" s="374"/>
      <c r="F75381" s="374"/>
      <c r="G75381" s="408"/>
      <c r="H75381" s="374"/>
      <c r="I75381" s="409"/>
      <c r="J75381" s="374"/>
      <c r="K75381" s="409"/>
      <c r="L75381" s="378"/>
      <c r="M75381" s="410"/>
      <c r="N75381" s="374"/>
      <c r="O75381" s="411"/>
      <c r="P75381" s="409"/>
      <c r="Q75381" s="409"/>
      <c r="R75381" s="378"/>
      <c r="S75381" s="378"/>
      <c r="T75381" s="378"/>
      <c r="U75381" s="378"/>
      <c r="V75381" s="378"/>
      <c r="W75381" s="378"/>
      <c r="X75381" s="378"/>
      <c r="Y75381" s="378"/>
    </row>
    <row r="75382" spans="1:25">
      <c r="A75382" s="374"/>
      <c r="B75382" s="374"/>
      <c r="C75382" s="406"/>
      <c r="D75382" s="407"/>
      <c r="E75382" s="374"/>
      <c r="F75382" s="374"/>
      <c r="G75382" s="408"/>
      <c r="H75382" s="374"/>
      <c r="I75382" s="409"/>
      <c r="J75382" s="374"/>
      <c r="K75382" s="409"/>
      <c r="L75382" s="378"/>
      <c r="M75382" s="410"/>
      <c r="N75382" s="374"/>
      <c r="O75382" s="411"/>
      <c r="P75382" s="409"/>
      <c r="Q75382" s="409"/>
      <c r="R75382" s="378"/>
      <c r="S75382" s="378"/>
      <c r="T75382" s="378"/>
      <c r="U75382" s="378"/>
      <c r="V75382" s="378"/>
      <c r="W75382" s="378"/>
      <c r="X75382" s="378"/>
      <c r="Y75382" s="378"/>
    </row>
    <row r="75383" spans="1:25">
      <c r="A75383" s="374"/>
      <c r="B75383" s="374"/>
      <c r="C75383" s="406"/>
      <c r="D75383" s="407"/>
      <c r="E75383" s="374"/>
      <c r="F75383" s="374"/>
      <c r="G75383" s="408"/>
      <c r="H75383" s="374"/>
      <c r="I75383" s="409"/>
      <c r="J75383" s="374"/>
      <c r="K75383" s="409"/>
      <c r="L75383" s="378"/>
      <c r="M75383" s="410"/>
      <c r="N75383" s="374"/>
      <c r="O75383" s="411"/>
      <c r="P75383" s="409"/>
      <c r="Q75383" s="409"/>
      <c r="R75383" s="378"/>
      <c r="S75383" s="378"/>
      <c r="T75383" s="378"/>
      <c r="U75383" s="378"/>
      <c r="V75383" s="378"/>
      <c r="W75383" s="378"/>
      <c r="X75383" s="378"/>
      <c r="Y75383" s="378"/>
    </row>
    <row r="75384" spans="1:25">
      <c r="A75384" s="374"/>
      <c r="B75384" s="374"/>
      <c r="C75384" s="406"/>
      <c r="D75384" s="407"/>
      <c r="E75384" s="374"/>
      <c r="F75384" s="374"/>
      <c r="G75384" s="408"/>
      <c r="H75384" s="374"/>
      <c r="I75384" s="409"/>
      <c r="J75384" s="374"/>
      <c r="K75384" s="409"/>
      <c r="L75384" s="378"/>
      <c r="M75384" s="410"/>
      <c r="N75384" s="374"/>
      <c r="O75384" s="411"/>
      <c r="P75384" s="409"/>
      <c r="Q75384" s="409"/>
      <c r="R75384" s="378"/>
      <c r="S75384" s="378"/>
      <c r="T75384" s="378"/>
      <c r="U75384" s="378"/>
      <c r="V75384" s="378"/>
      <c r="W75384" s="378"/>
      <c r="X75384" s="378"/>
      <c r="Y75384" s="378"/>
    </row>
    <row r="75385" spans="1:25">
      <c r="A75385" s="374"/>
      <c r="B75385" s="374"/>
      <c r="C75385" s="406"/>
      <c r="D75385" s="407"/>
      <c r="E75385" s="374"/>
      <c r="F75385" s="374"/>
      <c r="G75385" s="408"/>
      <c r="H75385" s="374"/>
      <c r="I75385" s="409"/>
      <c r="J75385" s="374"/>
      <c r="K75385" s="409"/>
      <c r="L75385" s="378"/>
      <c r="M75385" s="410"/>
      <c r="N75385" s="374"/>
      <c r="O75385" s="411"/>
      <c r="P75385" s="409"/>
      <c r="Q75385" s="409"/>
      <c r="R75385" s="378"/>
      <c r="S75385" s="378"/>
      <c r="T75385" s="378"/>
      <c r="U75385" s="378"/>
      <c r="V75385" s="378"/>
      <c r="W75385" s="378"/>
      <c r="X75385" s="378"/>
      <c r="Y75385" s="378"/>
    </row>
    <row r="75386" spans="1:25">
      <c r="A75386" s="374"/>
      <c r="B75386" s="374"/>
      <c r="C75386" s="406"/>
      <c r="D75386" s="407"/>
      <c r="E75386" s="374"/>
      <c r="F75386" s="374"/>
      <c r="G75386" s="408"/>
      <c r="H75386" s="374"/>
      <c r="I75386" s="409"/>
      <c r="J75386" s="374"/>
      <c r="K75386" s="409"/>
      <c r="L75386" s="378"/>
      <c r="M75386" s="410"/>
      <c r="N75386" s="374"/>
      <c r="O75386" s="411"/>
      <c r="P75386" s="409"/>
      <c r="Q75386" s="409"/>
      <c r="R75386" s="378"/>
      <c r="S75386" s="378"/>
      <c r="T75386" s="378"/>
      <c r="U75386" s="378"/>
      <c r="V75386" s="378"/>
      <c r="W75386" s="378"/>
      <c r="X75386" s="378"/>
      <c r="Y75386" s="378"/>
    </row>
    <row r="75387" spans="1:25">
      <c r="A75387" s="374"/>
      <c r="B75387" s="374"/>
      <c r="C75387" s="406"/>
      <c r="D75387" s="407"/>
      <c r="E75387" s="374"/>
      <c r="F75387" s="374"/>
      <c r="G75387" s="408"/>
      <c r="H75387" s="374"/>
      <c r="I75387" s="409"/>
      <c r="J75387" s="374"/>
      <c r="K75387" s="409"/>
      <c r="L75387" s="378"/>
      <c r="M75387" s="410"/>
      <c r="N75387" s="374"/>
      <c r="O75387" s="411"/>
      <c r="P75387" s="409"/>
      <c r="Q75387" s="409"/>
      <c r="R75387" s="378"/>
      <c r="S75387" s="378"/>
      <c r="T75387" s="378"/>
      <c r="U75387" s="378"/>
      <c r="V75387" s="378"/>
      <c r="W75387" s="378"/>
      <c r="X75387" s="378"/>
      <c r="Y75387" s="378"/>
    </row>
    <row r="75388" spans="1:25">
      <c r="A75388" s="374"/>
      <c r="B75388" s="374"/>
      <c r="C75388" s="406"/>
      <c r="D75388" s="407"/>
      <c r="E75388" s="374"/>
      <c r="F75388" s="374"/>
      <c r="G75388" s="408"/>
      <c r="H75388" s="374"/>
      <c r="I75388" s="409"/>
      <c r="J75388" s="374"/>
      <c r="K75388" s="409"/>
      <c r="L75388" s="378"/>
      <c r="M75388" s="410"/>
      <c r="N75388" s="374"/>
      <c r="O75388" s="411"/>
      <c r="P75388" s="409"/>
      <c r="Q75388" s="409"/>
      <c r="R75388" s="378"/>
      <c r="S75388" s="378"/>
      <c r="T75388" s="378"/>
      <c r="U75388" s="378"/>
      <c r="V75388" s="378"/>
      <c r="W75388" s="378"/>
      <c r="X75388" s="378"/>
      <c r="Y75388" s="378"/>
    </row>
    <row r="75389" spans="1:25">
      <c r="A75389" s="374"/>
      <c r="B75389" s="374"/>
      <c r="C75389" s="406"/>
      <c r="D75389" s="407"/>
      <c r="E75389" s="374"/>
      <c r="F75389" s="374"/>
      <c r="G75389" s="408"/>
      <c r="H75389" s="374"/>
      <c r="I75389" s="409"/>
      <c r="J75389" s="374"/>
      <c r="K75389" s="409"/>
      <c r="L75389" s="378"/>
      <c r="M75389" s="410"/>
      <c r="N75389" s="374"/>
      <c r="O75389" s="411"/>
      <c r="P75389" s="409"/>
      <c r="Q75389" s="409"/>
      <c r="R75389" s="378"/>
      <c r="S75389" s="378"/>
      <c r="T75389" s="378"/>
      <c r="U75389" s="378"/>
      <c r="V75389" s="378"/>
      <c r="W75389" s="378"/>
      <c r="X75389" s="378"/>
      <c r="Y75389" s="378"/>
    </row>
    <row r="75390" spans="1:25">
      <c r="A75390" s="374"/>
      <c r="B75390" s="374"/>
      <c r="C75390" s="406"/>
      <c r="D75390" s="407"/>
      <c r="E75390" s="374"/>
      <c r="F75390" s="374"/>
      <c r="G75390" s="408"/>
      <c r="H75390" s="374"/>
      <c r="I75390" s="409"/>
      <c r="J75390" s="374"/>
      <c r="K75390" s="409"/>
      <c r="L75390" s="378"/>
      <c r="M75390" s="410"/>
      <c r="N75390" s="374"/>
      <c r="O75390" s="411"/>
      <c r="P75390" s="409"/>
      <c r="Q75390" s="409"/>
      <c r="R75390" s="378"/>
      <c r="S75390" s="378"/>
      <c r="T75390" s="378"/>
      <c r="U75390" s="378"/>
      <c r="V75390" s="378"/>
      <c r="W75390" s="378"/>
      <c r="X75390" s="378"/>
      <c r="Y75390" s="378"/>
    </row>
    <row r="75391" spans="1:25">
      <c r="A75391" s="374"/>
      <c r="B75391" s="374"/>
      <c r="C75391" s="406"/>
      <c r="D75391" s="407"/>
      <c r="E75391" s="374"/>
      <c r="F75391" s="374"/>
      <c r="G75391" s="408"/>
      <c r="H75391" s="374"/>
      <c r="I75391" s="409"/>
      <c r="J75391" s="374"/>
      <c r="K75391" s="409"/>
      <c r="L75391" s="378"/>
      <c r="M75391" s="410"/>
      <c r="N75391" s="374"/>
      <c r="O75391" s="411"/>
      <c r="P75391" s="409"/>
      <c r="Q75391" s="409"/>
      <c r="R75391" s="378"/>
      <c r="S75391" s="378"/>
      <c r="T75391" s="378"/>
      <c r="U75391" s="378"/>
      <c r="V75391" s="378"/>
      <c r="W75391" s="378"/>
      <c r="X75391" s="378"/>
      <c r="Y75391" s="378"/>
    </row>
    <row r="75392" spans="1:25">
      <c r="A75392" s="374"/>
      <c r="B75392" s="374"/>
      <c r="C75392" s="406"/>
      <c r="D75392" s="407"/>
      <c r="E75392" s="374"/>
      <c r="F75392" s="374"/>
      <c r="G75392" s="408"/>
      <c r="H75392" s="374"/>
      <c r="I75392" s="409"/>
      <c r="J75392" s="374"/>
      <c r="K75392" s="409"/>
      <c r="L75392" s="378"/>
      <c r="M75392" s="410"/>
      <c r="N75392" s="374"/>
      <c r="O75392" s="411"/>
      <c r="P75392" s="409"/>
      <c r="Q75392" s="409"/>
      <c r="R75392" s="378"/>
      <c r="S75392" s="378"/>
      <c r="T75392" s="378"/>
      <c r="U75392" s="378"/>
      <c r="V75392" s="378"/>
      <c r="W75392" s="378"/>
      <c r="X75392" s="378"/>
      <c r="Y75392" s="378"/>
    </row>
    <row r="75393" spans="1:25">
      <c r="A75393" s="374"/>
      <c r="B75393" s="374"/>
      <c r="C75393" s="406"/>
      <c r="D75393" s="407"/>
      <c r="E75393" s="374"/>
      <c r="F75393" s="374"/>
      <c r="G75393" s="408"/>
      <c r="H75393" s="374"/>
      <c r="I75393" s="409"/>
      <c r="J75393" s="374"/>
      <c r="K75393" s="409"/>
      <c r="L75393" s="378"/>
      <c r="M75393" s="410"/>
      <c r="N75393" s="374"/>
      <c r="O75393" s="411"/>
      <c r="P75393" s="409"/>
      <c r="Q75393" s="409"/>
      <c r="R75393" s="378"/>
      <c r="S75393" s="378"/>
      <c r="T75393" s="378"/>
      <c r="U75393" s="378"/>
      <c r="V75393" s="378"/>
      <c r="W75393" s="378"/>
      <c r="X75393" s="378"/>
      <c r="Y75393" s="378"/>
    </row>
    <row r="75394" spans="1:25">
      <c r="A75394" s="374"/>
      <c r="B75394" s="374"/>
      <c r="C75394" s="406"/>
      <c r="D75394" s="407"/>
      <c r="E75394" s="374"/>
      <c r="F75394" s="374"/>
      <c r="G75394" s="408"/>
      <c r="H75394" s="374"/>
      <c r="I75394" s="409"/>
      <c r="J75394" s="374"/>
      <c r="K75394" s="409"/>
      <c r="L75394" s="378"/>
      <c r="M75394" s="410"/>
      <c r="N75394" s="374"/>
      <c r="O75394" s="411"/>
      <c r="P75394" s="409"/>
      <c r="Q75394" s="409"/>
      <c r="R75394" s="378"/>
      <c r="S75394" s="378"/>
      <c r="T75394" s="378"/>
      <c r="U75394" s="378"/>
      <c r="V75394" s="378"/>
      <c r="W75394" s="378"/>
      <c r="X75394" s="378"/>
      <c r="Y75394" s="378"/>
    </row>
    <row r="75395" spans="1:25">
      <c r="A75395" s="374"/>
      <c r="B75395" s="374"/>
      <c r="C75395" s="406"/>
      <c r="D75395" s="407"/>
      <c r="E75395" s="374"/>
      <c r="F75395" s="374"/>
      <c r="G75395" s="408"/>
      <c r="H75395" s="374"/>
      <c r="I75395" s="409"/>
      <c r="J75395" s="374"/>
      <c r="K75395" s="409"/>
      <c r="L75395" s="378"/>
      <c r="M75395" s="410"/>
      <c r="N75395" s="374"/>
      <c r="O75395" s="411"/>
      <c r="P75395" s="409"/>
      <c r="Q75395" s="409"/>
      <c r="R75395" s="378"/>
      <c r="S75395" s="378"/>
      <c r="T75395" s="378"/>
      <c r="U75395" s="378"/>
      <c r="V75395" s="378"/>
      <c r="W75395" s="378"/>
      <c r="X75395" s="378"/>
      <c r="Y75395" s="378"/>
    </row>
    <row r="75396" spans="1:25">
      <c r="A75396" s="374"/>
      <c r="B75396" s="374"/>
      <c r="C75396" s="406"/>
      <c r="D75396" s="407"/>
      <c r="E75396" s="374"/>
      <c r="F75396" s="374"/>
      <c r="G75396" s="408"/>
      <c r="H75396" s="374"/>
      <c r="I75396" s="409"/>
      <c r="J75396" s="374"/>
      <c r="K75396" s="409"/>
      <c r="L75396" s="378"/>
      <c r="M75396" s="410"/>
      <c r="N75396" s="374"/>
      <c r="O75396" s="411"/>
      <c r="P75396" s="409"/>
      <c r="Q75396" s="409"/>
      <c r="R75396" s="378"/>
      <c r="S75396" s="378"/>
      <c r="T75396" s="378"/>
      <c r="U75396" s="378"/>
      <c r="V75396" s="378"/>
      <c r="W75396" s="378"/>
      <c r="X75396" s="378"/>
      <c r="Y75396" s="378"/>
    </row>
    <row r="75397" spans="1:25">
      <c r="A75397" s="374"/>
      <c r="B75397" s="374"/>
      <c r="C75397" s="406"/>
      <c r="D75397" s="407"/>
      <c r="E75397" s="374"/>
      <c r="F75397" s="374"/>
      <c r="G75397" s="408"/>
      <c r="H75397" s="374"/>
      <c r="I75397" s="409"/>
      <c r="J75397" s="374"/>
      <c r="K75397" s="409"/>
      <c r="L75397" s="378"/>
      <c r="M75397" s="410"/>
      <c r="N75397" s="374"/>
      <c r="O75397" s="411"/>
      <c r="P75397" s="409"/>
      <c r="Q75397" s="409"/>
      <c r="R75397" s="378"/>
      <c r="S75397" s="378"/>
      <c r="T75397" s="378"/>
      <c r="U75397" s="378"/>
      <c r="V75397" s="378"/>
      <c r="W75397" s="378"/>
      <c r="X75397" s="378"/>
      <c r="Y75397" s="378"/>
    </row>
    <row r="75398" spans="1:25">
      <c r="A75398" s="374"/>
      <c r="B75398" s="374"/>
      <c r="C75398" s="406"/>
      <c r="D75398" s="407"/>
      <c r="E75398" s="374"/>
      <c r="F75398" s="374"/>
      <c r="G75398" s="408"/>
      <c r="H75398" s="374"/>
      <c r="I75398" s="409"/>
      <c r="J75398" s="374"/>
      <c r="K75398" s="409"/>
      <c r="L75398" s="378"/>
      <c r="M75398" s="410"/>
      <c r="N75398" s="374"/>
      <c r="O75398" s="411"/>
      <c r="P75398" s="409"/>
      <c r="Q75398" s="409"/>
      <c r="R75398" s="378"/>
      <c r="S75398" s="378"/>
      <c r="T75398" s="378"/>
      <c r="U75398" s="378"/>
      <c r="V75398" s="378"/>
      <c r="W75398" s="378"/>
      <c r="X75398" s="378"/>
      <c r="Y75398" s="378"/>
    </row>
    <row r="75399" spans="1:25">
      <c r="A75399" s="374"/>
      <c r="B75399" s="374"/>
      <c r="C75399" s="406"/>
      <c r="D75399" s="407"/>
      <c r="E75399" s="374"/>
      <c r="F75399" s="374"/>
      <c r="G75399" s="408"/>
      <c r="H75399" s="374"/>
      <c r="I75399" s="409"/>
      <c r="J75399" s="374"/>
      <c r="K75399" s="409"/>
      <c r="L75399" s="378"/>
      <c r="M75399" s="410"/>
      <c r="N75399" s="374"/>
      <c r="O75399" s="411"/>
      <c r="P75399" s="409"/>
      <c r="Q75399" s="409"/>
      <c r="R75399" s="378"/>
      <c r="S75399" s="378"/>
      <c r="T75399" s="378"/>
      <c r="U75399" s="378"/>
      <c r="V75399" s="378"/>
      <c r="W75399" s="378"/>
      <c r="X75399" s="378"/>
      <c r="Y75399" s="378"/>
    </row>
    <row r="75400" spans="1:25">
      <c r="A75400" s="374"/>
      <c r="B75400" s="374"/>
      <c r="C75400" s="406"/>
      <c r="D75400" s="407"/>
      <c r="E75400" s="374"/>
      <c r="F75400" s="374"/>
      <c r="G75400" s="408"/>
      <c r="H75400" s="374"/>
      <c r="I75400" s="409"/>
      <c r="J75400" s="374"/>
      <c r="K75400" s="409"/>
      <c r="L75400" s="378"/>
      <c r="M75400" s="410"/>
      <c r="N75400" s="374"/>
      <c r="O75400" s="411"/>
      <c r="P75400" s="409"/>
      <c r="Q75400" s="409"/>
      <c r="R75400" s="378"/>
      <c r="S75400" s="378"/>
      <c r="T75400" s="378"/>
      <c r="U75400" s="378"/>
      <c r="V75400" s="378"/>
      <c r="W75400" s="378"/>
      <c r="X75400" s="378"/>
      <c r="Y75400" s="378"/>
    </row>
    <row r="75401" spans="1:25">
      <c r="A75401" s="374"/>
      <c r="B75401" s="374"/>
      <c r="C75401" s="406"/>
      <c r="D75401" s="407"/>
      <c r="E75401" s="374"/>
      <c r="F75401" s="374"/>
      <c r="G75401" s="408"/>
      <c r="H75401" s="374"/>
      <c r="I75401" s="409"/>
      <c r="J75401" s="374"/>
      <c r="K75401" s="409"/>
      <c r="L75401" s="378"/>
      <c r="M75401" s="410"/>
      <c r="N75401" s="374"/>
      <c r="O75401" s="411"/>
      <c r="P75401" s="409"/>
      <c r="Q75401" s="409"/>
      <c r="R75401" s="378"/>
      <c r="S75401" s="378"/>
      <c r="T75401" s="378"/>
      <c r="U75401" s="378"/>
      <c r="V75401" s="378"/>
      <c r="W75401" s="378"/>
      <c r="X75401" s="378"/>
      <c r="Y75401" s="378"/>
    </row>
    <row r="75402" spans="1:25">
      <c r="A75402" s="374"/>
      <c r="B75402" s="374"/>
      <c r="C75402" s="406"/>
      <c r="D75402" s="407"/>
      <c r="E75402" s="374"/>
      <c r="F75402" s="374"/>
      <c r="G75402" s="408"/>
      <c r="H75402" s="374"/>
      <c r="I75402" s="409"/>
      <c r="J75402" s="374"/>
      <c r="K75402" s="409"/>
      <c r="L75402" s="378"/>
      <c r="M75402" s="410"/>
      <c r="N75402" s="374"/>
      <c r="O75402" s="411"/>
      <c r="P75402" s="409"/>
      <c r="Q75402" s="409"/>
      <c r="R75402" s="378"/>
      <c r="S75402" s="378"/>
      <c r="T75402" s="378"/>
      <c r="U75402" s="378"/>
      <c r="V75402" s="378"/>
      <c r="W75402" s="378"/>
      <c r="X75402" s="378"/>
      <c r="Y75402" s="378"/>
    </row>
    <row r="75403" spans="1:25">
      <c r="A75403" s="374"/>
      <c r="B75403" s="374"/>
      <c r="C75403" s="406"/>
      <c r="D75403" s="407"/>
      <c r="E75403" s="374"/>
      <c r="F75403" s="374"/>
      <c r="G75403" s="408"/>
      <c r="H75403" s="374"/>
      <c r="I75403" s="409"/>
      <c r="J75403" s="374"/>
      <c r="K75403" s="409"/>
      <c r="L75403" s="378"/>
      <c r="M75403" s="410"/>
      <c r="N75403" s="374"/>
      <c r="O75403" s="411"/>
      <c r="P75403" s="409"/>
      <c r="Q75403" s="409"/>
      <c r="R75403" s="378"/>
      <c r="S75403" s="378"/>
      <c r="T75403" s="378"/>
      <c r="U75403" s="378"/>
      <c r="V75403" s="378"/>
      <c r="W75403" s="378"/>
      <c r="X75403" s="378"/>
      <c r="Y75403" s="378"/>
    </row>
    <row r="75404" spans="1:25">
      <c r="A75404" s="374"/>
      <c r="B75404" s="374"/>
      <c r="C75404" s="406"/>
      <c r="D75404" s="407"/>
      <c r="E75404" s="374"/>
      <c r="F75404" s="374"/>
      <c r="G75404" s="408"/>
      <c r="H75404" s="374"/>
      <c r="I75404" s="409"/>
      <c r="J75404" s="374"/>
      <c r="K75404" s="409"/>
      <c r="L75404" s="378"/>
      <c r="M75404" s="410"/>
      <c r="N75404" s="374"/>
      <c r="O75404" s="411"/>
      <c r="P75404" s="409"/>
      <c r="Q75404" s="409"/>
      <c r="R75404" s="378"/>
      <c r="S75404" s="378"/>
      <c r="T75404" s="378"/>
      <c r="U75404" s="378"/>
      <c r="V75404" s="378"/>
      <c r="W75404" s="378"/>
      <c r="X75404" s="378"/>
      <c r="Y75404" s="378"/>
    </row>
    <row r="75405" spans="1:25">
      <c r="A75405" s="374"/>
      <c r="B75405" s="374"/>
      <c r="C75405" s="406"/>
      <c r="D75405" s="407"/>
      <c r="E75405" s="374"/>
      <c r="F75405" s="374"/>
      <c r="G75405" s="408"/>
      <c r="H75405" s="374"/>
      <c r="I75405" s="409"/>
      <c r="J75405" s="374"/>
      <c r="K75405" s="409"/>
      <c r="L75405" s="378"/>
      <c r="M75405" s="410"/>
      <c r="N75405" s="374"/>
      <c r="O75405" s="411"/>
      <c r="P75405" s="409"/>
      <c r="Q75405" s="409"/>
      <c r="R75405" s="378"/>
      <c r="S75405" s="378"/>
      <c r="T75405" s="378"/>
      <c r="U75405" s="378"/>
      <c r="V75405" s="378"/>
      <c r="W75405" s="378"/>
      <c r="X75405" s="378"/>
      <c r="Y75405" s="378"/>
    </row>
    <row r="75406" spans="1:25">
      <c r="A75406" s="374"/>
      <c r="B75406" s="374"/>
      <c r="C75406" s="406"/>
      <c r="D75406" s="407"/>
      <c r="E75406" s="374"/>
      <c r="F75406" s="374"/>
      <c r="G75406" s="408"/>
      <c r="H75406" s="374"/>
      <c r="I75406" s="409"/>
      <c r="J75406" s="374"/>
      <c r="K75406" s="409"/>
      <c r="L75406" s="378"/>
      <c r="M75406" s="410"/>
      <c r="N75406" s="374"/>
      <c r="O75406" s="411"/>
      <c r="P75406" s="409"/>
      <c r="Q75406" s="409"/>
      <c r="R75406" s="378"/>
      <c r="S75406" s="378"/>
      <c r="T75406" s="378"/>
      <c r="U75406" s="378"/>
      <c r="V75406" s="378"/>
      <c r="W75406" s="378"/>
      <c r="X75406" s="378"/>
      <c r="Y75406" s="378"/>
    </row>
    <row r="75407" spans="1:25">
      <c r="A75407" s="374"/>
      <c r="B75407" s="374"/>
      <c r="C75407" s="406"/>
      <c r="D75407" s="407"/>
      <c r="E75407" s="374"/>
      <c r="F75407" s="374"/>
      <c r="G75407" s="408"/>
      <c r="H75407" s="374"/>
      <c r="I75407" s="409"/>
      <c r="J75407" s="374"/>
      <c r="K75407" s="409"/>
      <c r="L75407" s="378"/>
      <c r="M75407" s="410"/>
      <c r="N75407" s="374"/>
      <c r="O75407" s="411"/>
      <c r="P75407" s="409"/>
      <c r="Q75407" s="409"/>
      <c r="R75407" s="378"/>
      <c r="S75407" s="378"/>
      <c r="T75407" s="378"/>
      <c r="U75407" s="378"/>
      <c r="V75407" s="378"/>
      <c r="W75407" s="378"/>
      <c r="X75407" s="378"/>
      <c r="Y75407" s="378"/>
    </row>
    <row r="75408" spans="1:25">
      <c r="A75408" s="374"/>
      <c r="B75408" s="374"/>
      <c r="C75408" s="406"/>
      <c r="D75408" s="407"/>
      <c r="E75408" s="374"/>
      <c r="F75408" s="374"/>
      <c r="G75408" s="408"/>
      <c r="H75408" s="374"/>
      <c r="I75408" s="409"/>
      <c r="J75408" s="374"/>
      <c r="K75408" s="409"/>
      <c r="L75408" s="378"/>
      <c r="M75408" s="410"/>
      <c r="N75408" s="374"/>
      <c r="O75408" s="411"/>
      <c r="P75408" s="409"/>
      <c r="Q75408" s="409"/>
      <c r="R75408" s="378"/>
      <c r="S75408" s="378"/>
      <c r="T75408" s="378"/>
      <c r="U75408" s="378"/>
      <c r="V75408" s="378"/>
      <c r="W75408" s="378"/>
      <c r="X75408" s="378"/>
      <c r="Y75408" s="378"/>
    </row>
    <row r="75409" spans="1:25">
      <c r="A75409" s="374"/>
      <c r="B75409" s="374"/>
      <c r="C75409" s="406"/>
      <c r="D75409" s="407"/>
      <c r="E75409" s="374"/>
      <c r="F75409" s="374"/>
      <c r="G75409" s="408"/>
      <c r="H75409" s="374"/>
      <c r="I75409" s="409"/>
      <c r="J75409" s="374"/>
      <c r="K75409" s="409"/>
      <c r="L75409" s="378"/>
      <c r="M75409" s="410"/>
      <c r="N75409" s="374"/>
      <c r="O75409" s="411"/>
      <c r="P75409" s="409"/>
      <c r="Q75409" s="409"/>
      <c r="R75409" s="378"/>
      <c r="S75409" s="378"/>
      <c r="T75409" s="378"/>
      <c r="U75409" s="378"/>
      <c r="V75409" s="378"/>
      <c r="W75409" s="378"/>
      <c r="X75409" s="378"/>
      <c r="Y75409" s="378"/>
    </row>
    <row r="75410" spans="1:25">
      <c r="A75410" s="374"/>
      <c r="B75410" s="374"/>
      <c r="C75410" s="406"/>
      <c r="D75410" s="407"/>
      <c r="E75410" s="374"/>
      <c r="F75410" s="374"/>
      <c r="G75410" s="408"/>
      <c r="H75410" s="374"/>
      <c r="I75410" s="409"/>
      <c r="J75410" s="374"/>
      <c r="K75410" s="409"/>
      <c r="L75410" s="378"/>
      <c r="M75410" s="410"/>
      <c r="N75410" s="374"/>
      <c r="O75410" s="411"/>
      <c r="P75410" s="409"/>
      <c r="Q75410" s="409"/>
      <c r="R75410" s="378"/>
      <c r="S75410" s="378"/>
      <c r="T75410" s="378"/>
      <c r="U75410" s="378"/>
      <c r="V75410" s="378"/>
      <c r="W75410" s="378"/>
      <c r="X75410" s="378"/>
      <c r="Y75410" s="378"/>
    </row>
    <row r="75411" spans="1:25">
      <c r="A75411" s="374"/>
      <c r="B75411" s="374"/>
      <c r="C75411" s="406"/>
      <c r="D75411" s="407"/>
      <c r="E75411" s="374"/>
      <c r="F75411" s="374"/>
      <c r="G75411" s="408"/>
      <c r="H75411" s="374"/>
      <c r="I75411" s="409"/>
      <c r="J75411" s="374"/>
      <c r="K75411" s="409"/>
      <c r="L75411" s="378"/>
      <c r="M75411" s="410"/>
      <c r="N75411" s="374"/>
      <c r="O75411" s="411"/>
      <c r="P75411" s="409"/>
      <c r="Q75411" s="409"/>
      <c r="R75411" s="378"/>
      <c r="S75411" s="378"/>
      <c r="T75411" s="378"/>
      <c r="U75411" s="378"/>
      <c r="V75411" s="378"/>
      <c r="W75411" s="378"/>
      <c r="X75411" s="378"/>
      <c r="Y75411" s="378"/>
    </row>
    <row r="75412" spans="1:25">
      <c r="A75412" s="374"/>
      <c r="B75412" s="374"/>
      <c r="C75412" s="406"/>
      <c r="D75412" s="407"/>
      <c r="E75412" s="374"/>
      <c r="F75412" s="374"/>
      <c r="G75412" s="408"/>
      <c r="H75412" s="374"/>
      <c r="I75412" s="409"/>
      <c r="J75412" s="374"/>
      <c r="K75412" s="409"/>
      <c r="L75412" s="378"/>
      <c r="M75412" s="410"/>
      <c r="N75412" s="374"/>
      <c r="O75412" s="411"/>
      <c r="P75412" s="409"/>
      <c r="Q75412" s="409"/>
      <c r="R75412" s="378"/>
      <c r="S75412" s="378"/>
      <c r="T75412" s="378"/>
      <c r="U75412" s="378"/>
      <c r="V75412" s="378"/>
      <c r="W75412" s="378"/>
      <c r="X75412" s="378"/>
      <c r="Y75412" s="378"/>
    </row>
    <row r="75413" spans="1:25">
      <c r="A75413" s="374"/>
      <c r="B75413" s="374"/>
      <c r="C75413" s="406"/>
      <c r="D75413" s="407"/>
      <c r="E75413" s="374"/>
      <c r="F75413" s="374"/>
      <c r="G75413" s="408"/>
      <c r="H75413" s="374"/>
      <c r="I75413" s="409"/>
      <c r="J75413" s="374"/>
      <c r="K75413" s="409"/>
      <c r="L75413" s="378"/>
      <c r="M75413" s="410"/>
      <c r="N75413" s="374"/>
      <c r="O75413" s="411"/>
      <c r="P75413" s="409"/>
      <c r="Q75413" s="409"/>
      <c r="R75413" s="378"/>
      <c r="S75413" s="378"/>
      <c r="T75413" s="378"/>
      <c r="U75413" s="378"/>
      <c r="V75413" s="378"/>
      <c r="W75413" s="378"/>
      <c r="X75413" s="378"/>
      <c r="Y75413" s="378"/>
    </row>
    <row r="75414" spans="1:25">
      <c r="A75414" s="374"/>
      <c r="B75414" s="374"/>
      <c r="C75414" s="406"/>
      <c r="D75414" s="407"/>
      <c r="E75414" s="374"/>
      <c r="F75414" s="374"/>
      <c r="G75414" s="408"/>
      <c r="H75414" s="374"/>
      <c r="I75414" s="409"/>
      <c r="J75414" s="374"/>
      <c r="K75414" s="409"/>
      <c r="L75414" s="378"/>
      <c r="M75414" s="410"/>
      <c r="N75414" s="374"/>
      <c r="O75414" s="411"/>
      <c r="P75414" s="409"/>
      <c r="Q75414" s="409"/>
      <c r="R75414" s="378"/>
      <c r="S75414" s="378"/>
      <c r="T75414" s="378"/>
      <c r="U75414" s="378"/>
      <c r="V75414" s="378"/>
      <c r="W75414" s="378"/>
      <c r="X75414" s="378"/>
      <c r="Y75414" s="378"/>
    </row>
    <row r="75415" spans="1:25">
      <c r="A75415" s="374"/>
      <c r="B75415" s="374"/>
      <c r="C75415" s="406"/>
      <c r="D75415" s="407"/>
      <c r="E75415" s="374"/>
      <c r="F75415" s="374"/>
      <c r="G75415" s="408"/>
      <c r="H75415" s="374"/>
      <c r="I75415" s="409"/>
      <c r="J75415" s="374"/>
      <c r="K75415" s="409"/>
      <c r="L75415" s="378"/>
      <c r="M75415" s="410"/>
      <c r="N75415" s="374"/>
      <c r="O75415" s="411"/>
      <c r="P75415" s="409"/>
      <c r="Q75415" s="409"/>
      <c r="R75415" s="378"/>
      <c r="S75415" s="378"/>
      <c r="T75415" s="378"/>
      <c r="U75415" s="378"/>
      <c r="V75415" s="378"/>
      <c r="W75415" s="378"/>
      <c r="X75415" s="378"/>
      <c r="Y75415" s="378"/>
    </row>
    <row r="75416" spans="1:25">
      <c r="A75416" s="374"/>
      <c r="B75416" s="374"/>
      <c r="C75416" s="406"/>
      <c r="D75416" s="407"/>
      <c r="E75416" s="374"/>
      <c r="F75416" s="374"/>
      <c r="G75416" s="408"/>
      <c r="H75416" s="374"/>
      <c r="I75416" s="409"/>
      <c r="J75416" s="374"/>
      <c r="K75416" s="409"/>
      <c r="L75416" s="378"/>
      <c r="M75416" s="410"/>
      <c r="N75416" s="374"/>
      <c r="O75416" s="411"/>
      <c r="P75416" s="409"/>
      <c r="Q75416" s="409"/>
      <c r="R75416" s="378"/>
      <c r="S75416" s="378"/>
      <c r="T75416" s="378"/>
      <c r="U75416" s="378"/>
      <c r="V75416" s="378"/>
      <c r="W75416" s="378"/>
      <c r="X75416" s="378"/>
      <c r="Y75416" s="378"/>
    </row>
    <row r="75417" spans="1:25">
      <c r="A75417" s="374"/>
      <c r="B75417" s="374"/>
      <c r="C75417" s="406"/>
      <c r="D75417" s="407"/>
      <c r="E75417" s="374"/>
      <c r="F75417" s="374"/>
      <c r="G75417" s="408"/>
      <c r="H75417" s="374"/>
      <c r="I75417" s="409"/>
      <c r="J75417" s="374"/>
      <c r="K75417" s="409"/>
      <c r="L75417" s="378"/>
      <c r="M75417" s="410"/>
      <c r="N75417" s="374"/>
      <c r="O75417" s="411"/>
      <c r="P75417" s="409"/>
      <c r="Q75417" s="409"/>
      <c r="R75417" s="378"/>
      <c r="S75417" s="378"/>
      <c r="T75417" s="378"/>
      <c r="U75417" s="378"/>
      <c r="V75417" s="378"/>
      <c r="W75417" s="378"/>
      <c r="X75417" s="378"/>
      <c r="Y75417" s="378"/>
    </row>
    <row r="75418" spans="1:25">
      <c r="A75418" s="374"/>
      <c r="B75418" s="374"/>
      <c r="C75418" s="406"/>
      <c r="D75418" s="407"/>
      <c r="E75418" s="374"/>
      <c r="F75418" s="374"/>
      <c r="G75418" s="408"/>
      <c r="H75418" s="374"/>
      <c r="I75418" s="409"/>
      <c r="J75418" s="374"/>
      <c r="K75418" s="409"/>
      <c r="L75418" s="378"/>
      <c r="M75418" s="410"/>
      <c r="N75418" s="374"/>
      <c r="O75418" s="411"/>
      <c r="P75418" s="409"/>
      <c r="Q75418" s="409"/>
      <c r="R75418" s="378"/>
      <c r="S75418" s="378"/>
      <c r="T75418" s="378"/>
      <c r="U75418" s="378"/>
      <c r="V75418" s="378"/>
      <c r="W75418" s="378"/>
      <c r="X75418" s="378"/>
      <c r="Y75418" s="378"/>
    </row>
    <row r="75419" spans="1:25">
      <c r="A75419" s="374"/>
      <c r="B75419" s="374"/>
      <c r="C75419" s="406"/>
      <c r="D75419" s="407"/>
      <c r="E75419" s="374"/>
      <c r="F75419" s="374"/>
      <c r="G75419" s="408"/>
      <c r="H75419" s="374"/>
      <c r="I75419" s="409"/>
      <c r="J75419" s="374"/>
      <c r="K75419" s="409"/>
      <c r="L75419" s="378"/>
      <c r="M75419" s="410"/>
      <c r="N75419" s="374"/>
      <c r="O75419" s="411"/>
      <c r="P75419" s="409"/>
      <c r="Q75419" s="409"/>
      <c r="R75419" s="378"/>
      <c r="S75419" s="378"/>
      <c r="T75419" s="378"/>
      <c r="U75419" s="378"/>
      <c r="V75419" s="378"/>
      <c r="W75419" s="378"/>
      <c r="X75419" s="378"/>
      <c r="Y75419" s="378"/>
    </row>
    <row r="75420" spans="1:25">
      <c r="A75420" s="374"/>
      <c r="B75420" s="374"/>
      <c r="C75420" s="406"/>
      <c r="D75420" s="407"/>
      <c r="E75420" s="374"/>
      <c r="F75420" s="374"/>
      <c r="G75420" s="408"/>
      <c r="H75420" s="374"/>
      <c r="I75420" s="409"/>
      <c r="J75420" s="374"/>
      <c r="K75420" s="409"/>
      <c r="L75420" s="378"/>
      <c r="M75420" s="410"/>
      <c r="N75420" s="374"/>
      <c r="O75420" s="411"/>
      <c r="P75420" s="409"/>
      <c r="Q75420" s="409"/>
      <c r="R75420" s="378"/>
      <c r="S75420" s="378"/>
      <c r="T75420" s="378"/>
      <c r="U75420" s="378"/>
      <c r="V75420" s="378"/>
      <c r="W75420" s="378"/>
      <c r="X75420" s="378"/>
      <c r="Y75420" s="378"/>
    </row>
    <row r="75421" spans="1:25">
      <c r="A75421" s="374"/>
      <c r="B75421" s="374"/>
      <c r="C75421" s="406"/>
      <c r="D75421" s="407"/>
      <c r="E75421" s="374"/>
      <c r="F75421" s="374"/>
      <c r="G75421" s="408"/>
      <c r="H75421" s="374"/>
      <c r="I75421" s="409"/>
      <c r="J75421" s="374"/>
      <c r="K75421" s="409"/>
      <c r="L75421" s="378"/>
      <c r="M75421" s="410"/>
      <c r="N75421" s="374"/>
      <c r="O75421" s="411"/>
      <c r="P75421" s="409"/>
      <c r="Q75421" s="409"/>
      <c r="R75421" s="378"/>
      <c r="S75421" s="378"/>
      <c r="T75421" s="378"/>
      <c r="U75421" s="378"/>
      <c r="V75421" s="378"/>
      <c r="W75421" s="378"/>
      <c r="X75421" s="378"/>
      <c r="Y75421" s="378"/>
    </row>
    <row r="75422" spans="1:25">
      <c r="A75422" s="374"/>
      <c r="B75422" s="374"/>
      <c r="C75422" s="406"/>
      <c r="D75422" s="407"/>
      <c r="E75422" s="374"/>
      <c r="F75422" s="374"/>
      <c r="G75422" s="408"/>
      <c r="H75422" s="374"/>
      <c r="I75422" s="409"/>
      <c r="J75422" s="374"/>
      <c r="K75422" s="409"/>
      <c r="L75422" s="378"/>
      <c r="M75422" s="410"/>
      <c r="N75422" s="374"/>
      <c r="O75422" s="411"/>
      <c r="P75422" s="409"/>
      <c r="Q75422" s="409"/>
      <c r="R75422" s="378"/>
      <c r="S75422" s="378"/>
      <c r="T75422" s="378"/>
      <c r="U75422" s="378"/>
      <c r="V75422" s="378"/>
      <c r="W75422" s="378"/>
      <c r="X75422" s="378"/>
      <c r="Y75422" s="378"/>
    </row>
    <row r="75423" spans="1:25">
      <c r="A75423" s="374"/>
      <c r="B75423" s="374"/>
      <c r="C75423" s="406"/>
      <c r="D75423" s="407"/>
      <c r="E75423" s="374"/>
      <c r="F75423" s="374"/>
      <c r="G75423" s="408"/>
      <c r="H75423" s="374"/>
      <c r="I75423" s="409"/>
      <c r="J75423" s="374"/>
      <c r="K75423" s="409"/>
      <c r="L75423" s="378"/>
      <c r="M75423" s="410"/>
      <c r="N75423" s="374"/>
      <c r="O75423" s="411"/>
      <c r="P75423" s="409"/>
      <c r="Q75423" s="409"/>
      <c r="R75423" s="378"/>
      <c r="S75423" s="378"/>
      <c r="T75423" s="378"/>
      <c r="U75423" s="378"/>
      <c r="V75423" s="378"/>
      <c r="W75423" s="378"/>
      <c r="X75423" s="378"/>
      <c r="Y75423" s="378"/>
    </row>
    <row r="75424" spans="1:25">
      <c r="A75424" s="374"/>
      <c r="B75424" s="374"/>
      <c r="C75424" s="406"/>
      <c r="D75424" s="407"/>
      <c r="E75424" s="374"/>
      <c r="F75424" s="374"/>
      <c r="G75424" s="408"/>
      <c r="H75424" s="374"/>
      <c r="I75424" s="409"/>
      <c r="J75424" s="374"/>
      <c r="K75424" s="409"/>
      <c r="L75424" s="378"/>
      <c r="M75424" s="410"/>
      <c r="N75424" s="374"/>
      <c r="O75424" s="411"/>
      <c r="P75424" s="409"/>
      <c r="Q75424" s="409"/>
      <c r="R75424" s="378"/>
      <c r="S75424" s="378"/>
      <c r="T75424" s="378"/>
      <c r="U75424" s="378"/>
      <c r="V75424" s="378"/>
      <c r="W75424" s="378"/>
      <c r="X75424" s="378"/>
      <c r="Y75424" s="378"/>
    </row>
    <row r="75425" spans="1:25">
      <c r="A75425" s="374"/>
      <c r="B75425" s="374"/>
      <c r="C75425" s="406"/>
      <c r="D75425" s="407"/>
      <c r="E75425" s="374"/>
      <c r="F75425" s="374"/>
      <c r="G75425" s="408"/>
      <c r="H75425" s="374"/>
      <c r="I75425" s="409"/>
      <c r="J75425" s="374"/>
      <c r="K75425" s="409"/>
      <c r="L75425" s="378"/>
      <c r="M75425" s="410"/>
      <c r="N75425" s="374"/>
      <c r="O75425" s="411"/>
      <c r="P75425" s="409"/>
      <c r="Q75425" s="409"/>
      <c r="R75425" s="378"/>
      <c r="S75425" s="378"/>
      <c r="T75425" s="378"/>
      <c r="U75425" s="378"/>
      <c r="V75425" s="378"/>
      <c r="W75425" s="378"/>
      <c r="X75425" s="378"/>
      <c r="Y75425" s="378"/>
    </row>
    <row r="75426" spans="1:25">
      <c r="A75426" s="374"/>
      <c r="B75426" s="374"/>
      <c r="C75426" s="406"/>
      <c r="D75426" s="407"/>
      <c r="E75426" s="374"/>
      <c r="F75426" s="374"/>
      <c r="G75426" s="408"/>
      <c r="H75426" s="374"/>
      <c r="I75426" s="409"/>
      <c r="J75426" s="374"/>
      <c r="K75426" s="409"/>
      <c r="L75426" s="378"/>
      <c r="M75426" s="410"/>
      <c r="N75426" s="374"/>
      <c r="O75426" s="411"/>
      <c r="P75426" s="409"/>
      <c r="Q75426" s="409"/>
      <c r="R75426" s="378"/>
      <c r="S75426" s="378"/>
      <c r="T75426" s="378"/>
      <c r="U75426" s="378"/>
      <c r="V75426" s="378"/>
      <c r="W75426" s="378"/>
      <c r="X75426" s="378"/>
      <c r="Y75426" s="378"/>
    </row>
    <row r="75427" spans="1:25">
      <c r="A75427" s="374"/>
      <c r="B75427" s="374"/>
      <c r="C75427" s="406"/>
      <c r="D75427" s="407"/>
      <c r="E75427" s="374"/>
      <c r="F75427" s="374"/>
      <c r="G75427" s="408"/>
      <c r="H75427" s="374"/>
      <c r="I75427" s="409"/>
      <c r="J75427" s="374"/>
      <c r="K75427" s="409"/>
      <c r="L75427" s="378"/>
      <c r="M75427" s="410"/>
      <c r="N75427" s="374"/>
      <c r="O75427" s="411"/>
      <c r="P75427" s="409"/>
      <c r="Q75427" s="409"/>
      <c r="R75427" s="378"/>
      <c r="S75427" s="378"/>
      <c r="T75427" s="378"/>
      <c r="U75427" s="378"/>
      <c r="V75427" s="378"/>
      <c r="W75427" s="378"/>
      <c r="X75427" s="378"/>
      <c r="Y75427" s="378"/>
    </row>
    <row r="75428" spans="1:25">
      <c r="A75428" s="374"/>
      <c r="B75428" s="374"/>
      <c r="C75428" s="406"/>
      <c r="D75428" s="407"/>
      <c r="E75428" s="374"/>
      <c r="F75428" s="374"/>
      <c r="G75428" s="408"/>
      <c r="H75428" s="374"/>
      <c r="I75428" s="409"/>
      <c r="J75428" s="374"/>
      <c r="K75428" s="409"/>
      <c r="L75428" s="378"/>
      <c r="M75428" s="410"/>
      <c r="N75428" s="374"/>
      <c r="O75428" s="411"/>
      <c r="P75428" s="409"/>
      <c r="Q75428" s="409"/>
      <c r="R75428" s="378"/>
      <c r="S75428" s="378"/>
      <c r="T75428" s="378"/>
      <c r="U75428" s="378"/>
      <c r="V75428" s="378"/>
      <c r="W75428" s="378"/>
      <c r="X75428" s="378"/>
      <c r="Y75428" s="378"/>
    </row>
    <row r="75429" spans="1:25">
      <c r="A75429" s="374"/>
      <c r="B75429" s="374"/>
      <c r="C75429" s="406"/>
      <c r="D75429" s="407"/>
      <c r="E75429" s="374"/>
      <c r="F75429" s="374"/>
      <c r="G75429" s="408"/>
      <c r="H75429" s="374"/>
      <c r="I75429" s="409"/>
      <c r="J75429" s="374"/>
      <c r="K75429" s="409"/>
      <c r="L75429" s="378"/>
      <c r="M75429" s="410"/>
      <c r="N75429" s="374"/>
      <c r="O75429" s="411"/>
      <c r="P75429" s="409"/>
      <c r="Q75429" s="409"/>
      <c r="R75429" s="378"/>
      <c r="S75429" s="378"/>
      <c r="T75429" s="378"/>
      <c r="U75429" s="378"/>
      <c r="V75429" s="378"/>
      <c r="W75429" s="378"/>
      <c r="X75429" s="378"/>
      <c r="Y75429" s="378"/>
    </row>
    <row r="75430" spans="1:25">
      <c r="A75430" s="374"/>
      <c r="B75430" s="374"/>
      <c r="C75430" s="406"/>
      <c r="D75430" s="407"/>
      <c r="E75430" s="374"/>
      <c r="F75430" s="374"/>
      <c r="G75430" s="408"/>
      <c r="H75430" s="374"/>
      <c r="I75430" s="409"/>
      <c r="J75430" s="374"/>
      <c r="K75430" s="409"/>
      <c r="L75430" s="378"/>
      <c r="M75430" s="410"/>
      <c r="N75430" s="374"/>
      <c r="O75430" s="411"/>
      <c r="P75430" s="409"/>
      <c r="Q75430" s="409"/>
      <c r="R75430" s="378"/>
      <c r="S75430" s="378"/>
      <c r="T75430" s="378"/>
      <c r="U75430" s="378"/>
      <c r="V75430" s="378"/>
      <c r="W75430" s="378"/>
      <c r="X75430" s="378"/>
      <c r="Y75430" s="378"/>
    </row>
    <row r="75431" spans="1:25">
      <c r="A75431" s="374"/>
      <c r="B75431" s="374"/>
      <c r="C75431" s="406"/>
      <c r="D75431" s="407"/>
      <c r="E75431" s="374"/>
      <c r="F75431" s="374"/>
      <c r="G75431" s="408"/>
      <c r="H75431" s="374"/>
      <c r="I75431" s="409"/>
      <c r="J75431" s="374"/>
      <c r="K75431" s="409"/>
      <c r="L75431" s="378"/>
      <c r="M75431" s="410"/>
      <c r="N75431" s="374"/>
      <c r="O75431" s="411"/>
      <c r="P75431" s="409"/>
      <c r="Q75431" s="409"/>
      <c r="R75431" s="378"/>
      <c r="S75431" s="378"/>
      <c r="T75431" s="378"/>
      <c r="U75431" s="378"/>
      <c r="V75431" s="378"/>
      <c r="W75431" s="378"/>
      <c r="X75431" s="378"/>
      <c r="Y75431" s="378"/>
    </row>
    <row r="75432" spans="1:25">
      <c r="A75432" s="374"/>
      <c r="B75432" s="374"/>
      <c r="C75432" s="406"/>
      <c r="D75432" s="407"/>
      <c r="E75432" s="374"/>
      <c r="F75432" s="374"/>
      <c r="G75432" s="408"/>
      <c r="H75432" s="374"/>
      <c r="I75432" s="409"/>
      <c r="J75432" s="374"/>
      <c r="K75432" s="409"/>
      <c r="L75432" s="378"/>
      <c r="M75432" s="410"/>
      <c r="N75432" s="374"/>
      <c r="O75432" s="411"/>
      <c r="P75432" s="409"/>
      <c r="Q75432" s="409"/>
      <c r="R75432" s="378"/>
      <c r="S75432" s="378"/>
      <c r="T75432" s="378"/>
      <c r="U75432" s="378"/>
      <c r="V75432" s="378"/>
      <c r="W75432" s="378"/>
      <c r="X75432" s="378"/>
      <c r="Y75432" s="378"/>
    </row>
    <row r="75433" spans="1:25">
      <c r="A75433" s="374"/>
      <c r="B75433" s="374"/>
      <c r="C75433" s="406"/>
      <c r="D75433" s="407"/>
      <c r="E75433" s="374"/>
      <c r="F75433" s="374"/>
      <c r="G75433" s="408"/>
      <c r="H75433" s="374"/>
      <c r="I75433" s="409"/>
      <c r="J75433" s="374"/>
      <c r="K75433" s="409"/>
      <c r="L75433" s="378"/>
      <c r="M75433" s="410"/>
      <c r="N75433" s="374"/>
      <c r="O75433" s="411"/>
      <c r="P75433" s="409"/>
      <c r="Q75433" s="409"/>
      <c r="R75433" s="378"/>
      <c r="S75433" s="378"/>
      <c r="T75433" s="378"/>
      <c r="U75433" s="378"/>
      <c r="V75433" s="378"/>
      <c r="W75433" s="378"/>
      <c r="X75433" s="378"/>
      <c r="Y75433" s="378"/>
    </row>
    <row r="75434" spans="1:25">
      <c r="A75434" s="374"/>
      <c r="B75434" s="374"/>
      <c r="C75434" s="406"/>
      <c r="D75434" s="407"/>
      <c r="E75434" s="374"/>
      <c r="F75434" s="374"/>
      <c r="G75434" s="408"/>
      <c r="H75434" s="374"/>
      <c r="I75434" s="409"/>
      <c r="J75434" s="374"/>
      <c r="K75434" s="409"/>
      <c r="L75434" s="378"/>
      <c r="M75434" s="410"/>
      <c r="N75434" s="374"/>
      <c r="O75434" s="411"/>
      <c r="P75434" s="409"/>
      <c r="Q75434" s="409"/>
      <c r="R75434" s="378"/>
      <c r="S75434" s="378"/>
      <c r="T75434" s="378"/>
      <c r="U75434" s="378"/>
      <c r="V75434" s="378"/>
      <c r="W75434" s="378"/>
      <c r="X75434" s="378"/>
      <c r="Y75434" s="378"/>
    </row>
    <row r="75435" spans="1:25">
      <c r="A75435" s="374"/>
      <c r="B75435" s="374"/>
      <c r="C75435" s="406"/>
      <c r="D75435" s="407"/>
      <c r="E75435" s="374"/>
      <c r="F75435" s="374"/>
      <c r="G75435" s="408"/>
      <c r="H75435" s="374"/>
      <c r="I75435" s="409"/>
      <c r="J75435" s="374"/>
      <c r="K75435" s="409"/>
      <c r="L75435" s="378"/>
      <c r="M75435" s="410"/>
      <c r="N75435" s="374"/>
      <c r="O75435" s="411"/>
      <c r="P75435" s="409"/>
      <c r="Q75435" s="409"/>
      <c r="R75435" s="378"/>
      <c r="S75435" s="378"/>
      <c r="T75435" s="378"/>
      <c r="U75435" s="378"/>
      <c r="V75435" s="378"/>
      <c r="W75435" s="378"/>
      <c r="X75435" s="378"/>
      <c r="Y75435" s="378"/>
    </row>
    <row r="75436" spans="1:25">
      <c r="A75436" s="374"/>
      <c r="B75436" s="374"/>
      <c r="C75436" s="406"/>
      <c r="D75436" s="407"/>
      <c r="E75436" s="374"/>
      <c r="F75436" s="374"/>
      <c r="G75436" s="408"/>
      <c r="H75436" s="374"/>
      <c r="I75436" s="409"/>
      <c r="J75436" s="374"/>
      <c r="K75436" s="409"/>
      <c r="L75436" s="378"/>
      <c r="M75436" s="410"/>
      <c r="N75436" s="374"/>
      <c r="O75436" s="411"/>
      <c r="P75436" s="409"/>
      <c r="Q75436" s="409"/>
      <c r="R75436" s="378"/>
      <c r="S75436" s="378"/>
      <c r="T75436" s="378"/>
      <c r="U75436" s="378"/>
      <c r="V75436" s="378"/>
      <c r="W75436" s="378"/>
      <c r="X75436" s="378"/>
      <c r="Y75436" s="378"/>
    </row>
    <row r="75437" spans="1:25">
      <c r="A75437" s="374"/>
      <c r="B75437" s="374"/>
      <c r="C75437" s="406"/>
      <c r="D75437" s="407"/>
      <c r="E75437" s="374"/>
      <c r="F75437" s="374"/>
      <c r="G75437" s="408"/>
      <c r="H75437" s="374"/>
      <c r="I75437" s="409"/>
      <c r="J75437" s="374"/>
      <c r="K75437" s="409"/>
      <c r="L75437" s="378"/>
      <c r="M75437" s="410"/>
      <c r="N75437" s="374"/>
      <c r="O75437" s="411"/>
      <c r="P75437" s="409"/>
      <c r="Q75437" s="409"/>
      <c r="R75437" s="378"/>
      <c r="S75437" s="378"/>
      <c r="T75437" s="378"/>
      <c r="U75437" s="378"/>
      <c r="V75437" s="378"/>
      <c r="W75437" s="378"/>
      <c r="X75437" s="378"/>
      <c r="Y75437" s="378"/>
    </row>
    <row r="75438" spans="1:25">
      <c r="A75438" s="374"/>
      <c r="B75438" s="374"/>
      <c r="C75438" s="406"/>
      <c r="D75438" s="407"/>
      <c r="E75438" s="374"/>
      <c r="F75438" s="374"/>
      <c r="G75438" s="408"/>
      <c r="H75438" s="374"/>
      <c r="I75438" s="409"/>
      <c r="J75438" s="374"/>
      <c r="K75438" s="409"/>
      <c r="L75438" s="378"/>
      <c r="M75438" s="410"/>
      <c r="N75438" s="374"/>
      <c r="O75438" s="411"/>
      <c r="P75438" s="409"/>
      <c r="Q75438" s="409"/>
      <c r="R75438" s="378"/>
      <c r="S75438" s="378"/>
      <c r="T75438" s="378"/>
      <c r="U75438" s="378"/>
      <c r="V75438" s="378"/>
      <c r="W75438" s="378"/>
      <c r="X75438" s="378"/>
      <c r="Y75438" s="378"/>
    </row>
    <row r="75439" spans="1:25">
      <c r="A75439" s="374"/>
      <c r="B75439" s="374"/>
      <c r="C75439" s="406"/>
      <c r="D75439" s="407"/>
      <c r="E75439" s="374"/>
      <c r="F75439" s="374"/>
      <c r="G75439" s="408"/>
      <c r="H75439" s="374"/>
      <c r="I75439" s="409"/>
      <c r="J75439" s="374"/>
      <c r="K75439" s="409"/>
      <c r="L75439" s="378"/>
      <c r="M75439" s="410"/>
      <c r="N75439" s="374"/>
      <c r="O75439" s="411"/>
      <c r="P75439" s="409"/>
      <c r="Q75439" s="409"/>
      <c r="R75439" s="378"/>
      <c r="S75439" s="378"/>
      <c r="T75439" s="378"/>
      <c r="U75439" s="378"/>
      <c r="V75439" s="378"/>
      <c r="W75439" s="378"/>
      <c r="X75439" s="378"/>
      <c r="Y75439" s="378"/>
    </row>
    <row r="75440" spans="1:25">
      <c r="A75440" s="374"/>
      <c r="B75440" s="374"/>
      <c r="C75440" s="406"/>
      <c r="D75440" s="407"/>
      <c r="E75440" s="374"/>
      <c r="F75440" s="374"/>
      <c r="G75440" s="408"/>
      <c r="H75440" s="374"/>
      <c r="I75440" s="409"/>
      <c r="J75440" s="374"/>
      <c r="K75440" s="409"/>
      <c r="L75440" s="378"/>
      <c r="M75440" s="410"/>
      <c r="N75440" s="374"/>
      <c r="O75440" s="411"/>
      <c r="P75440" s="409"/>
      <c r="Q75440" s="409"/>
      <c r="R75440" s="378"/>
      <c r="S75440" s="378"/>
      <c r="T75440" s="378"/>
      <c r="U75440" s="378"/>
      <c r="V75440" s="378"/>
      <c r="W75440" s="378"/>
      <c r="X75440" s="378"/>
      <c r="Y75440" s="378"/>
    </row>
    <row r="75441" spans="1:25">
      <c r="A75441" s="374"/>
      <c r="B75441" s="374"/>
      <c r="C75441" s="406"/>
      <c r="D75441" s="407"/>
      <c r="E75441" s="374"/>
      <c r="F75441" s="374"/>
      <c r="G75441" s="408"/>
      <c r="H75441" s="374"/>
      <c r="I75441" s="409"/>
      <c r="J75441" s="374"/>
      <c r="K75441" s="409"/>
      <c r="L75441" s="378"/>
      <c r="M75441" s="410"/>
      <c r="N75441" s="374"/>
      <c r="O75441" s="411"/>
      <c r="P75441" s="409"/>
      <c r="Q75441" s="409"/>
      <c r="R75441" s="378"/>
      <c r="S75441" s="378"/>
      <c r="T75441" s="378"/>
      <c r="U75441" s="378"/>
      <c r="V75441" s="378"/>
      <c r="W75441" s="378"/>
      <c r="X75441" s="378"/>
      <c r="Y75441" s="378"/>
    </row>
    <row r="75442" spans="1:25">
      <c r="A75442" s="374"/>
      <c r="B75442" s="374"/>
      <c r="C75442" s="406"/>
      <c r="D75442" s="407"/>
      <c r="E75442" s="374"/>
      <c r="F75442" s="374"/>
      <c r="G75442" s="408"/>
      <c r="H75442" s="374"/>
      <c r="I75442" s="409"/>
      <c r="J75442" s="374"/>
      <c r="K75442" s="409"/>
      <c r="L75442" s="378"/>
      <c r="M75442" s="410"/>
      <c r="N75442" s="374"/>
      <c r="O75442" s="411"/>
      <c r="P75442" s="409"/>
      <c r="Q75442" s="409"/>
      <c r="R75442" s="378"/>
      <c r="S75442" s="378"/>
      <c r="T75442" s="378"/>
      <c r="U75442" s="378"/>
      <c r="V75442" s="378"/>
      <c r="W75442" s="378"/>
      <c r="X75442" s="378"/>
      <c r="Y75442" s="378"/>
    </row>
    <row r="75443" spans="1:25">
      <c r="A75443" s="374"/>
      <c r="B75443" s="374"/>
      <c r="C75443" s="406"/>
      <c r="D75443" s="407"/>
      <c r="E75443" s="374"/>
      <c r="F75443" s="374"/>
      <c r="G75443" s="408"/>
      <c r="H75443" s="374"/>
      <c r="I75443" s="409"/>
      <c r="J75443" s="374"/>
      <c r="K75443" s="409"/>
      <c r="L75443" s="378"/>
      <c r="M75443" s="410"/>
      <c r="N75443" s="374"/>
      <c r="O75443" s="411"/>
      <c r="P75443" s="409"/>
      <c r="Q75443" s="409"/>
      <c r="R75443" s="378"/>
      <c r="S75443" s="378"/>
      <c r="T75443" s="378"/>
      <c r="U75443" s="378"/>
      <c r="V75443" s="378"/>
      <c r="W75443" s="378"/>
      <c r="X75443" s="378"/>
      <c r="Y75443" s="378"/>
    </row>
    <row r="75444" spans="1:25">
      <c r="A75444" s="374"/>
      <c r="B75444" s="374"/>
      <c r="C75444" s="406"/>
      <c r="D75444" s="407"/>
      <c r="E75444" s="374"/>
      <c r="F75444" s="374"/>
      <c r="G75444" s="408"/>
      <c r="H75444" s="374"/>
      <c r="I75444" s="409"/>
      <c r="J75444" s="374"/>
      <c r="K75444" s="409"/>
      <c r="L75444" s="378"/>
      <c r="M75444" s="410"/>
      <c r="N75444" s="374"/>
      <c r="O75444" s="411"/>
      <c r="P75444" s="409"/>
      <c r="Q75444" s="409"/>
      <c r="R75444" s="378"/>
      <c r="S75444" s="378"/>
      <c r="T75444" s="378"/>
      <c r="U75444" s="378"/>
      <c r="V75444" s="378"/>
      <c r="W75444" s="378"/>
      <c r="X75444" s="378"/>
      <c r="Y75444" s="378"/>
    </row>
    <row r="75445" spans="1:25">
      <c r="A75445" s="374"/>
      <c r="B75445" s="374"/>
      <c r="C75445" s="406"/>
      <c r="D75445" s="407"/>
      <c r="E75445" s="374"/>
      <c r="F75445" s="374"/>
      <c r="G75445" s="408"/>
      <c r="H75445" s="374"/>
      <c r="I75445" s="409"/>
      <c r="J75445" s="374"/>
      <c r="K75445" s="409"/>
      <c r="L75445" s="378"/>
      <c r="M75445" s="410"/>
      <c r="N75445" s="374"/>
      <c r="O75445" s="411"/>
      <c r="P75445" s="409"/>
      <c r="Q75445" s="409"/>
      <c r="R75445" s="378"/>
      <c r="S75445" s="378"/>
      <c r="T75445" s="378"/>
      <c r="U75445" s="378"/>
      <c r="V75445" s="378"/>
      <c r="W75445" s="378"/>
      <c r="X75445" s="378"/>
      <c r="Y75445" s="378"/>
    </row>
    <row r="75446" spans="1:25">
      <c r="A75446" s="374"/>
      <c r="B75446" s="374"/>
      <c r="C75446" s="406"/>
      <c r="D75446" s="407"/>
      <c r="E75446" s="374"/>
      <c r="F75446" s="374"/>
      <c r="G75446" s="408"/>
      <c r="H75446" s="374"/>
      <c r="I75446" s="409"/>
      <c r="J75446" s="374"/>
      <c r="K75446" s="409"/>
      <c r="L75446" s="378"/>
      <c r="M75446" s="410"/>
      <c r="N75446" s="374"/>
      <c r="O75446" s="411"/>
      <c r="P75446" s="409"/>
      <c r="Q75446" s="409"/>
      <c r="R75446" s="378"/>
      <c r="S75446" s="378"/>
      <c r="T75446" s="378"/>
      <c r="U75446" s="378"/>
      <c r="V75446" s="378"/>
      <c r="W75446" s="378"/>
      <c r="X75446" s="378"/>
      <c r="Y75446" s="378"/>
    </row>
  </sheetData>
  <conditionalFormatting sqref="B1:B773 B775:B1048576 C773">
    <cfRule type="containsText" dxfId="140" priority="42" operator="containsText" text="3850">
      <formula>NOT(ISERROR(SEARCH("3850",B1)))</formula>
    </cfRule>
    <cfRule type="containsText" dxfId="139" priority="43" operator="containsText" text="8805">
      <formula>NOT(ISERROR(SEARCH("8805",B1)))</formula>
    </cfRule>
  </conditionalFormatting>
  <conditionalFormatting sqref="F1:F1048576">
    <cfRule type="containsText" dxfId="138" priority="50" operator="containsText" text="Non-critical">
      <formula>NOT(ISERROR(SEARCH("Non-critical",F1)))</formula>
    </cfRule>
    <cfRule type="containsText" dxfId="137" priority="135" operator="containsText" text="Critical">
      <formula>NOT(ISERROR(SEARCH("Critical",F1)))</formula>
    </cfRule>
  </conditionalFormatting>
  <conditionalFormatting sqref="F2:F3">
    <cfRule type="cellIs" dxfId="136" priority="256" operator="equal">
      <formula>"Non-Critical"</formula>
    </cfRule>
    <cfRule type="cellIs" dxfId="135" priority="257" operator="equal">
      <formula>"Critical"</formula>
    </cfRule>
  </conditionalFormatting>
  <conditionalFormatting sqref="F7">
    <cfRule type="cellIs" dxfId="134" priority="254" operator="equal">
      <formula>"Non-Critical"</formula>
    </cfRule>
    <cfRule type="cellIs" dxfId="133" priority="255" operator="equal">
      <formula>"Critical"</formula>
    </cfRule>
  </conditionalFormatting>
  <conditionalFormatting sqref="F48:F55 F502:F517">
    <cfRule type="containsText" dxfId="132" priority="252" operator="containsText" text="Non-critical">
      <formula>NOT(ISERROR(SEARCH("Non-critical",F48)))</formula>
    </cfRule>
    <cfRule type="containsText" dxfId="131" priority="253" operator="containsText" text="Critical">
      <formula>NOT(ISERROR(SEARCH("Critical",F48)))</formula>
    </cfRule>
  </conditionalFormatting>
  <conditionalFormatting sqref="F57:F76">
    <cfRule type="containsText" dxfId="130" priority="232" operator="containsText" text="Non-critical">
      <formula>NOT(ISERROR(SEARCH("Non-critical",F57)))</formula>
    </cfRule>
    <cfRule type="containsText" dxfId="129" priority="233" operator="containsText" text="Critical">
      <formula>NOT(ISERROR(SEARCH("Critical",F57)))</formula>
    </cfRule>
  </conditionalFormatting>
  <conditionalFormatting sqref="F78:F81">
    <cfRule type="containsText" dxfId="128" priority="224" operator="containsText" text="Non-critical">
      <formula>NOT(ISERROR(SEARCH("Non-critical",F78)))</formula>
    </cfRule>
    <cfRule type="containsText" dxfId="127" priority="225" operator="containsText" text="Critical">
      <formula>NOT(ISERROR(SEARCH("Critical",F78)))</formula>
    </cfRule>
  </conditionalFormatting>
  <conditionalFormatting sqref="F83:F176">
    <cfRule type="containsText" dxfId="126" priority="136" operator="containsText" text="Non-critical">
      <formula>NOT(ISERROR(SEARCH("Non-critical",F83)))</formula>
    </cfRule>
    <cfRule type="containsText" dxfId="125" priority="137" operator="containsText" text="Critical">
      <formula>NOT(ISERROR(SEARCH("Critical",F83)))</formula>
    </cfRule>
  </conditionalFormatting>
  <conditionalFormatting sqref="F528:F603">
    <cfRule type="containsText" dxfId="124" priority="9" operator="containsText" text="Non-critical">
      <formula>NOT(ISERROR(SEARCH("Non-critical",F528)))</formula>
    </cfRule>
    <cfRule type="containsText" dxfId="123" priority="10" operator="containsText" text="Critical">
      <formula>NOT(ISERROR(SEARCH("Critical",F528)))</formula>
    </cfRule>
  </conditionalFormatting>
  <conditionalFormatting sqref="J1:J1048576">
    <cfRule type="cellIs" dxfId="122" priority="816" operator="equal">
      <formula>"Longitudinal"</formula>
    </cfRule>
    <cfRule type="containsText" dxfId="121" priority="911" operator="containsText" text="Parking">
      <formula>NOT(ISERROR(SEARCH("Parking",J1)))</formula>
    </cfRule>
    <cfRule type="containsText" dxfId="120" priority="912" operator="containsText" text="Lateral">
      <formula>NOT(ISERROR(SEARCH("Lateral",J1)))</formula>
    </cfRule>
    <cfRule type="containsText" dxfId="119" priority="913" operator="containsText" text="Longitudinal ">
      <formula>NOT(ISERROR(SEARCH("Longitudinal ",J1)))</formula>
    </cfRule>
  </conditionalFormatting>
  <conditionalFormatting sqref="N475:O475 N476:N1048576 N1:N474">
    <cfRule type="cellIs" dxfId="118" priority="262" operator="equal">
      <formula>"Fail - KPI"</formula>
    </cfRule>
    <cfRule type="cellIs" dxfId="117" priority="342" operator="equal">
      <formula>"Pending"</formula>
    </cfRule>
    <cfRule type="cellIs" dxfId="116" priority="683" operator="equal">
      <formula>"Vehicle issue"</formula>
    </cfRule>
    <cfRule type="cellIs" dxfId="115" priority="792" operator="equal">
      <formula>"Limitation"</formula>
    </cfRule>
    <cfRule type="containsText" dxfId="114" priority="813" operator="containsText" text="Pass">
      <formula>NOT(ISERROR(SEARCH("Pass",N1)))</formula>
    </cfRule>
    <cfRule type="cellIs" dxfId="113" priority="817" operator="equal">
      <formula>"Data error"</formula>
    </cfRule>
    <cfRule type="cellIs" dxfId="112" priority="881" operator="equal">
      <formula>"No data"</formula>
    </cfRule>
    <cfRule type="cellIs" dxfId="111" priority="905" operator="equal">
      <formula>"Fail"</formula>
    </cfRule>
    <cfRule type="containsText" dxfId="110" priority="906" operator="containsText" text="Can't check">
      <formula>NOT(ISERROR(SEARCH("Can't check",N1)))</formula>
    </cfRule>
  </conditionalFormatting>
  <conditionalFormatting sqref="O1">
    <cfRule type="cellIs" dxfId="109" priority="882" operator="equal">
      <formula>"Pass"</formula>
    </cfRule>
    <cfRule type="cellIs" dxfId="108" priority="883" operator="equal">
      <formula>"Fail"</formula>
    </cfRule>
    <cfRule type="containsText" dxfId="107" priority="884" operator="containsText" text="Can't check">
      <formula>NOT(ISERROR(SEARCH("Can't check",O1)))</formula>
    </cfRule>
  </conditionalFormatting>
  <conditionalFormatting sqref="O2:O35 O171:O176 O358:O366 O368:O391 O394:O435 O437:O443 O445:O474 O476 O629:O634 O636:O639 O585:O627 O300:O355 O478:O489 O37:O74 O76:O169 O491:O583 O641:O1044765 O179:O298">
    <cfRule type="expression" dxfId="106" priority="885">
      <formula>COUNTIFS($O$2:O2,O2)=1</formula>
    </cfRule>
  </conditionalFormatting>
  <conditionalFormatting sqref="O36">
    <cfRule type="duplicateValues" dxfId="105" priority="40"/>
    <cfRule type="duplicateValues" dxfId="104" priority="41"/>
  </conditionalFormatting>
  <conditionalFormatting sqref="O75">
    <cfRule type="duplicateValues" dxfId="103" priority="38"/>
    <cfRule type="duplicateValues" dxfId="102" priority="39"/>
  </conditionalFormatting>
  <conditionalFormatting sqref="O170">
    <cfRule type="duplicateValues" dxfId="101" priority="35"/>
    <cfRule type="duplicateValues" dxfId="100" priority="36"/>
  </conditionalFormatting>
  <conditionalFormatting sqref="O299">
    <cfRule type="duplicateValues" dxfId="99" priority="34"/>
  </conditionalFormatting>
  <conditionalFormatting sqref="O356">
    <cfRule type="duplicateValues" dxfId="98" priority="8"/>
  </conditionalFormatting>
  <conditionalFormatting sqref="O357">
    <cfRule type="duplicateValues" dxfId="97" priority="7"/>
  </conditionalFormatting>
  <conditionalFormatting sqref="O392">
    <cfRule type="duplicateValues" dxfId="96" priority="22"/>
  </conditionalFormatting>
  <conditionalFormatting sqref="O393">
    <cfRule type="duplicateValues" dxfId="95" priority="6"/>
  </conditionalFormatting>
  <conditionalFormatting sqref="O436">
    <cfRule type="duplicateValues" dxfId="94" priority="21"/>
  </conditionalFormatting>
  <conditionalFormatting sqref="O477">
    <cfRule type="duplicateValues" dxfId="93" priority="5"/>
  </conditionalFormatting>
  <conditionalFormatting sqref="O584">
    <cfRule type="duplicateValues" dxfId="92" priority="3"/>
  </conditionalFormatting>
  <conditionalFormatting sqref="O628">
    <cfRule type="duplicateValues" dxfId="91" priority="2"/>
  </conditionalFormatting>
  <conditionalFormatting sqref="O635">
    <cfRule type="duplicateValues" dxfId="90" priority="4"/>
  </conditionalFormatting>
  <conditionalFormatting sqref="O640">
    <cfRule type="duplicateValues" dxfId="89" priority="1"/>
  </conditionalFormatting>
  <conditionalFormatting sqref="O1044766:O1045432">
    <cfRule type="expression" dxfId="88" priority="3836">
      <formula>COUNTIFS($N$2:O1044972,O1044766)=1</formula>
    </cfRule>
  </conditionalFormatting>
  <conditionalFormatting sqref="O1045433:O1045547">
    <cfRule type="expression" dxfId="87" priority="4529">
      <formula>COUNTIFS($N$1:O1,O1045433)=1</formula>
    </cfRule>
  </conditionalFormatting>
  <conditionalFormatting sqref="O1045548:O1047643">
    <cfRule type="expression" dxfId="86" priority="1443">
      <formula>COUNTIFS(#REF!,O1045548)=1</formula>
    </cfRule>
  </conditionalFormatting>
  <conditionalFormatting sqref="O1048533:O1048576">
    <cfRule type="expression" dxfId="85" priority="4473">
      <formula>COUNTIFS($N$2:O1032,O1048533)=1</formula>
    </cfRule>
  </conditionalFormatting>
  <conditionalFormatting sqref="R55">
    <cfRule type="expression" dxfId="84" priority="37">
      <formula>COUNTIFS($O$2:R55,R55)=1</formula>
    </cfRule>
  </conditionalFormatting>
  <conditionalFormatting sqref="O1047644:O1048532">
    <cfRule type="expression" dxfId="83" priority="5762">
      <formula>COUNTIFS($N$2:O172,O1047644)=1</formula>
    </cfRule>
  </conditionalFormatting>
  <dataValidations count="6">
    <dataValidation type="list" allowBlank="1" showInputMessage="1" showErrorMessage="1" sqref="F2:F3 F7" xr:uid="{B56D312A-5CD2-4367-BE04-3DCBE208E446}">
      <formula1>"Critical, Non-Critical"</formula1>
    </dataValidation>
    <dataValidation type="list" allowBlank="1" showInputMessage="1" showErrorMessage="1" sqref="H2" xr:uid="{958809E3-03C0-4F5C-A110-901F5B1970A4}">
      <formula1>"HWA, ACC, ALCA, AEB, RAEB,ISA,TSR,LDW,LKA,ELK,BSD,CVW,DOW,RCTA,FPA,RPA,FAPA,RP,FCW,AESA,ESA,AHB,DMS,SVM,DDAW"</formula1>
    </dataValidation>
    <dataValidation allowBlank="1" showInputMessage="1" showErrorMessage="1" sqref="F48:F55 F57:F76 F78:F81 F83:F225 O491:O583 O437:O443 O171:O176 R55 O37:O74 F471:F472 F489 F493:F494 F498 F500 O1:O35 F528:F603 O358:O366 O445:O476 F502:F525 O368:O391 O641:O1048576 O394:O435 O300:O355 O76:O169 O629:O634 O585:O627 O636:O639 O478:O489 O179:O298" xr:uid="{1DC975FE-D99B-47E4-971E-8BAB79D8645F}"/>
    <dataValidation type="list" allowBlank="1" showInputMessage="1" showErrorMessage="1" sqref="O475 N1:N1048576" xr:uid="{588A1B14-8E32-404C-BAF6-C88BEB7CBDC0}">
      <formula1>"Fail, Fail - KPI, Pass, Can't check, No data, Limitation, Data error, Vehicle issue, Pending"</formula1>
    </dataValidation>
    <dataValidation type="list" allowBlank="1" showInputMessage="1" showErrorMessage="1" sqref="J1:J1048576" xr:uid="{00000000-0002-0000-0000-000001000000}">
      <formula1>"Longitudinal, Lateral, Parking"</formula1>
    </dataValidation>
    <dataValidation type="list" allowBlank="1" showInputMessage="1" showErrorMessage="1" sqref="L1:L1048576" xr:uid="{01B60284-57D8-4E8C-BCB2-E82BF00DED94}">
      <formula1>"HuongLTT43, PhuongNA7, HieuPM6, PhongNT38, DatDM1, AnhNHT6"</formula1>
    </dataValidation>
  </dataValidations>
  <hyperlinks>
    <hyperlink ref="K5" r:id="rId1" xr:uid="{C44BE4FF-C4A6-408B-88C6-0689F395BBA1}"/>
    <hyperlink ref="K6" r:id="rId2" display="MHU-NO20250421-203245-000274.mp4" xr:uid="{0B12209E-D6A0-45E8-8A46-70BD53B220EE}"/>
    <hyperlink ref="K7" r:id="rId3" xr:uid="{F576445D-6F57-4B0A-9127-349EBD1806CD}"/>
    <hyperlink ref="K8" r:id="rId4" xr:uid="{94C24594-C2E3-497C-80CA-20B2B13A9692}"/>
    <hyperlink ref="K9" r:id="rId5" xr:uid="{C8E92F72-2838-4B17-B183-5BAE9BBF578A}"/>
    <hyperlink ref="K10" r:id="rId6" xr:uid="{D92C5E5B-5960-4EB1-B0B8-D14F13B16A83}"/>
    <hyperlink ref="K11" r:id="rId7" xr:uid="{A539C638-BB67-40DF-9659-F1E0EFDDF852}"/>
    <hyperlink ref="K12" r:id="rId8" xr:uid="{05AE8B3C-B65A-47E4-AE45-4AAC751F74DD}"/>
    <hyperlink ref="K13" r:id="rId9" xr:uid="{87957B64-71C2-4E66-80B6-750415B22105}"/>
    <hyperlink ref="K22" r:id="rId10" xr:uid="{1B73DDC1-C0D7-4141-8663-4D4FB4B1F186}"/>
    <hyperlink ref="K15" r:id="rId11" display="https://tms.vinfast.vn/secure/attachment/1847646/MHU-NO20250424-085147-000011.mp4" xr:uid="{BDB85B35-4C84-44F6-AC59-5BDFDF3705E1}"/>
    <hyperlink ref="K14" r:id="rId12" display="https://tms.vinfast.vn/secure/attachment/1847641/MHU-NO20250424-085047-000010-1.mp4" xr:uid="{328CFADF-3DFC-4417-85CA-7213AF1AFF9F}"/>
    <hyperlink ref="K16" r:id="rId13" display="https://tms.vinfast.vn/secure/attachment/1847633/LEFT-NO20250424-093826-000034-2.mp4" xr:uid="{F692F405-02F7-46ED-8590-FD820E2B3D63}"/>
    <hyperlink ref="K17" r:id="rId14" display="https://tms.vinfast.vn/secure/attachment/1845498/Right%2015_02.NO20250424-150122-000312.mp4" xr:uid="{C0328F6B-B535-4177-81EE-E4AF21966A8A}"/>
    <hyperlink ref="K18" r:id="rId15" display="https://tms.vinfast.vn/secure/attachment/1845157/left%2015_24%20NO20250424-152426-000358.mp4" xr:uid="{42C41817-75FC-4938-ADC0-2BAC12DC46FC}"/>
    <hyperlink ref="K19" r:id="rId16" display="https://tms.vinfast.vn/secure/attachment/1845158/left%2015_29%20NO20250424-152827-000362.mp4" xr:uid="{3408AF4A-2002-44BD-934A-4F145F476970}"/>
    <hyperlink ref="K20" r:id="rId17" display="https://tms.vinfast.vn/secure/attachment/1845159/LEFT%2015_31%20NO20250424-153027-000364.mp4" xr:uid="{1EC77D11-35B8-4FD2-9100-FA3763180C88}"/>
    <hyperlink ref="K21" r:id="rId18" display="https://tms.vinfast.vn/secure/attachment/1845160/Left%2015_48%20NO20250424-154728-000381.mp4" xr:uid="{FD93B04B-B965-403F-BE06-F3EC45D4E810}"/>
    <hyperlink ref="K30" r:id="rId19" display="https://tms.vinfast.vn/secure/attachment/1852787/14_52%20LKA%20NO20250426-145125-000476.mp4" xr:uid="{2757751E-8D41-4054-8528-5D8CA5943998}"/>
    <hyperlink ref="K72" r:id="rId20" display="https://tms.vinfast.vn/secure/attachment/1863012/MHU20250429-133907-000235%7E1.mp4" xr:uid="{2BAB7FEB-4E1A-40DF-B3FE-16DE97804ED3}"/>
    <hyperlink ref="K66" r:id="rId21" display="https://tms.vinfast.vn/secure/attachment/1863213/MHU20250429-214919-000405%7E1.mp4" xr:uid="{2CB338D9-FF4D-421E-B39B-E0E37CB0B1F5}"/>
    <hyperlink ref="K25" r:id="rId22" display="https://tms.vinfast.vn/secure/attachment/1849618/Right%2017_18_NO20250425-171730-001110.mp4" xr:uid="{70A58E6D-D070-40F9-9465-694320FAC14E}"/>
    <hyperlink ref="K48" r:id="rId23" display="https://tms.vinfast.vn/secure/attachment/1868582/Configuration_%202025_RBLC1624_20250429_101525_broadcastCAN.blf" xr:uid="{F9B5CBB1-3737-4391-B02A-5E08227EC0BB}"/>
    <hyperlink ref="K49" r:id="rId24" display="https://tms.vinfast.vn/secure/attachment/1862605/MHU20250429-114048-000116%7E1.mp4" xr:uid="{0297226B-DBD2-4F41-8F41-6BBA76832B05}"/>
    <hyperlink ref="K198" r:id="rId25" xr:uid="{3D6DB943-6153-45C0-A973-1D523A5C1747}"/>
    <hyperlink ref="K29" r:id="rId26" display="https://tms.vinfast.vn/secure/attachment/1852928/Right-NO20250426-090625-000190.mp4" xr:uid="{EA436466-45C5-423F-A500-97039C39E4DA}"/>
    <hyperlink ref="K133" r:id="rId27" xr:uid="{7F4214E3-62F5-4BCF-B9BE-7366BAF052A0}"/>
    <hyperlink ref="K31" r:id="rId28" display="https://tms.vinfast.vn/secure/attachment/1852794/14_53%20NO20250426-145247-001571.mp4" xr:uid="{7A185799-0089-4E47-8DC7-020D0BA637C1}"/>
    <hyperlink ref="K32" r:id="rId29" display="https://tms.vinfast.vn/secure/attachment/1852795/16_53%20NO20250426-162953-001668.mp4" xr:uid="{F01C7E2D-2EF1-42C6-9843-CF002775B619}"/>
    <hyperlink ref="K33" r:id="rId30" display="https://tms.vinfast.vn/secure/attachment/1852796/19_35%20NO20250426-193505-001853.mp4" xr:uid="{3ADA3CB7-2508-4593-9064-5A7F19FADAF4}"/>
    <hyperlink ref="K54" r:id="rId31" display="https://tms.vinfast.vn/secure/attachment/1870097/MHU_250505-153259-000038-new.mp4" xr:uid="{85242169-97FE-40E6-B633-3311EF181CFA}"/>
    <hyperlink ref="K56" r:id="rId32" display="https://tms.vinfast.vn/secure/attachment/1870428/MHU_250505-160741-000074-new.mp4" xr:uid="{1C40CD60-CDD9-4E69-9275-84EF072F1638}"/>
    <hyperlink ref="K149" r:id="rId33" xr:uid="{B6761778-6C14-4198-9694-B74BDAFC48A5}"/>
    <hyperlink ref="K57" r:id="rId34" display="https://tms.vinfast.vn/secure/attachment/1863306/Front20250429-163610-000096%7E1.mp4" xr:uid="{FABF74C4-2E4B-4C76-8EC8-48E1BCCB9A8C}"/>
    <hyperlink ref="K117" r:id="rId35" xr:uid="{DBB4615D-5783-4178-AC5E-AD24E85FC04B}"/>
    <hyperlink ref="K118" r:id="rId36" xr:uid="{335BADC6-16EB-4277-89DA-784968635CE6}"/>
    <hyperlink ref="K121" r:id="rId37" xr:uid="{BDBE8677-1FCF-4A44-A822-A5E1766741F5}"/>
    <hyperlink ref="K129" r:id="rId38" xr:uid="{7178C1CF-CA9B-48C6-8B7A-D7E6BEF38659}"/>
    <hyperlink ref="K52" r:id="rId39" xr:uid="{159C16CB-A21E-40F7-BF58-4BF626F950C4}"/>
    <hyperlink ref="K53" r:id="rId40" xr:uid="{B8CE960A-5679-41A3-B386-B17F359966CC}"/>
    <hyperlink ref="K38" r:id="rId41" display="https://tms.vinfast.vn/secure/attachment/1856311/12_52%20NO20250428-125131-001293.mp4" xr:uid="{97941DC2-0551-42AC-9D44-8F1553B83C5A}"/>
    <hyperlink ref="K61" r:id="rId42" display="https://tms.vinfast.vn/secure/attachment/1863230/MHU20250429-164854-000105%7E1.mp4" xr:uid="{3C217542-2DB5-4FDE-AE61-D9727375822F}"/>
    <hyperlink ref="K60" r:id="rId43" display="https://tms.vinfast.vn/secure/attachment/1863150/MHU20250429-164154-000098%7E1.mp4" xr:uid="{8C99A931-7012-4C1A-9792-AD73B99E5744}"/>
    <hyperlink ref="K59" r:id="rId44" display="https://tms.vinfast.vn/secure/attachment/1863103/Front20250429-163710-000097%7E1.mp4" xr:uid="{E432465E-83DA-4BAD-B32D-19700A7FFEAA}"/>
    <hyperlink ref="K24" r:id="rId45" xr:uid="{881E905A-4C9D-4441-AD15-26E29942F902}"/>
    <hyperlink ref="K182" r:id="rId46" display="https://tms.vinfast.vn/secure/attachment/1866714/MHU20250502-102909-000161%7E1.mp4" xr:uid="{DCE52C8A-7DF8-46F7-AFB7-B748F07A5F94}"/>
    <hyperlink ref="K220" r:id="rId47" xr:uid="{0754B13D-995C-492E-BCF2-18FC78E59DC8}"/>
    <hyperlink ref="K177" r:id="rId48" display="https://tms.vinfast.vn/secure/attachment/1866588/MHU20250502-091304-000085%7E1.mp4" xr:uid="{7E057D9D-ECB0-4AA4-91F5-CD991C6759AA}"/>
    <hyperlink ref="K178" r:id="rId49" display="https://tms.vinfast.vn/secure/attachment/1866592/MHU20250502-094906-000121%7E1.mp4" xr:uid="{8EAB0E30-B27C-4085-8A07-0071EEAE82FC}"/>
    <hyperlink ref="K218" r:id="rId50" xr:uid="{4A864857-E449-4A65-8C0B-AE620FB08B55}"/>
    <hyperlink ref="K163" r:id="rId51" xr:uid="{1D2B18A3-6E6E-47A2-9B0C-C0D1C8877E4E}"/>
    <hyperlink ref="K219" r:id="rId52" xr:uid="{174ACDB0-D724-417B-B633-FFBB97A2CE4C}"/>
    <hyperlink ref="K251" r:id="rId53" xr:uid="{7A860D40-B3F4-470B-B6C0-0A68BD0E3EAA}"/>
    <hyperlink ref="K185" r:id="rId54" xr:uid="{1E4FAD42-304F-4BE9-A55E-9A844F2EBF89}"/>
    <hyperlink ref="K26" r:id="rId55" xr:uid="{C66A28E4-9F21-437B-AB3B-E995E358536F}"/>
    <hyperlink ref="K36" r:id="rId56" xr:uid="{9F4C6C57-5563-4511-95A0-419ABAC399D6}"/>
    <hyperlink ref="K125" r:id="rId57" xr:uid="{9C375183-174B-4DC5-9215-86C5A9ABFA9E}"/>
    <hyperlink ref="K45" r:id="rId58" display="https://tms.vinfast.vn/secure/attachment/1860361/6_17NO20250429-061634-002865.mp4" xr:uid="{5EDFC0A2-E042-498F-982B-9B7FCF5501F3}"/>
    <hyperlink ref="K68" r:id="rId59" xr:uid="{C26A25C6-B421-4EC9-BBDC-70C4291AB4A6}"/>
    <hyperlink ref="K46" r:id="rId60" display="https://tms.vinfast.vn/secure/attachment/1860882/6_38NO20250429-063722-002886.mp4" xr:uid="{0D8E574E-5A73-42A6-91DD-43D2A212B5C9}"/>
    <hyperlink ref="K47" r:id="rId61" display="https://tms.vinfast.vn/secure/attachment/1860883/6_39NO20250429-063922-002888.mp4" xr:uid="{10FE7F01-BBFB-486C-BE9E-A2D0F8A450B5}"/>
    <hyperlink ref="K157" r:id="rId62" xr:uid="{89053FF6-B809-46B1-B9D6-1A78E72DAAC9}"/>
    <hyperlink ref="K167" r:id="rId63" xr:uid="{7F17D72E-5340-451B-90BD-49C1E2C4B579}"/>
    <hyperlink ref="K84" r:id="rId64" display="https://tms.vinfast.vn/secure/attachment/1863304/MHU20250429-212718-000383%7E1.mp4" xr:uid="{C933272F-0547-4A8A-A13E-37A6E2257CD4}"/>
    <hyperlink ref="K37" r:id="rId65" xr:uid="{32762EDF-3EF3-4C73-AFBD-83A289208DA8}"/>
    <hyperlink ref="K40" r:id="rId66" xr:uid="{8FD4E0C6-8B5D-4720-8FA4-E96037A11B72}"/>
    <hyperlink ref="K41" r:id="rId67" xr:uid="{EDB8C70F-11D3-4C1B-AEB9-6A126142255B}"/>
    <hyperlink ref="K42" r:id="rId68" xr:uid="{B9DD8692-7D32-4069-ADBA-F3355875AF6B}"/>
    <hyperlink ref="K43" r:id="rId69" xr:uid="{E71C9EDE-65CD-420D-8745-6F62E72FFFEC}"/>
    <hyperlink ref="K164" r:id="rId70" xr:uid="{82B5EEEF-7827-4385-9045-58401CB8FEF0}"/>
    <hyperlink ref="K69" r:id="rId71" xr:uid="{89F38137-E4AE-45C1-81EF-4DC2BD1714AA}"/>
    <hyperlink ref="Q69" r:id="rId72" xr:uid="{B615410E-C376-48AF-B984-0295D9399DA1}"/>
    <hyperlink ref="K205" r:id="rId73" xr:uid="{A02D0957-8881-4E89-A8BA-34F366DF4D1A}"/>
    <hyperlink ref="K75" r:id="rId74" xr:uid="{5697D6F7-C860-4B4C-A388-146E7D92A88D}"/>
    <hyperlink ref="O75" r:id="rId75" display="https://tms.vinfast.vn/browse/VF6LHD-31265" xr:uid="{4037B33A-AB85-47DC-A58C-B4D763501768}"/>
    <hyperlink ref="K80" r:id="rId76" xr:uid="{E8FF1A48-C795-4A19-B557-91F9282160FE}"/>
    <hyperlink ref="K82" r:id="rId77" xr:uid="{97082597-E424-4434-AA1E-D039C4BD575F}"/>
    <hyperlink ref="K153" r:id="rId78" xr:uid="{D9AD1426-5C2F-4E5B-96A3-09BBF3C460E8}"/>
    <hyperlink ref="K181" r:id="rId79" display="https://tms.vinfast.vn/secure/attachment/1866708/MHU20250502-102609-000158%7E1.mp4" xr:uid="{003B29E4-C173-40C5-9392-EA43D00D7006}"/>
    <hyperlink ref="K188" r:id="rId80" xr:uid="{958D809C-EA58-4CE2-9FDC-25B04D4246A1}"/>
    <hyperlink ref="K212" r:id="rId81" xr:uid="{E19A78EA-1CC9-4BD4-8140-C6E068CF3A44}"/>
    <hyperlink ref="K55" r:id="rId82" display="https://tms.vinfast.vn/secure/attachment/1863186/MHU20250429-154249-000039%7E1.mp4" xr:uid="{F2E77B70-BFEF-4990-BCC1-E283FD78AA6F}"/>
    <hyperlink ref="K286" r:id="rId83" xr:uid="{D1AE485E-0E6F-41F8-9547-CBF6A57FDF66}"/>
    <hyperlink ref="K287" r:id="rId84" xr:uid="{119C6FC3-F19A-4C78-9114-55393F8EE2E9}"/>
    <hyperlink ref="K288" r:id="rId85" xr:uid="{A33006C2-1D47-4920-B53D-4E720E6B275F}"/>
    <hyperlink ref="K289" r:id="rId86" xr:uid="{46842A38-F54E-482E-9541-B8A7884F5497}"/>
    <hyperlink ref="K248" r:id="rId87" xr:uid="{A22E0F91-CA96-45DF-A3A5-4A3269151155}"/>
    <hyperlink ref="K211" r:id="rId88" xr:uid="{3EB83ECF-2392-4690-A8A0-D612C5D89FA6}"/>
    <hyperlink ref="K170" r:id="rId89" xr:uid="{D36E874A-C42D-4EFA-B268-D6419312D8D9}"/>
    <hyperlink ref="O170" r:id="rId90" xr:uid="{B42753AB-A373-4AF1-99AC-08D9E14F33E8}"/>
    <hyperlink ref="K81" r:id="rId91" display="https://tms.vinfast.vn/secure/attachment/1863189/MHU20250429-195910-000295%7E1.mp4" xr:uid="{258D8DE6-4785-479C-A873-B448B23C6C49}"/>
    <hyperlink ref="K73" r:id="rId92" xr:uid="{77FBE567-23F7-4F2A-A2FC-C3E7F6208768}"/>
    <hyperlink ref="K83" r:id="rId93" display="https://tms.vinfast.vn/secure/attachment/1862879/MHU20250429-220020-000416.mp4" xr:uid="{2379C332-44DD-46B9-8040-8E2237825824}"/>
    <hyperlink ref="K74" r:id="rId94" xr:uid="{9FB3F582-7F00-43A1-B65B-66AB472488BD}"/>
    <hyperlink ref="K206" r:id="rId95" xr:uid="{88671BA9-5FA3-4C23-BB4C-88412951E1A8}"/>
    <hyperlink ref="K207" r:id="rId96" xr:uid="{CD2102A5-35EB-4704-B769-211DC2BE7A6A}"/>
    <hyperlink ref="K39" r:id="rId97" display="https://tms.vinfast.vn/secure/attachment/1860453/MHU-NO20250428-144422-001409-1.mp4" xr:uid="{3A01F5D2-C6B2-44E3-9B62-E27D649B95B3}"/>
    <hyperlink ref="K179" r:id="rId98" xr:uid="{4A9675C4-6BD0-40A9-AD81-AE4881D7C5FF}"/>
    <hyperlink ref="K191" r:id="rId99" xr:uid="{99E361D2-15D7-48DA-ABFC-F2F69ED3E0D8}"/>
    <hyperlink ref="K202" r:id="rId100" xr:uid="{D1F58CFC-2440-42D4-9EFF-7E0A80A55AC7}"/>
    <hyperlink ref="K203" r:id="rId101" xr:uid="{DCB48D15-1FFC-4298-BF58-80B1FFBB02A1}"/>
    <hyperlink ref="K204" r:id="rId102" xr:uid="{E6AB4CBE-CFF6-403C-B9D3-8D4BA8E98B1A}"/>
    <hyperlink ref="Q204" r:id="rId103" xr:uid="{6B91EB59-1A16-4D5A-98AE-E4169B97D70D}"/>
    <hyperlink ref="K115" r:id="rId104" xr:uid="{814E3AC6-E1CF-400C-AAE4-CBFB95186B42}"/>
    <hyperlink ref="K101" r:id="rId105" display="https://tms.vinfast.vn/secure/attachment/1863853/mhu20250430-130759-000329%7E1.mp4" xr:uid="{E8CAECF9-4276-4FBC-92E9-246F6334B47B}"/>
    <hyperlink ref="K98" r:id="rId106" display="https://tms.vinfast.vn/secure/attachment/1863841/mhu20250430-124958-000311%7E1.mp4" xr:uid="{E663455C-D751-4F21-8E66-7ADE2BFF8080}"/>
    <hyperlink ref="O36" r:id="rId107" display="https://tms.vinfast.vn/browse/VF6LHD-31265" xr:uid="{80A5CF93-6D45-4246-A463-A764572A5186}"/>
    <hyperlink ref="K4" r:id="rId108" xr:uid="{E21D5695-6AC7-40E6-858E-51BF688832DA}"/>
    <hyperlink ref="K3" r:id="rId109" xr:uid="{808B9EE5-535D-4BBD-BE82-51BAEC295959}"/>
    <hyperlink ref="K2" r:id="rId110" xr:uid="{140E40E2-2408-4138-8E5F-F09836D90F5C}"/>
    <hyperlink ref="K44" r:id="rId111" display="https://tms.vinfast.vn/secure/attachment/1860888/6_49%20DOW%20NO20250429-064841-001808.mp4" xr:uid="{1A662ED0-A291-4AAB-BF8C-2831B80F8662}"/>
    <hyperlink ref="K71" r:id="rId112" display="https://tms.vinfast.vn/secure/attachment/1862620/MHU20250429-132506-000221%7E1.mp4" xr:uid="{AAF0CB36-FA6E-4E64-BBDB-EF6D0AC19510}"/>
    <hyperlink ref="K209" r:id="rId113" xr:uid="{FAC0C8BB-4EC2-4988-9863-1EB5172B100F}"/>
    <hyperlink ref="K308" r:id="rId114" xr:uid="{89EE170B-6E3C-4218-92E0-CC05B8215380}"/>
    <hyperlink ref="K76" r:id="rId115" display="https://tms.vinfast.vn/secure/attachment/1863269/MHU20250429-154749-000044%7E1.mp4" xr:uid="{DBC1FAB5-8AC2-49CC-B587-8A7A45687190}"/>
    <hyperlink ref="K214" r:id="rId116" xr:uid="{933CC270-4DA1-4049-8EE9-62CD10752C82}"/>
    <hyperlink ref="K216" r:id="rId117" xr:uid="{EF20B137-F4D6-4A8A-9114-EAD862099A67}"/>
    <hyperlink ref="K285" r:id="rId118" xr:uid="{B39268CC-ED57-4F41-AFC5-D4EA404491F5}"/>
    <hyperlink ref="K403" r:id="rId119" xr:uid="{5D296EA7-6FC3-4071-81C0-3C521553965F}"/>
    <hyperlink ref="K222" r:id="rId120" xr:uid="{727D3886-0164-4646-9933-9D1D95A859B7}"/>
    <hyperlink ref="K225" r:id="rId121" xr:uid="{499CC741-2243-4741-B70F-69B36F12125E}"/>
    <hyperlink ref="K260" r:id="rId122" xr:uid="{18FF4FC8-1BA1-400A-AC0D-3B0E37C52C97}"/>
    <hyperlink ref="Q260" r:id="rId123" xr:uid="{DCCEE41F-A888-425A-AF6C-FB3D1142FF57}"/>
    <hyperlink ref="K261" r:id="rId124" xr:uid="{9CF4D24C-87F5-4BF5-AFC9-404102CD7FE3}"/>
    <hyperlink ref="Q261" r:id="rId125" xr:uid="{EBFA694D-BEF7-4388-9754-39867D855881}"/>
    <hyperlink ref="K262" r:id="rId126" xr:uid="{CEE030B2-EE80-4053-B918-30B4115CED99}"/>
    <hyperlink ref="Q262" r:id="rId127" xr:uid="{F57A5496-19DA-499C-9273-C29A5A7075BB}"/>
    <hyperlink ref="O209" r:id="rId128" xr:uid="{AEE48F32-C0D1-4815-974D-960FC69A345A}"/>
    <hyperlink ref="K77" r:id="rId129" display="https://tms.vinfast.vn/secure/attachment/1863929/MHU20250429-160651-000063%7E1.mp4" xr:uid="{25E412A1-F388-4224-ADD0-2C66EF970071}"/>
    <hyperlink ref="K297" r:id="rId130" xr:uid="{7D7D049C-F311-4EDD-8FEC-0C9B89A892C6}"/>
    <hyperlink ref="K78" r:id="rId131" display="https://tms.vinfast.vn/secure/attachment/1863165/MHU20250429-162152-000078%7E1.mp4" xr:uid="{6C50EC04-64B3-4F75-A64A-A95AD4C38BA6}"/>
    <hyperlink ref="K299" r:id="rId132" xr:uid="{C7CF1F71-0BDE-4121-B2B2-1F7B5A933FA1}"/>
    <hyperlink ref="O299" r:id="rId133" display="https://tms.vinfast.vn/browse/VF6LHD-31373" xr:uid="{C91DF117-8215-4257-A1B8-8EAEDFB94ED3}"/>
    <hyperlink ref="K116" r:id="rId134" display="https://tms.vinfast.vn/secure/attachment/1863846/mhu20250430-125458-000316%7E1.mp4" xr:uid="{13ADABB0-89A7-48DD-A8BF-08B9A6E73FF3}"/>
    <hyperlink ref="K139" r:id="rId135" display="https://tms.vinfast.vn/secure/attachment/1865986/MHU20250501-095031-000139%7E1.mp4" xr:uid="{2BBBCF83-1E0D-406E-92C1-5D98CB977E08}"/>
    <hyperlink ref="K380" r:id="rId136" xr:uid="{494F5497-EB44-4C2C-8F0E-89FB8B410753}"/>
    <hyperlink ref="K197" r:id="rId137" xr:uid="{DCB8682A-5444-4686-94EA-2F3DF74E395A}"/>
    <hyperlink ref="P387" r:id="rId138" display="https://tms.vinfast.vn/secure/attachment/1886347/MHU_16h29.MP4" xr:uid="{8C3164C5-4F85-4908-A82E-B0CECC119EB5}"/>
    <hyperlink ref="K387" r:id="rId139" display="https://tms.vinfast.vn/secure/attachment/1886347/MHU_16h29.MP4" xr:uid="{C024EE0D-A97A-4757-BB89-E70B5C9F2700}"/>
    <hyperlink ref="K279" r:id="rId140" xr:uid="{6DFB6100-D70B-441C-A7EE-68CFC340D17F}"/>
    <hyperlink ref="K448" r:id="rId141" display="https://tms.vinfast.vn/secure/attachment/1889339/mhu20250508-205005-000362.mp4" xr:uid="{4044D1FE-5D0D-4961-9083-875422AAA70F}"/>
    <hyperlink ref="K310" r:id="rId142" xr:uid="{82D67562-A15F-42F6-9242-4B398074D260}"/>
    <hyperlink ref="K249" r:id="rId143" display="https://tms.vinfast.vn/secure/attachment/1888225/Configuration_New_RBLC1671_20250504_164525_broadcastCAN.blf" xr:uid="{71B43782-6581-44B6-9D57-A55B10233F98}"/>
    <hyperlink ref="K252" r:id="rId144" display="https://tms.vinfast.vn/secure/attachment/1888241/Configuration_New_RBLC1671_20250504_172535_broadcastCAN.blf" xr:uid="{8EB18370-D46D-443E-B38D-8DDDE9826D6A}"/>
    <hyperlink ref="K79" r:id="rId145" display="https://tms.vinfast.vn/secure/attachment/1863263/MHU20250429-194109-000277%7E1.mp4" xr:uid="{77DA6672-8292-4CC3-AD61-9BB31B9D53BA}"/>
    <hyperlink ref="K412" r:id="rId146" xr:uid="{A450CBD7-5744-4C55-A3E4-8C6110C4D47C}"/>
    <hyperlink ref="K253" r:id="rId147" display="https://tms.vinfast.vn/secure/attachment/1888258/Configuration_New_RBLC1671_20250504_181924_broadcastCAN.blf" xr:uid="{13B8FE1D-5155-430C-B256-B4A2B2858DE4}"/>
    <hyperlink ref="K113" r:id="rId148" display="https://tms.vinfast.vn/secure/attachment/1863828/mhu20250430-122156-000283%7E1.mp4" xr:uid="{DF5A0590-E6EE-4931-848B-18A1AD572A42}"/>
    <hyperlink ref="K119" r:id="rId149" display="https://tms.vinfast.vn/secure/attachment/1863527/MHU20250430-180223-000022%7E1.mp4" xr:uid="{E92AC96E-8517-4A98-84C4-4E2545E73E14}"/>
    <hyperlink ref="K189" r:id="rId150" xr:uid="{80CC6907-B43E-4A00-AC66-2AC1B4C69579}"/>
    <hyperlink ref="K122" r:id="rId151" display="https://tms.vinfast.vn/secure/attachment/1863574/MHU20250430-221828-000278%7E1.mp4" xr:uid="{6225CE26-A92C-402E-9884-E7C0C6D6AE22}"/>
    <hyperlink ref="K111" r:id="rId152" xr:uid="{2AFDC903-A5EB-4C56-88CA-148341D5F031}"/>
    <hyperlink ref="K107" r:id="rId153" xr:uid="{6B039DDE-D004-4739-8CBF-93276FA0AF6E}"/>
    <hyperlink ref="K255" r:id="rId154" xr:uid="{EED5F85C-4811-48A5-B8C7-268E5831FEC6}"/>
    <hyperlink ref="K434" r:id="rId155" xr:uid="{6515AC35-81DB-4CD8-92B6-576CBABD7330}"/>
    <hyperlink ref="K208" r:id="rId156" xr:uid="{77BB4DBA-B24B-458B-941A-1CA85B4EFAF9}"/>
    <hyperlink ref="K215" r:id="rId157" xr:uid="{3E605DF7-0A07-407D-A66D-D24C3ABF1906}"/>
    <hyperlink ref="K64" r:id="rId158" xr:uid="{64EEFF2F-6F7E-4337-A3DF-F892057E8F7F}"/>
    <hyperlink ref="K145" r:id="rId159" xr:uid="{95AEE754-B05C-4B5F-975C-B6FD2CCB997C}"/>
    <hyperlink ref="K148" r:id="rId160" xr:uid="{F559E73E-22EF-479E-A724-6AD7023D8EC8}"/>
    <hyperlink ref="K265" r:id="rId161" xr:uid="{38D30516-071E-4992-A49E-F56AC4094D5E}"/>
    <hyperlink ref="K321" r:id="rId162" xr:uid="{4F8087EA-517E-49A2-9A2C-A2811D96376C}"/>
    <hyperlink ref="K86" r:id="rId163" display="https://tms.vinfast.vn/secure/attachment/1863108/Front20250430-004851-000588%7E1.mp4" xr:uid="{98354347-416F-4E6F-A38D-47ACD434ED06}"/>
    <hyperlink ref="K322" r:id="rId164" xr:uid="{84DB87B5-0684-46AE-9C6B-9A7E71BFE4C5}"/>
    <hyperlink ref="K406" r:id="rId165" xr:uid="{98555B54-66C2-4DA4-AEC4-71CF11F8114F}"/>
    <hyperlink ref="K87" r:id="rId166" display="https://tms.vinfast.vn/secure/attachment/1862891/Front20250430-011553-000615%7E1.mp4" xr:uid="{8E0F0C6E-2EF7-469C-B3E8-72393E3F4B1B}"/>
    <hyperlink ref="K150" r:id="rId167" xr:uid="{A661353D-E648-4C72-818B-764DCA301F08}"/>
    <hyperlink ref="K173" r:id="rId168" xr:uid="{691B562B-61FF-4DC4-B57B-3B3273E5A050}"/>
    <hyperlink ref="K94" r:id="rId169" display="https://tms.vinfast.vn/secure/attachment/1863826/mhu20250430-105410-000195%7E1.mp4" xr:uid="{3FEA1666-2D67-46ED-8DFC-F3FC8897A272}"/>
    <hyperlink ref="K174" r:id="rId170" xr:uid="{24361C10-8FBE-4F33-BEF6-4F5A24F6190F}"/>
    <hyperlink ref="K187" r:id="rId171" xr:uid="{8E44AE38-721D-4C58-9B58-1C200A1B3D1B}"/>
    <hyperlink ref="K95" r:id="rId172" display="https://tms.vinfast.vn/secure/attachment/1863892/front20250430-123605-000295%7E1.mp4" xr:uid="{A140D4E7-E0BC-4BBD-9E98-93895AF41132}"/>
    <hyperlink ref="K194" r:id="rId173" xr:uid="{23D7BE16-DA55-4CD9-86AE-53EC1FB399BB}"/>
    <hyperlink ref="K97" r:id="rId174" display="https://tms.vinfast.vn/secure/attachment/1863895/front20250430-124706-000306%7E1.mp4" xr:uid="{7595DB1E-ADFE-40A3-A625-436B42F96800}"/>
    <hyperlink ref="K317" r:id="rId175" xr:uid="{D209E9C2-6FA6-4115-99D1-F7601C5DDAF9}"/>
    <hyperlink ref="K294" r:id="rId176" xr:uid="{0EF52C2E-4DE4-48BB-A42F-2266FB7D20E5}"/>
    <hyperlink ref="K284" r:id="rId177" xr:uid="{282D422D-0092-4258-8972-991CD9196C0C}"/>
    <hyperlink ref="K410" r:id="rId178" xr:uid="{5CFD636F-AB75-466D-9C7A-3B89B9861837}"/>
    <hyperlink ref="K415" r:id="rId179" xr:uid="{10D3A51D-C705-453F-995C-9A191920E664}"/>
    <hyperlink ref="K416" r:id="rId180" xr:uid="{0200BDEB-90EF-403C-AFCB-F5E795021578}"/>
    <hyperlink ref="K123" r:id="rId181" display="https://tms.vinfast.vn/secure/attachment/1863577/MHU20250430-222129-000281%7E1.mp4" xr:uid="{E0853193-4EBA-4131-BB63-16AED65256B8}"/>
    <hyperlink ref="K508" r:id="rId182" xr:uid="{7CF165F5-4FC2-41D2-A3B0-CFF2463C1E2D}"/>
    <hyperlink ref="K124" r:id="rId183" display="https://tms.vinfast.vn/secure/attachment/1863616/MHU20250430-223029-000290%7E1.mp4" xr:uid="{3E2069F7-63CF-473B-AE15-361B06B60BAF}"/>
    <hyperlink ref="K114" r:id="rId184" xr:uid="{F04D04E7-3993-4D6D-910C-65DDC82360FA}"/>
    <hyperlink ref="K300" r:id="rId185" xr:uid="{AB977398-D371-429D-BBCB-E68A6FB7E5BC}"/>
    <hyperlink ref="K155" r:id="rId186" display="https://tms.vinfast.vn/secure/attachment/1865971/MHU20250501-091613-000104%7E1.mp4" xr:uid="{475EC3BB-5DFE-4571-B474-2FCCB86318B9}"/>
    <hyperlink ref="K158" r:id="rId187" display="https://tms.vinfast.vn/secure/attachment/1865978/MHU20250501-093730-000126%7E1.mp4" xr:uid="{F41DB751-D0B8-4552-9357-ACE340DD3097}"/>
    <hyperlink ref="K88" r:id="rId188" xr:uid="{7715A559-3A75-4C1C-A469-A83385E80ACF}"/>
    <hyperlink ref="K91" r:id="rId189" xr:uid="{EEF283DC-675F-41CF-A0DB-E73B7C0ED514}"/>
    <hyperlink ref="K263" r:id="rId190" xr:uid="{D3E56540-80D0-457C-8654-CE30538ADA44}"/>
    <hyperlink ref="Q263" r:id="rId191" xr:uid="{63BC623A-7264-4B73-BC68-1DBDF91D5CA5}"/>
    <hyperlink ref="K353" r:id="rId192" xr:uid="{E2F5E476-B90C-405F-AAD3-4F195A22747A}"/>
    <hyperlink ref="K488" r:id="rId193" xr:uid="{59A81935-2DEA-458E-973C-BBF3970E28EE}"/>
    <hyperlink ref="K354" r:id="rId194" xr:uid="{FAB42356-8D63-4EDD-9073-F70DBECF58AC}"/>
    <hyperlink ref="K443" r:id="rId195" display="https://tms.vinfast.vn/secure/attachment/1885717/right20250508-122848-000105-new.mp4" xr:uid="{568BC179-82AF-4745-B66A-20EB31EAEB2E}"/>
    <hyperlink ref="K104" r:id="rId196" display="https://tms.vinfast.vn/secure/attachment/1863541/MHU20250430-202435-000164%7E1.mp4" xr:uid="{53DE1BAD-94ED-455F-A778-835FF86D2CC1}"/>
    <hyperlink ref="K520" r:id="rId197" xr:uid="{5C321EE0-9EE5-475C-B99C-E0C9CA62D48B}"/>
    <hyperlink ref="K521" r:id="rId198" xr:uid="{0EE86CA4-6C54-4C3A-8CD4-D637CC30D5B8}"/>
    <hyperlink ref="K127" r:id="rId199" display="https://tms.vinfast.vn/secure/attachment/1863598/MHU20250501-013745-000477%7E1.mp4" xr:uid="{35522D07-1D8D-4EA0-9DDA-49ADF5A88B7C}"/>
    <hyperlink ref="K307" r:id="rId200" xr:uid="{0D229C69-AC3F-4EA1-A9D8-BCA20F1A2ADB}"/>
    <hyperlink ref="Q307" r:id="rId201" xr:uid="{0FACC86E-978F-4EF8-82A7-A75DD53C2FE9}"/>
    <hyperlink ref="K519" r:id="rId202" xr:uid="{488AB80C-D39B-4E71-85BE-B429D588892C}"/>
    <hyperlink ref="K518" r:id="rId203" xr:uid="{80C41A40-09CE-47BA-A86F-A798069D51E3}"/>
    <hyperlink ref="K309" r:id="rId204" xr:uid="{53FE3EDC-600A-499F-8B5B-66A09C899572}"/>
    <hyperlink ref="Q309" r:id="rId205" xr:uid="{D396FAEF-2D21-4CE0-93F7-7B6B30666FC5}"/>
    <hyperlink ref="K381" r:id="rId206" xr:uid="{287FB700-92E0-4C29-B14D-BB2FC580B156}"/>
    <hyperlink ref="K460" r:id="rId207" xr:uid="{6B38EF1D-20D6-426F-A898-3A0BF921EA3C}"/>
    <hyperlink ref="K334" r:id="rId208" xr:uid="{FB527CC5-0ACD-4D32-9049-2B84B5B6116F}"/>
    <hyperlink ref="K335" r:id="rId209" xr:uid="{42AC6CA5-190F-4A35-83E5-22ABF201B751}"/>
    <hyperlink ref="K176" r:id="rId210" display="https://tms.vinfast.vn/secure/attachment/1866831/MHU20250502-085303-000065%7E1.mp4" xr:uid="{E2E791AB-116A-46B7-8B54-0373646C0E15}"/>
    <hyperlink ref="K391" r:id="rId211" xr:uid="{3D2906BB-354E-448F-A4C6-640CD5D11A36}"/>
    <hyperlink ref="K392" r:id="rId212" xr:uid="{7B8C84BC-B3A1-4319-A90C-5BF354013299}"/>
    <hyperlink ref="O392" r:id="rId213" display="https://tms.vinfast.vn/browse/VF6LHD-31373" xr:uid="{8ED15C73-1344-4B33-9FFC-EFFF46EB68D2}"/>
    <hyperlink ref="K336" r:id="rId214" xr:uid="{3D0A4CC6-77D4-4891-9276-432390018E69}"/>
    <hyperlink ref="K348" r:id="rId215" xr:uid="{60D40528-5A17-4BF8-9190-48E31702BB98}"/>
    <hyperlink ref="K35" r:id="rId216" display="https://tms.vinfast.vn/secure/attachment/1856314/DOW%206_59%20NO20250428-065909-000941.mp4" xr:uid="{0D4EB81D-43DB-485B-8CB8-D61798BB84F0}"/>
    <hyperlink ref="K169" r:id="rId217" display="https://tms.vinfast.vn/secure/attachment/1866203/Left20250501-211525-000299%7E1.mp4" xr:uid="{F2F150FA-B097-4F7C-A3AA-04B8B77F6E07}"/>
    <hyperlink ref="K405" r:id="rId218" xr:uid="{586C2E84-C5E5-479B-B4CD-5053F2783275}"/>
    <hyperlink ref="K363" r:id="rId219" xr:uid="{0CB89E60-3F8C-40C8-A42B-2FAF763812CD}"/>
    <hyperlink ref="K199" r:id="rId220" display="https://tms.vinfast.vn/secure/attachment/1866737/right20250502-082344-000032%7E1.mp4" xr:uid="{5B894700-97C9-4D30-9DBF-D98F35C10A6F}"/>
    <hyperlink ref="K201" r:id="rId221" display="https://tms.vinfast.vn/secure/attachment/1880933/left20250502-170836-000024-new.mp4" xr:uid="{145D3995-63B7-41CC-B2A1-DF4178AE96EC}"/>
    <hyperlink ref="K435" r:id="rId222" xr:uid="{1F11C717-1C20-487C-A304-05C0D48D17BA}"/>
    <hyperlink ref="K58" r:id="rId223" display="https://tms.vinfast.vn/secure/attachment/1863275/MHU20250429-163754-000094%7E1.mp4" xr:uid="{0D2E60D6-A24A-4836-B501-69E069DDF7FA}"/>
    <hyperlink ref="K323" r:id="rId224" xr:uid="{5E8287DB-EF5F-4B4A-A064-979AB10B606D}"/>
    <hyperlink ref="Q435" r:id="rId225" xr:uid="{C0603735-8C94-421B-AFCA-B81A840BA3DD}"/>
    <hyperlink ref="K395" r:id="rId226" display="https://tms.vinfast.vn/secure/attachment/1882472/17_30%20NO20250507-172918-004708.mp4" xr:uid="{46E0A28E-0387-44A2-B6FE-F768CF0B3C6A}"/>
    <hyperlink ref="K436" r:id="rId227" xr:uid="{DA8BB93F-DF19-437A-8E8E-AD46296A8D68}"/>
    <hyperlink ref="O436" r:id="rId228" xr:uid="{D9885533-544C-48F7-8634-B555DDA7311D}"/>
    <hyperlink ref="K134" r:id="rId229" display="https://tms.vinfast.vn/secure/attachment/1865981/MHU20250501-094530-000134%7E1.mp4" xr:uid="{07CDBD1C-A454-42FA-9D60-ADC2DFC54ED2}"/>
    <hyperlink ref="K233" r:id="rId230" xr:uid="{E47BAAA0-70D6-46A5-A008-863EC9BAB29F}"/>
    <hyperlink ref="K437" r:id="rId231" xr:uid="{D9C32B32-EC58-4BFD-93A5-5B2F3D05C1D3}"/>
    <hyperlink ref="K245" r:id="rId232" xr:uid="{EF3EE811-17EA-4965-8A2E-EE3B3493B177}"/>
    <hyperlink ref="K230" r:id="rId233" xr:uid="{78509E0A-6EA5-4992-93A9-005620B32332}"/>
    <hyperlink ref="K254" r:id="rId234" xr:uid="{D7296608-C362-4BDC-AA83-7D3384CC6F36}"/>
    <hyperlink ref="K364" r:id="rId235" display="mhu20250507-000922-000347.mp4" xr:uid="{E6488971-6DEC-4514-8B86-F615D59475E1}"/>
    <hyperlink ref="K295" r:id="rId236" xr:uid="{EF504B56-56BA-402F-8A58-6E07864C9107}"/>
    <hyperlink ref="K62" r:id="rId237" display="https://tms.vinfast.vn/secure/attachment/1863224/MHU20250429-171657-000133%7E1.mp4" xr:uid="{20CD0FE5-5304-4F42-8DB4-9752A7C9AA43}"/>
    <hyperlink ref="O493" r:id="rId238" xr:uid="{148DDC75-CAA5-44BA-9348-154DCF756694}"/>
    <hyperlink ref="K493" r:id="rId239" xr:uid="{371C18FB-2977-4C47-A9D9-0CF332F7B343}"/>
    <hyperlink ref="K311" r:id="rId240" xr:uid="{5370E8A0-A70D-470B-8912-18E0B50141C8}"/>
    <hyperlink ref="K315" r:id="rId241" xr:uid="{5363AAF6-7899-415B-859D-8E581D2955DB}"/>
    <hyperlink ref="K63" r:id="rId242" display="https://tms.vinfast.vn/secure/attachment/1863163/MHU20250429-172157-000138%7E1.mp4" xr:uid="{1F614D43-A083-48A9-9746-486C0659761B}"/>
    <hyperlink ref="K99" r:id="rId243" display="https://tms.vinfast.vn/secure/attachment/1863849/mhu20250430-130359-000325%7E1.mp4" xr:uid="{4F692098-DEEA-4DA2-9C93-323F44FB8D5D}"/>
    <hyperlink ref="K128" r:id="rId244" display="https://tms.vinfast.vn/secure/attachment/1863506/Front20250501-014427-000486%7E1.mp4" xr:uid="{4AA14FE2-C50E-48D0-B257-21407B967E63}"/>
    <hyperlink ref="K532" r:id="rId245" xr:uid="{ED4789BF-6688-4950-9493-E0446C6AF28C}"/>
    <hyperlink ref="K534" r:id="rId246" xr:uid="{7696E3E9-7EEA-4BC9-AE4D-46F0215D214A}"/>
    <hyperlink ref="K541" r:id="rId247" xr:uid="{23F73B82-641F-497F-A766-8F902BE5AD35}"/>
    <hyperlink ref="K147" r:id="rId248" display="https://tms.vinfast.vn/secure/attachment/1865843/Front20250501-170151-000047%7E1.mp4" xr:uid="{3BE6BD91-D82A-4603-A9BE-B60C53103E52}"/>
    <hyperlink ref="K162" r:id="rId249" display="https://tms.vinfast.vn/secure/attachment/1866239/MHU20250501-175950-000100%7E1.mp4" xr:uid="{578EBF97-7AA5-4411-9FF9-B3F765D0A864}"/>
    <hyperlink ref="K473" r:id="rId250" xr:uid="{5543DDDC-8347-4089-AC19-ADD06FA7095C}"/>
    <hyperlink ref="K417" r:id="rId251" xr:uid="{81555846-AF34-43E6-A9C5-0E951F5C411D}"/>
    <hyperlink ref="K539" r:id="rId252" xr:uid="{664F2950-D030-4AC3-B59F-0C47FC1EEE36}"/>
    <hyperlink ref="K514" r:id="rId253" xr:uid="{E7456688-CA31-48A8-B655-FD3B8C2DA424}"/>
    <hyperlink ref="K316" r:id="rId254" xr:uid="{7FD35D17-7DF5-481D-9A33-971B1BB5E7AC}"/>
    <hyperlink ref="K103" r:id="rId255" xr:uid="{5AD0A293-8E66-494E-90C0-584B5BDF1648}"/>
    <hyperlink ref="K466" r:id="rId256" xr:uid="{077500E4-CA7F-4BE8-A7A6-04D379F0E6C2}"/>
    <hyperlink ref="K152" r:id="rId257" display="https://tms.vinfast.vn/secure/attachment/1866046/Front20250501-225432-000400.mp4" xr:uid="{A071A5A1-E10D-43B5-93B7-5194E621B179}"/>
    <hyperlink ref="K545" r:id="rId258" xr:uid="{7F16D36E-2F2D-4276-8385-06F14AA8CE6A}"/>
    <hyperlink ref="K165" r:id="rId259" display="https://tms.vinfast.vn/secure/attachment/1865858/Front20250501-180856-000114%7E1.mp4" xr:uid="{81D23C4B-FFBB-4F66-A98E-61E1FC967B87}"/>
    <hyperlink ref="K130" r:id="rId260" display="https://tms.vinfast.vn/secure/attachment/1863586/MHU20250501-022449-000524.mp4" xr:uid="{45002F3A-BA90-4578-BB32-F1A266B92284}"/>
    <hyperlink ref="K472" r:id="rId261" xr:uid="{5419399B-9122-40E6-BB6A-DB24C870252D}"/>
    <hyperlink ref="K236" r:id="rId262" xr:uid="{27D9E7E4-E631-4CE2-A343-B02BFD49486F}"/>
    <hyperlink ref="K175" r:id="rId263" display="https://tms.vinfast.vn/secure/attachment/1866823/MHU20250502-081200-000024%7E1.mp4" xr:uid="{F09BA6B8-5324-4F15-95EB-0F900D5B89C7}"/>
    <hyperlink ref="K428" r:id="rId264" display="https://tms.vinfast.vn/secure/attachment/1890050/mhu20250508-173800-000170-new.mp4" xr:uid="{69BD75EF-A862-4239-929F-50EC9D5E4A7A}"/>
    <hyperlink ref="K276" r:id="rId265" display="https://tms.vinfast.vn/secure/attachment/1877702/Configuration_New_RBLC1671_20250505_073622%20-%20Copy_broadcastCAN.blf" xr:uid="{78B9EA88-0424-4F72-BC6F-7B11DA075D0B}"/>
    <hyperlink ref="K184" r:id="rId266" display="https://tms.vinfast.vn/secure/attachment/1866724/MHU20250502-105800-000189%7E1.mp4" xr:uid="{7811FBA6-4866-4B35-B741-83E90A55917F}"/>
    <hyperlink ref="K587" r:id="rId267" xr:uid="{EC5B48D8-7AD5-4626-8EA9-D57179F8E19A}"/>
    <hyperlink ref="K238" r:id="rId268" display="https://tms.vinfast.vn/secure/attachment/1870453/MHU20250504-095919-000151%7E1.mp4" xr:uid="{96AF23A8-1AA3-4D82-9FBE-6B0A229B2A12}"/>
    <hyperlink ref="K557" r:id="rId269" xr:uid="{316DFB58-54C5-4AC7-8BEB-9BD4BBF9EA2F}"/>
    <hyperlink ref="K65" r:id="rId270" display="https://tms.vinfast.vn/secure/attachment/1863127/Front20250429-214836-000408%7E1.mp4" xr:uid="{67CDFFD8-A68B-4AAA-8B93-7BEAEA728F82}"/>
    <hyperlink ref="K517" r:id="rId271" xr:uid="{F38CC1BE-83C7-4CCF-AE85-F8FEA2B2931A}"/>
    <hyperlink ref="K67" r:id="rId272" display="https://tms.vinfast.vn/secure/attachment/1863210/MHU20250429-221221-000428%7E1.mp4" xr:uid="{2AAB3172-0A2A-4342-BB14-2537154F0424}"/>
    <hyperlink ref="K257" r:id="rId273" display="https://tms.vinfast.vn/secure/attachment/1876017/MHU20250504-213038-000434.mp4" xr:uid="{C14BB6B1-CA4C-4336-9A53-4624B6A8E0F7}"/>
    <hyperlink ref="K160" r:id="rId274" display="https://tms.vinfast.vn/secure/attachment/1866225/MHU20250501-165546-000036%7E1.mp4" xr:uid="{3784692A-B7F3-4FF2-8BDF-D34422C40C1D}"/>
    <hyperlink ref="K161" r:id="rId275" display="https://tms.vinfast.vn/secure/attachment/1866236/MHU20250501-175650-000097%7E1.mp4" xr:uid="{01EA2696-D767-4F7B-BB88-00314D606D3A}"/>
    <hyperlink ref="K314" r:id="rId276" display="https://tms.vinfast.vn/secure/attachment/1878583/Configuration_New_RBLC1671_20250506_001030_broadcastCAN.blf" xr:uid="{5271FF1D-CFC8-49EC-8BF9-F8EAFB4EBC46}"/>
    <hyperlink ref="K320" r:id="rId277" display="https://tms.vinfast.vn/secure/attachment/1878560/Configuration_New_RBLC1671_20250506_031055_broadcastCAN.blf" xr:uid="{DC84F036-2D44-48C7-84D0-E6C761887D3D}"/>
    <hyperlink ref="K422" r:id="rId278" xr:uid="{254E5C36-BD9F-4EFD-BFC9-62463EF6C342}"/>
    <hyperlink ref="K429" r:id="rId279" xr:uid="{1CA52FE8-7EBB-4D86-86D9-1B71B27D6AE8}"/>
    <hyperlink ref="K430" r:id="rId280" xr:uid="{FE3B1ABC-D5D5-4331-AB64-2F6E51757981}"/>
    <hyperlink ref="K583" r:id="rId281" xr:uid="{B8E1B618-7190-4FFC-9314-F108EA936F0E}"/>
    <hyperlink ref="K166" r:id="rId282" display="https://tms.vinfast.vn/secure/attachment/1866054/MHU20250501-183653-000137.mp4" xr:uid="{893A65B2-3DA3-4062-AB2B-218FD31806FD}"/>
    <hyperlink ref="K585" r:id="rId283" xr:uid="{30676A39-F2CE-465A-817B-9F084AF68B31}"/>
    <hyperlink ref="K330" r:id="rId284" display="https://tms.vinfast.vn/secure/attachment/1880008/mhu20250506-093132-000106-new.mp4" xr:uid="{691E1F16-30E2-448A-B95B-4AC70B1CB09C}"/>
    <hyperlink ref="K616" r:id="rId285" xr:uid="{273FE1DA-E77D-4D21-A4B0-F3B192573ABA}"/>
    <hyperlink ref="K615" r:id="rId286" xr:uid="{DD15A858-4AB7-4B4A-98B9-50CF98D3FBB4}"/>
    <hyperlink ref="K333" r:id="rId287" display="https://tms.vinfast.vn/secure/attachment/1880007/mhu20250506-094333-000118-new.mp4" xr:uid="{CEE05BE3-3DB5-4F6B-8749-246770A00480}"/>
    <hyperlink ref="K337" r:id="rId288" display="https://tms.vinfast.vn/secure/attachment/1879528/Configuration_New_RBLC1671_20250506_100557_broadcastCAN.blf" xr:uid="{ECB9AEFE-DBAE-444B-A8AA-B4FF9D8542F2}"/>
    <hyperlink ref="K338" r:id="rId289" display="https://tms.vinfast.vn/secure/attachment/1882378/Configuration_New_RBLC1671_20250506_182942_broadcastCAN.blf" xr:uid="{1D3AEE79-C773-4740-85C8-9611FD916213}"/>
    <hyperlink ref="K606" r:id="rId290" xr:uid="{74B0B3DA-D727-462F-B9C2-05EBEE5625D7}"/>
    <hyperlink ref="K612" r:id="rId291" xr:uid="{4AA4AB8C-219D-4B06-97E7-35091E25B6E8}"/>
    <hyperlink ref="K611" r:id="rId292" xr:uid="{839E45B0-2255-44AB-A0E0-B8D8FA64FF98}"/>
    <hyperlink ref="K610" r:id="rId293" xr:uid="{03B1226C-7EEF-4A5B-A54A-D55ECABED1A0}"/>
    <hyperlink ref="K339" r:id="rId294" display="https://tms.vinfast.vn/secure/attachment/1881427/mhu20250506-195105-000089.mp4" xr:uid="{945AFEC5-F862-423F-B457-18D0C1693FAE}"/>
    <hyperlink ref="K343" r:id="rId295" display="https://tms.vinfast.vn/secure/attachment/1881400/mhu20250506-200606-000104.mp4" xr:uid="{FCA25EA8-0262-4537-847A-0C0FB7E3B9A7}"/>
    <hyperlink ref="K362" r:id="rId296" display="https://tms.vinfast.vn/secure/attachment/1881445/mhu20250507-000122-000339.mp4" xr:uid="{6015711C-DFC1-4519-AEA9-635EC4DB8ADF}"/>
    <hyperlink ref="K372" r:id="rId297" display="https://tms.vinfast.vn/secure/attachment/1879370/mhu20250507-080852-000023-new-1.mp4" xr:uid="{526F17CF-ED3B-4AB3-A087-7A3DCA7214F3}"/>
    <hyperlink ref="K561" r:id="rId298" xr:uid="{04AACC50-FAA9-4687-A53E-4D58B7EBC440}"/>
    <hyperlink ref="K599" r:id="rId299" xr:uid="{4CACA60B-855D-4FC9-9CDA-AB1D61046B5A}"/>
    <hyperlink ref="K594" r:id="rId300" xr:uid="{B6390476-A7AD-467F-87E4-D3CEB2F63CDB}"/>
    <hyperlink ref="K566" r:id="rId301" xr:uid="{19F6F43B-67F7-4633-868B-737399FC972A}"/>
    <hyperlink ref="K374" r:id="rId302" display="https://tms.vinfast.vn/secure/attachment/1879518/mhu20250507-092457-000099-new-1.mp4" xr:uid="{A737C1D2-F817-4F09-9B79-89FE9CEF16A3}"/>
    <hyperlink ref="K567" r:id="rId303" xr:uid="{630BEF54-4980-41F6-8326-9A925B0A6290}"/>
    <hyperlink ref="K528" r:id="rId304" xr:uid="{250D8601-BA8A-40CF-9EEB-2924D2FE713E}"/>
    <hyperlink ref="K375" r:id="rId305" display="https://tms.vinfast.vn/secure/attachment/1882867/Configuration_New_RBLC1671_20250507_102228_broadcastCAN.blf" xr:uid="{4D6ADFAC-9705-492D-B120-E7C8B49A5D5B}"/>
    <hyperlink ref="K384" r:id="rId306" display="https://tms.vinfast.vn/secure/attachment/1887995/Configuration_New_RBLC1671_20250507_152951_broadcastCAN.blf" xr:uid="{A6B4F468-1F4B-4025-BD67-D8EF15E6F70C}"/>
    <hyperlink ref="K223" r:id="rId307" xr:uid="{8FD05BB8-173E-4E36-B3FB-648E34FD402A}"/>
    <hyperlink ref="K224" r:id="rId308" xr:uid="{CD6B7BFD-D5C7-4278-9262-D91F2C2A9440}"/>
    <hyperlink ref="K629" r:id="rId309" xr:uid="{AD2BC7E5-73F7-4BAC-82CA-BAD9839AA7F5}"/>
    <hyperlink ref="K401" r:id="rId310" xr:uid="{04E6C5E5-64F5-42A0-82B8-E225144B527B}"/>
    <hyperlink ref="K196" r:id="rId311" xr:uid="{AC1A924C-A3C0-4DAD-9DB1-811D3B2C9C52}"/>
    <hyperlink ref="K358" r:id="rId312" xr:uid="{8E28CBA2-F70B-4B3B-986D-4715704A402A}"/>
    <hyperlink ref="K361" r:id="rId313" xr:uid="{6694CCA4-E8C3-41AA-9C09-CEBB01F6EC09}"/>
    <hyperlink ref="O184" r:id="rId314" display="https://tms.vinfast.vn/secure/attachment/1910209/ACC_TicketNo1.zip.001" xr:uid="{E20548F4-C43D-47CD-8E5A-0CF907C01A6F}"/>
    <hyperlink ref="K390" r:id="rId315" xr:uid="{791837F8-7AE1-453B-81C6-2C8528B88A1C}"/>
    <hyperlink ref="K394" r:id="rId316" xr:uid="{5E09B1A8-190A-4B6A-BC03-F87535EBC868}"/>
    <hyperlink ref="K536" r:id="rId317" xr:uid="{E77B7035-7ED3-4D77-9399-D4C44C78F7DC}"/>
    <hyperlink ref="K537" r:id="rId318" xr:uid="{9FF5ACC8-49FB-4352-BE0B-13EA246654EC}"/>
    <hyperlink ref="K200" r:id="rId319" xr:uid="{78452C09-DA6D-4792-8DF2-3AF5ED351F24}"/>
    <hyperlink ref="K135" r:id="rId320" xr:uid="{5786F0B6-EB56-4BB3-B221-9E869FE70D9F}"/>
    <hyperlink ref="K522" r:id="rId321" display="https://tms.vinfast.vn/secure/attachment/1894717/mhu20250510-210202-000366.mp4" xr:uid="{E7DE699C-446A-4D20-8DC3-6F4DE0986E90}"/>
    <hyperlink ref="K408" r:id="rId322" display="https://tms.vinfast.vn/secure/attachment/1885383/MHU%2009H46.MP4" xr:uid="{8F3EB8B6-6D7C-440F-A216-4EECA971D02F}"/>
    <hyperlink ref="K600" r:id="rId323" xr:uid="{C531580D-E135-4498-B733-7B4B72F15120}"/>
    <hyperlink ref="K411" r:id="rId324" display="https://tms.vinfast.vn/secure/attachment/1885623/MHU%2010H13.MP4" xr:uid="{F2307138-7DC1-4BBF-B645-92120ED4BFE9}"/>
    <hyperlink ref="K136" r:id="rId325" xr:uid="{E1A84FCD-6FE4-468E-BECB-279324EFDCB5}"/>
    <hyperlink ref="K137" r:id="rId326" xr:uid="{FE77681D-D8DD-4F00-84A8-AFF91FCE8A88}"/>
    <hyperlink ref="K210" r:id="rId327" display="https://tms.vinfast.vn/secure/attachment/1880878/MHU20250503-000620-000442-1.mp4" xr:uid="{B4AA49CF-C11F-48B6-B40C-AE17EE297E37}"/>
    <hyperlink ref="K213" r:id="rId328" display="https://tms.vinfast.vn/secure/attachment/1867683/MHU20250503-145023-000137%7E1.mp4" xr:uid="{2AF28C5A-EE9E-44DE-9404-3693E2A3931E}"/>
    <hyperlink ref="K193" r:id="rId329" xr:uid="{A575A912-FC4E-45F8-B275-2E840E4150D6}"/>
    <hyperlink ref="K278" r:id="rId330" xr:uid="{25003179-C6D7-4F06-9627-FA73C117EE4C}"/>
    <hyperlink ref="K221" r:id="rId331" display="https://tms.vinfast.vn/secure/attachment/1867978/MHU20250503-191940-000406%7E1.mp4" xr:uid="{38D9E512-8D9A-4C9A-84BD-BD5F30F4247E}"/>
    <hyperlink ref="K235" r:id="rId332" display="https://tms.vinfast.vn/secure/attachment/1870440/MHU20250504-093918-000131%7E1.mp4" xr:uid="{3D4BD085-97CE-4C7E-A951-915A09FA65BE}"/>
    <hyperlink ref="K666" r:id="rId333" xr:uid="{2AD09282-329C-4F4A-97DF-0AA9D2B28295}"/>
    <hyperlink ref="K237" r:id="rId334" display="https://tms.vinfast.vn/secure/attachment/1870442/MHU20250504-094118-000133%7E1.mp4" xr:uid="{7F0A5340-C781-4456-938B-F874BE5DD898}"/>
    <hyperlink ref="K646" r:id="rId335" xr:uid="{DF45E495-A6FC-4740-A36E-A38381182C1A}"/>
    <hyperlink ref="K451" r:id="rId336" xr:uid="{86E588E6-509B-4891-8626-6C63994C3436}"/>
    <hyperlink ref="K242" r:id="rId337" display="https://tms.vinfast.vn/secure/attachment/1870482/MHU20250504-115900-000269%7E1.mp4" xr:uid="{B7F17841-ECAD-4026-84E9-36BEEADF815A}"/>
    <hyperlink ref="K244" r:id="rId338" display="https://tms.vinfast.vn/secure/attachment/1875970/MHU20250504-151213-000057%7E1.mp4" xr:uid="{787E4026-984E-4074-903A-F1F545ADB1A9}"/>
    <hyperlink ref="K195" r:id="rId339" xr:uid="{CB68CAAB-9636-4DEF-8540-C8A22063DB81}"/>
    <hyperlink ref="K247" r:id="rId340" display="https://tms.vinfast.vn/secure/attachment/1875981/MHU20250504-154315-000088%7E1.mp4" xr:uid="{D8AAA113-2E73-407F-B430-44BA60DC2BBE}"/>
    <hyperlink ref="K228" r:id="rId341" xr:uid="{D5E867D0-68A5-4C92-8916-9E0FC314FD89}"/>
    <hyperlink ref="K258" r:id="rId342" display="https://tms.vinfast.vn/secure/attachment/1876023/MHU20250504-215740-000461.mp4" xr:uid="{E3F67B66-11A2-4DC3-AD42-BD3DF02516F3}"/>
    <hyperlink ref="K425" r:id="rId343" display="https://tms.vinfast.vn/secure/attachment/1894551/Configuration_New_RBLC1671_20250508_163050_broadcastCAN.blf" xr:uid="{8134F222-53B9-4D7E-9AF8-A88D8C8777E6}"/>
    <hyperlink ref="K240" r:id="rId344" xr:uid="{AE048780-5AB1-4D54-AD90-C73A74CE3F7A}"/>
    <hyperlink ref="K292" r:id="rId345" display="https://tms.vinfast.vn/secure/attachment/1874864/mhu20250505-205013-000298.mp4" xr:uid="{B90E3FCC-F6DD-41FD-B7EB-BB3E42E03998}"/>
    <hyperlink ref="K246" r:id="rId346" xr:uid="{C939B30A-0A37-45A0-8D3A-2BDE8CB86217}"/>
    <hyperlink ref="K256" r:id="rId347" xr:uid="{88DD1ED0-5933-4A14-91FF-FE6E10F7EF41}"/>
    <hyperlink ref="K268" r:id="rId348" display="https://tms.vinfast.vn/secure/attachment/1875577/MHU20250505-073714-000011%7E1.mp4" xr:uid="{32AD1C1D-6E04-4FCA-8A38-3D9C330EE7AD}"/>
    <hyperlink ref="K293" r:id="rId349" display="https://tms.vinfast.vn/secure/attachment/1874937/mhu20250505-221753-000382.mp4" xr:uid="{CF35A038-D3B3-46FE-B5AC-7DB8D2BC380E}"/>
    <hyperlink ref="K271" r:id="rId350" xr:uid="{C39A5B35-090B-4C0B-B06D-B8681A1317DE}"/>
    <hyperlink ref="K272" r:id="rId351" display="https://tms.vinfast.vn/secure/attachment/1875597/MHU20250505-082717-000061%7E1.mp4" xr:uid="{9B131A28-0246-4E69-96FE-42C20C2B6952}"/>
    <hyperlink ref="K274" r:id="rId352" xr:uid="{085A1BF3-EE6F-4080-892C-36EFA8DFAE40}"/>
    <hyperlink ref="K302" r:id="rId353" display="https://tms.vinfast.vn/secure/attachment/1875828/left20250505-075458-000024%7E1.mp4" xr:uid="{536FACD1-6DC4-4673-B07A-BF9CBFB91107}"/>
    <hyperlink ref="K281" r:id="rId354" xr:uid="{B89E1E8F-3456-440E-B701-3921A29E8B0E}"/>
    <hyperlink ref="K290" r:id="rId355" xr:uid="{EE338581-1230-4DDE-BFD6-555F55005C98}"/>
    <hyperlink ref="K273" r:id="rId356" display="https://tms.vinfast.vn/secure/attachment/1875764/MHU20250505-083217-000066%7E1.mp4" xr:uid="{FBEBAD52-41E4-4A3A-A262-2BD747C1600E}"/>
    <hyperlink ref="K280" r:id="rId357" display="https://tms.vinfast.vn/secure/attachment/1875752/MHU20250505-111353-000228%7E1.mp4" xr:uid="{F78DD22C-3662-4090-A42C-6A6D9F48AD60}"/>
    <hyperlink ref="K312" r:id="rId358" xr:uid="{63CB2E97-8B07-44B9-8393-7657D9AA730F}"/>
    <hyperlink ref="K282" r:id="rId359" display="https://tms.vinfast.vn/secure/attachment/1875593/MHU20250505-123511-000310~1.m" xr:uid="{83FF5E7D-C988-4179-97B7-9115181664D3}"/>
    <hyperlink ref="K327" r:id="rId360" xr:uid="{C751F134-9FED-41B9-899E-46E8A12C8635}"/>
    <hyperlink ref="K291" r:id="rId361" display="https://tms.vinfast.vn/secure/attachment/1874932/mhu20250505-203912-000287.mp4" xr:uid="{8581CC62-5E21-4FAF-A8AF-F1B9BE7ED255}"/>
    <hyperlink ref="K340" r:id="rId362" xr:uid="{00A90236-B8CC-4986-AF71-BCAC97D06EAA}"/>
    <hyperlink ref="K345" r:id="rId363" xr:uid="{ACB982C0-DBD9-4948-A760-253AD28C145C}"/>
    <hyperlink ref="K349" r:id="rId364" xr:uid="{C1D3294A-4C3A-441E-8F73-F0DCF42884EA}"/>
    <hyperlink ref="K426" r:id="rId365" display="https://tms.vinfast.vn/secure/attachment/1890057/mhu20250508-164657-000119-new.mp4" xr:uid="{9634724B-52C1-4331-A844-4C57B2F9A9E1}"/>
    <hyperlink ref="K319" r:id="rId366" display="https://tms.vinfast.vn/secure/attachment/1874900/mhu20250506-030914-000672.mp4" xr:uid="{7E668C33-A299-4C68-A434-2D7F9F04E067}"/>
    <hyperlink ref="K350" r:id="rId367" xr:uid="{54C2D7D3-2CB6-4CD3-832E-0B5C59E77D58}"/>
    <hyperlink ref="K365" r:id="rId368" xr:uid="{5E28E650-280B-4676-9FFF-43C4EB897E8D}"/>
    <hyperlink ref="K431" r:id="rId369" display="https://tms.vinfast.vn/secure/attachment/1886451/front20250508-180522-000203.mp4" xr:uid="{5A162558-A3BF-45D9-AC2B-556E0F500DF8}"/>
    <hyperlink ref="K326" r:id="rId370" xr:uid="{7DD74EB8-9204-41AC-8987-7427E6EC7B82}"/>
    <hyperlink ref="K424" r:id="rId371" xr:uid="{14F2F04C-7AFF-4902-B406-20DE66AA9603}"/>
    <hyperlink ref="K453" r:id="rId372" xr:uid="{F7F6B2B6-5FB3-4F6E-8FB8-21AEA66C9183}"/>
    <hyperlink ref="K231" r:id="rId373" xr:uid="{F74B5240-D15B-4E7D-BE63-7A01E7BA0359}"/>
    <hyperlink ref="K239" r:id="rId374" display="https://tms.vinfast.vn/secure/attachment/1870474/MHU20250504-112458-000235%7E1.mp4" xr:uid="{AED9D333-5CC0-40E6-86A3-5B76CCB63028}"/>
    <hyperlink ref="K468" r:id="rId375" xr:uid="{F82962A8-F023-4A9F-A269-13700BC49CD9}"/>
    <hyperlink ref="K496" r:id="rId376" xr:uid="{40AED37A-9C1F-4335-A497-754200943CBB}"/>
    <hyperlink ref="K569" r:id="rId377" xr:uid="{E6BF6BDA-4416-44F8-98F7-146200C7446A}"/>
    <hyperlink ref="K303" r:id="rId378" xr:uid="{2992B4BA-331F-41B1-8D95-6040E04CA8ED}"/>
    <hyperlink ref="K306" r:id="rId379" xr:uid="{AF3166F0-08C8-4558-8C28-AE7EFDABF36F}"/>
    <hyperlink ref="K304" r:id="rId380" xr:uid="{93790833-FDE9-49CC-9B55-366870512F14}"/>
    <hyperlink ref="K305" r:id="rId381" xr:uid="{F0A3999B-C428-41C8-9B39-361023D23BE5}"/>
    <hyperlink ref="K686" r:id="rId382" xr:uid="{90C88884-A975-4F72-B8E7-F41AFDCCE7D2}"/>
    <hyperlink ref="K325" r:id="rId383" display="https://tms.vinfast.vn/secure/attachment/1880016/mhu20250506-082028-000035-new.mp4" xr:uid="{82605ECE-7AD2-4CBF-BD35-D1BB029983A5}"/>
    <hyperlink ref="K328" r:id="rId384" display="https://tms.vinfast.vn/secure/attachment/1880004/mhu20250506-084930-000064-new.mp4\" xr:uid="{F0F42336-4D77-44A9-B3ED-BFF61C619736}"/>
    <hyperlink ref="K373" r:id="rId385" xr:uid="{779D2BCE-88AE-4539-AA21-25123564EE5B}"/>
    <hyperlink ref="K329" r:id="rId386" xr:uid="{DB7209C1-C55A-4699-8995-C17B6DC193FA}"/>
    <hyperlink ref="K376" r:id="rId387" xr:uid="{612FB4FB-2C78-4543-A955-7EDD55E16D96}"/>
    <hyperlink ref="K433" r:id="rId388" display="https://tms.vinfast.vn/secure/attachment/1889071/mhu20250508-215209-000424.mp4" xr:uid="{4771E264-9BEC-43A9-BC54-6ADD63A58B56}"/>
    <hyperlink ref="K378" r:id="rId389" xr:uid="{58E1DCD9-4E65-4C94-B50F-5B96A96D0C19}"/>
    <hyperlink ref="K379" r:id="rId390" xr:uid="{FE064AEE-3E8F-403C-B261-81F69A550927}"/>
    <hyperlink ref="K413" r:id="rId391" xr:uid="{6C07D494-4F45-40F7-A745-86EBF8CBFBEE}"/>
    <hyperlink ref="K458" r:id="rId392" display="https://tms.vinfast.vn/secure/attachment/1889232/front20250509-094753-000079-new.mp4" xr:uid="{45A649B0-C0C8-4A01-8978-B1BE9C070FA2}"/>
    <hyperlink ref="K232" r:id="rId393" display="https://tms.vinfast.vn/secure/attachment/1870454/MHU20250504-100019-000152%7E1.mp4" xr:uid="{32CF2C9C-5A75-425C-8E2E-DFF99FEBA3A1}"/>
    <hyperlink ref="K331" r:id="rId394" display="https://tms.vinfast.vn/secure/attachment/1880036/front20250506-100428-000141-new.mp4" xr:uid="{7246CA40-D6C2-4BD5-9A38-6AA4AFA8E053}"/>
    <hyperlink ref="K459" r:id="rId395" xr:uid="{6D5DBC9B-F46B-42D2-86A1-6D9536577C89}"/>
    <hyperlink ref="K461" r:id="rId396" xr:uid="{10F76B77-197F-4D86-B6E5-8E2B14264AA3}"/>
    <hyperlink ref="K332" r:id="rId397" display="https://tms.vinfast.vn/secure/attachment/1880038/mhu20250506-104937-000184-new.mp4" xr:uid="{B00E3343-FA71-4689-9B8B-70DB8B1F0A9C}"/>
    <hyperlink ref="K679" r:id="rId398" xr:uid="{17054254-9818-4D9D-9B23-45DC8B17B431}"/>
    <hyperlink ref="K467" r:id="rId399" display="https://tms.vinfast.vn/secure/attachment/1893392/MHU20250509-164957-000130.mp4" xr:uid="{D494AA6D-98EF-48C1-B6D0-24953453B2D7}"/>
    <hyperlink ref="K671" r:id="rId400" xr:uid="{DC93DB62-D433-4030-88D1-452FC5429CAE}"/>
    <hyperlink ref="K382" r:id="rId401" xr:uid="{BD895631-07DC-4A9B-831C-9C816C08C4CA}"/>
    <hyperlink ref="K346" r:id="rId402" display="https://tms.vinfast.vn/secure/attachment/1881454/mhu20250506-231018-000288-new.mp4" xr:uid="{284DB5CD-CD77-4FA3-A5DD-30562F8A994E}"/>
    <hyperlink ref="K270" r:id="rId403" display="https://tms.vinfast.vn/secure/attachment/1875743/MHU20250505-081716-000051%7E1.mp4" xr:uid="{C43E5884-0730-4938-A123-BE3DF7CC684E}"/>
    <hyperlink ref="K420" r:id="rId404" xr:uid="{544C7F81-E3AD-4B0C-9B21-E6CC8C04D2F0}"/>
    <hyperlink ref="K421" r:id="rId405" xr:uid="{9E1DA9D9-068E-4F82-A9BE-FDBD97C06BB0}"/>
    <hyperlink ref="K351" r:id="rId406" display="https://tms.vinfast.vn/secure/attachment/1881454/mhu20250506-231018-000288-new.mp4" xr:uid="{B09039FD-320C-4DEF-9AC2-323C8229DF37}"/>
    <hyperlink ref="K370" r:id="rId407" display="https://tms.vinfast.vn/secure/attachment/1881277/20_12%20NO20250507-201137-000771.mp4" xr:uid="{DDAF9525-3EBB-4A90-A827-2F76B4EB9007}"/>
    <hyperlink ref="K475" r:id="rId408" display="https://tms.vinfast.vn/secure/attachment/1892993/MHU20250509-233123-000531.mp4" xr:uid="{F0FA415A-EE0D-4200-B0A7-706BCEDAECA0}"/>
    <hyperlink ref="K465" r:id="rId409" xr:uid="{E8E5050E-DC17-40D1-B5DB-055540D2462E}"/>
    <hyperlink ref="K500" r:id="rId410" display="https://tms.vinfast.vn/secure/attachment/1893272/front20250510-013050-000656.mp4" xr:uid="{8655D607-3992-417E-AFBA-3AC1B6F35F4C}"/>
    <hyperlink ref="K313" r:id="rId411" display="https://tms.vinfast.vn/secure/attachment/1874961/mhu20250506-000102-000484%7E1.mp4" xr:uid="{8CB2B40C-FDCC-433A-A06E-D847C928A9EF}"/>
    <hyperlink ref="K489" r:id="rId412" xr:uid="{F7B2DE88-7D5A-46AE-BF28-4763C92F544E}"/>
    <hyperlink ref="K318" r:id="rId413" display="https://tms.vinfast.vn/secure/attachment/1874948/mhu20250506-025413-000657.mp4" xr:uid="{B913A21A-B97D-4158-9199-AA393F58499D}"/>
    <hyperlink ref="K506" r:id="rId414" xr:uid="{1CC26F37-2BDA-4455-8EC8-913984C59864}"/>
    <hyperlink ref="K397" r:id="rId415" display="https://tms.vinfast.vn/secure/attachment/1881279/19_49%20NO20250507-194836-000748.mp4" xr:uid="{D05DE3BE-471E-411D-B712-F20E007AABC2}"/>
    <hyperlink ref="K525" r:id="rId416" xr:uid="{20CE45F1-B1DC-4221-A984-A7021C757414}"/>
    <hyperlink ref="Q525" r:id="rId417" xr:uid="{78D2484F-C115-4FE3-AA36-BAF257ED2757}"/>
    <hyperlink ref="K398" r:id="rId418" display="https://tms.vinfast.vn/secure/attachment/1879137/mhu20250507-080051-000015-new.mp4" xr:uid="{3DCDEFC5-9ABC-4FD9-B34B-44B090711A4B}"/>
    <hyperlink ref="K399" r:id="rId419" display="https://tms.vinfast.vn/secure/attachment/1879144/mhu20250507-081352-000028-new.mp4" xr:uid="{3D4DACC6-744E-4F60-B369-840976F9E68A}"/>
    <hyperlink ref="K377" r:id="rId420" xr:uid="{FC7987A5-42D0-4413-9920-E282499E14F2}"/>
    <hyperlink ref="K511" r:id="rId421" display="https://tms.vinfast.vn/secure/attachment/1892653/front20250510-093132-000074-new.mp4" xr:uid="{C235A001-8265-4FCA-8F97-405ECAB344AE}"/>
    <hyperlink ref="K341" r:id="rId422" display="https://tms.vinfast.vn/secure/attachment/1881430/mhu20250506-200105-000099.mp4" xr:uid="{5AD2D789-9410-4A34-9E1A-E90EB2DC3A42}"/>
    <hyperlink ref="K526" r:id="rId423" xr:uid="{D43357DD-B92E-4735-8330-BB756488A28B}"/>
    <hyperlink ref="K581" r:id="rId424" xr:uid="{9B35D88E-F35E-4606-9268-A529E2FF8DA1}"/>
    <hyperlink ref="K586" r:id="rId425" xr:uid="{11BD015F-5CED-4BE6-86C6-5ACCBF045878}"/>
    <hyperlink ref="K352" r:id="rId426" display="https://tms.vinfast.vn/secure/attachment/1878297/RIGHT_NO20250506-153048-002479%20%5BOptimum%20quality%20and%20size%5D.mp4" xr:uid="{BA6A2CB8-8E32-4C10-BD4E-1160C34CC12E}"/>
    <hyperlink ref="K590" r:id="rId427" xr:uid="{FC995E31-EAC1-4F52-A7AA-6B12618FD9C8}"/>
    <hyperlink ref="K444" r:id="rId428" display="https://tms.vinfast.vn/secure/attachment/1889789/front20250508-160114-000079-new.mp4" xr:uid="{BE76E59B-ECBE-4DDB-96C4-9AFD6950A246}"/>
    <hyperlink ref="K592" r:id="rId429" xr:uid="{43F3EA1C-F647-4CF8-BA6D-9FE78E4A3DA8}"/>
    <hyperlink ref="K445" r:id="rId430" display="https://tms.vinfast.vn/secure/attachment/1889768/mhu20250508-163056-000103-new.mp4" xr:uid="{93EA6509-2FFE-4122-A577-019115E9756E}"/>
    <hyperlink ref="K355" r:id="rId431" xr:uid="{7E5DF6AA-9831-4877-BB24-44132526D443}"/>
    <hyperlink ref="K356" r:id="rId432" xr:uid="{67E97D7D-5ED2-416C-870F-E6101BFCBD28}"/>
    <hyperlink ref="O356" r:id="rId433" display="https://tms.vinfast.vn/browse/VF6LHD-31373" xr:uid="{E6BF27A0-986F-4E3E-986A-361628EA0AA5}"/>
    <hyperlink ref="K357" r:id="rId434" xr:uid="{46472891-97BC-422E-91CA-6B859166E21D}"/>
    <hyperlink ref="O357" r:id="rId435" display="https://tms.vinfast.vn/browse/VF6LHD-31265" xr:uid="{127E6C69-A7D6-4E8F-98FB-FFDAF145DC3B}"/>
    <hyperlink ref="K359" r:id="rId436" xr:uid="{A454E12A-7F98-4B48-A0BC-9F6521C38461}"/>
    <hyperlink ref="K360" r:id="rId437" xr:uid="{805EE058-1E72-4CE8-A063-9E53923F77F5}"/>
    <hyperlink ref="K389" r:id="rId438" xr:uid="{A6FBFC4A-7FA6-479D-9AE1-F690E891C097}"/>
    <hyperlink ref="K393" r:id="rId439" xr:uid="{798B7FC2-DC1B-4662-8EB1-B1F879C6C890}"/>
    <hyperlink ref="O393" r:id="rId440" display="https://tms.vinfast.vn/browse/VF6LHD-31373" xr:uid="{3D99DA6D-8219-4E96-B2D6-36BA0EF989ED}"/>
    <hyperlink ref="K707" r:id="rId441" xr:uid="{180B1523-25D3-418D-BA66-FEAC50FBEFC7}"/>
    <hyperlink ref="K404" r:id="rId442" xr:uid="{7396A9A5-95DD-49F5-83A6-47D48CB6C6E0}"/>
    <hyperlink ref="K731" r:id="rId443" xr:uid="{F42E6C0A-95D2-4789-89FD-87CA18A8497F}"/>
    <hyperlink ref="K442" r:id="rId444" xr:uid="{D43BD03C-10DE-4CD3-8B8E-CE2472093ED0}"/>
    <hyperlink ref="K476" r:id="rId445" xr:uid="{0FB757B7-639B-47C6-9FFD-E5A19B51830E}"/>
    <hyperlink ref="Q476" r:id="rId446" xr:uid="{E4BB072E-A992-4C51-9340-20ABC9967F9D}"/>
    <hyperlink ref="K477" r:id="rId447" xr:uid="{61BC2730-D71E-4A53-90A6-DE8CE4D9CB8F}"/>
    <hyperlink ref="O477" r:id="rId448" display="https://tms.vinfast.vn/browse/VF6LHD-31373" xr:uid="{6A43117A-DEC9-4DAF-AF70-64D15846E355}"/>
    <hyperlink ref="K716" r:id="rId449" display="https://tms.vinfast.vn/secure/attachment/1918922/MHU-NO20250515-170605-000152.mp4" xr:uid="{26270627-6696-499F-BFBC-98860DE6ADB2}"/>
    <hyperlink ref="K705" r:id="rId450" xr:uid="{F31BEDBB-7FDE-4AD8-A5C6-937538AEA1F8}"/>
    <hyperlink ref="K717" r:id="rId451" display="https://tms.vinfast.vn/secure/attachment/1918913/MHU-NO20250515-170705-000153.mp4" xr:uid="{120BDB1E-9A3A-462B-92A0-451B7DCFB020}"/>
    <hyperlink ref="K714" r:id="rId452" xr:uid="{7C0DE08F-2D8B-4B38-9B96-57B64630FC75}"/>
    <hyperlink ref="K718" r:id="rId453" display="https://tms.vinfast.vn/secure/attachment/1918916/MHU-NO20250515-174908-000195.mp4" xr:uid="{BDE7C31B-C157-46DC-B49B-2F6F81DCC31C}"/>
    <hyperlink ref="K456" r:id="rId454" xr:uid="{208FF7B9-72A3-4627-A9CD-179A04423521}"/>
    <hyperlink ref="K462" r:id="rId455" xr:uid="{96DD2BD0-70A0-4FD6-9894-2712D8FCC497}"/>
    <hyperlink ref="K427" r:id="rId456" xr:uid="{9FFE139A-06BC-46DE-AC71-1A10770F5AEC}"/>
    <hyperlink ref="K719" r:id="rId457" xr:uid="{219CC1A9-CBA9-40DC-8E34-E335E91F3DB4}"/>
    <hyperlink ref="K734" r:id="rId458" display="https://tms.vinfast.vn/secure/attachment/1916707/9_30%20MHU%20NO20250516-092934-000461.mp4" xr:uid="{05509715-2AA9-4594-B31A-A91CEA79FBE6}"/>
    <hyperlink ref="K478" r:id="rId459" xr:uid="{8C2A4EBE-68AB-44E6-B781-979E047E1B81}"/>
    <hyperlink ref="Q478" r:id="rId460" xr:uid="{EFED3DFD-E147-48C6-8905-5448A021A196}"/>
    <hyperlink ref="K479" r:id="rId461" xr:uid="{5FAB873C-B70D-4314-A3BC-9EF0CFA37D2E}"/>
    <hyperlink ref="K481" r:id="rId462" xr:uid="{C44F62F0-0BF8-4AB3-BD4B-7D56ED659E46}"/>
    <hyperlink ref="K480" r:id="rId463" xr:uid="{B4407B34-398F-4CEA-86C8-11F7785D4F50}"/>
    <hyperlink ref="K482" r:id="rId464" xr:uid="{0893D28D-9CC2-49EC-BFB7-FCAF7558B01A}"/>
    <hyperlink ref="K446" r:id="rId465" display="https://tms.vinfast.vn/secure/attachment/1890021/mhu20250508-181002-000202-new.mp4" xr:uid="{EB0F07D3-DA6B-41DC-ACBF-5A8F308C0797}"/>
    <hyperlink ref="K551" r:id="rId466" display="https://tms.vinfast.vn/secure/attachment/1899782/mhu20250512-081211-000063-new.mp4" xr:uid="{9A09FC4C-2F2E-4AE5-8E97-A316C6D61C0B}"/>
    <hyperlink ref="K552" r:id="rId467" display="https://tms.vinfast.vn/secure/attachment/1899718/mhu20250512-082045-000071-new.mp4" xr:uid="{C69697B9-16A2-4528-A6D8-BCD3EB381C98}"/>
    <hyperlink ref="K483" r:id="rId468" xr:uid="{9440C02E-C341-49AB-A2FD-903D14E8BC61}"/>
    <hyperlink ref="K484" r:id="rId469" xr:uid="{D6CDF0F8-D1E7-48B4-A082-CB5A3261C57A}"/>
    <hyperlink ref="K485" r:id="rId470" xr:uid="{C20229EB-7DF4-47A1-A752-3C97D6FA0441}"/>
    <hyperlink ref="K486" r:id="rId471" xr:uid="{2983AA0D-96AE-452D-A4EA-43DBEABBB9E4}"/>
    <hyperlink ref="K447" r:id="rId472" display="https://tms.vinfast.vn/secure/attachment/1889336/mhu20250508-203104-000343.mp4" xr:uid="{116B052A-67A5-482B-8616-BAF1692254F5}"/>
    <hyperlink ref="K700" r:id="rId473" xr:uid="{9445654A-5249-4AFE-872F-53519AB1EA1F}"/>
    <hyperlink ref="K582" r:id="rId474" xr:uid="{A4CEEBE8-EAE2-4685-BC01-BF9D97B9BBE5}"/>
    <hyperlink ref="Q591" r:id="rId475" xr:uid="{191129AC-43B2-4AF6-8FEE-6B08C6063CF1}"/>
    <hyperlink ref="K591" r:id="rId476" xr:uid="{0A90213D-B7F1-4C91-BE5D-62F9128DC4ED}"/>
    <hyperlink ref="K449" r:id="rId477" display="https://tms.vinfast.vn/secure/attachment/1888889/front20250508-210647-000384.mp4" xr:uid="{E8E1B418-027C-4E04-ABAB-687E86BC7289}"/>
    <hyperlink ref="K450" r:id="rId478" display="https://tms.vinfast.vn/secure/attachment/1889067/mhu20250508-213508-000407.mp4" xr:uid="{483B14CA-0A8C-46D8-9044-EC24620C14D6}"/>
    <hyperlink ref="K490" r:id="rId479" xr:uid="{F7AAAB16-6BC3-4205-AD83-76544397A043}"/>
    <hyperlink ref="K635" r:id="rId480" xr:uid="{9F497101-76E2-4AE2-9148-17E4907F3DCA}"/>
    <hyperlink ref="O635" r:id="rId481" display="https://tms.vinfast.vn/browse/VF6LHD-31373" xr:uid="{0BA07C92-CACE-4154-BFFF-46FE854A5B96}"/>
    <hyperlink ref="K487" r:id="rId482" display="https://tms.vinfast.vn/secure/attachment/1889202/mhu20250509-094650-000077-new.mp4" xr:uid="{B24FAD36-6188-493E-A32D-DCB0E8534712}"/>
    <hyperlink ref="K639" r:id="rId483" xr:uid="{30F9F1A1-EF0E-44F0-8AF2-0B952332DDED}"/>
    <hyperlink ref="K637" r:id="rId484" xr:uid="{8290227A-3BD7-4E98-8D3A-C9BFED9EDAC1}"/>
    <hyperlink ref="K617" r:id="rId485" display="https://tms.vinfast.vn/secure/attachment/1904439/MHU20250513-105426-000014-new.mp4" xr:uid="{6AA4D4CE-2812-411D-AC55-9FAB5AB4687B}"/>
    <hyperlink ref="K664" r:id="rId486" xr:uid="{4D1A5085-D95C-4576-92EA-3D244516FBF7}"/>
    <hyperlink ref="K685" r:id="rId487" xr:uid="{5D66171C-10C4-49F8-AB04-0911CEB3073E}"/>
    <hyperlink ref="K491" r:id="rId488" xr:uid="{D092E0AD-842C-4AC9-B689-0D77A9B39817}"/>
    <hyperlink ref="K498" r:id="rId489" xr:uid="{6BAE9034-F9E6-4C20-96AD-CD6B2886176C}"/>
    <hyperlink ref="K217" r:id="rId490" display="https://tms.vinfast.vn/secure/attachment/1867644/front20250503-152928-000174%7E1.mp4" xr:uid="{80BAE992-D1AA-4213-A850-2B7EB4B905A2}"/>
    <hyperlink ref="K471" r:id="rId491" xr:uid="{F372537D-C592-4F96-8042-614BD742EF1A}"/>
    <hyperlink ref="K492" r:id="rId492" xr:uid="{5C3CF76E-01E2-4BE3-B51A-4FF18044C5DC}"/>
    <hyperlink ref="K529" r:id="rId493" xr:uid="{EB801631-60BA-4AFA-9F28-3BE887C79E0B}"/>
    <hyperlink ref="K530" r:id="rId494" xr:uid="{A33598D8-1645-49C1-8994-215FD42D93A8}"/>
    <hyperlink ref="K636" r:id="rId495" xr:uid="{2C618BF9-6A62-4AED-9F9F-EB731BCE8FC7}"/>
    <hyperlink ref="K283" r:id="rId496" display="https://tms.vinfast.vn/secure/attachment/1875560/MHU20250505-124011-000315%7E1.mp4" xr:uid="{5C52E904-93ED-46C7-A8BD-3CE0A1A9B1EB}"/>
    <hyperlink ref="K324" r:id="rId497" display="https://tms.vinfast.vn/secure/attachment/1879881/mhu20250506-080727-000022-new.mp4" xr:uid="{8C74BE26-270D-45F6-B1FD-7C836BC3FC9B}"/>
    <hyperlink ref="K601" r:id="rId498" xr:uid="{A16ED25D-8863-401A-863F-6A2362B09B97}"/>
    <hyperlink ref="K668" r:id="rId499" xr:uid="{65A65CA8-A9C4-445F-AAC6-475DA1139A4E}"/>
    <hyperlink ref="K687" r:id="rId500" xr:uid="{4BFECC05-867A-4B28-B4CD-4834FD7DCB34}"/>
    <hyperlink ref="K407" r:id="rId501" xr:uid="{DE2ECE16-2D1D-4BA3-A592-E47BBEDCF013}"/>
    <hyperlink ref="K385" r:id="rId502" display="https://tms.vinfast.vn/secure/attachment/1886344/MHU_16h26.MP4" xr:uid="{37D7A28D-C733-4452-8624-9FC664FF3E01}"/>
    <hyperlink ref="Q547" r:id="rId503" xr:uid="{D6A9B5B9-C2A4-48FB-A44B-7E7980008E1A}"/>
    <hyperlink ref="K547" r:id="rId504" xr:uid="{207C8CE3-B83F-4341-8537-8BC7941D664A}"/>
    <hyperlink ref="K555" r:id="rId505" xr:uid="{E075B9E5-8B78-4F05-A033-9DD7A6DFF428}"/>
    <hyperlink ref="K386" r:id="rId506" display="https://tms.vinfast.vn/secure/attachment/1886337/MHU_15h29.MP4" xr:uid="{CAAF8049-8F75-4E00-A54C-37933661010D}"/>
    <hyperlink ref="K574" r:id="rId507" xr:uid="{05700235-54CE-4D01-9076-EA9528B9E811}"/>
    <hyperlink ref="K507" r:id="rId508" display="https://tms.vinfast.vn/secure/attachment/1892816/MHU20250510-085159-000079-new.mp4" xr:uid="{14693549-0234-4B20-818A-1F7501ED9811}"/>
    <hyperlink ref="K523" r:id="rId509" display="https://tms.vinfast.vn/secure/attachment/1894753/mhu20250510-213304-000397.mp4" xr:uid="{F0691479-35AF-4952-9EB0-C5037BE431F1}"/>
    <hyperlink ref="K524" r:id="rId510" display="https://tms.vinfast.vn/secure/attachment/1894754/mhu20250510-214105-000405.mp4" xr:uid="{5BD56725-FC08-4E9F-87B0-905A2B9FD4D0}"/>
    <hyperlink ref="K503" r:id="rId511" xr:uid="{99A722FB-9CE7-4831-8351-8BE0D069E82D}"/>
    <hyperlink ref="K504" r:id="rId512" xr:uid="{CD08869C-476A-4B53-BCEA-D45010BA868D}"/>
    <hyperlink ref="K562" r:id="rId513" xr:uid="{C3CEF919-484A-4926-82E5-9E7444F1CFD5}"/>
    <hyperlink ref="K505" r:id="rId514" xr:uid="{8E771598-39C2-42A4-BC58-F68A5B52AF74}"/>
    <hyperlink ref="K642" r:id="rId515" xr:uid="{9E057D37-16B6-4304-BD1D-E900FCCEE8C8}"/>
    <hyperlink ref="K708" r:id="rId516" xr:uid="{EAD15A91-054F-4022-B206-6AA6CFB46631}"/>
    <hyperlink ref="K383" r:id="rId517" xr:uid="{25C966DE-22DD-4B01-8DCE-C401DFD10AC4}"/>
    <hyperlink ref="K275" r:id="rId518" display="https://tms.vinfast.vn/secure/attachment/1875729/MHU20250505-083818-000072%7E1.mp4" xr:uid="{D3F03C1F-ADE6-4E29-BD83-8EA13754127A}"/>
    <hyperlink ref="K710" r:id="rId519" xr:uid="{0EA8AAF7-BA4D-46F3-B9EB-625F1034D27A}"/>
    <hyperlink ref="K499" r:id="rId520" xr:uid="{7BEF1A7D-AF2C-42E2-8BE1-51BF31F81BC1}"/>
    <hyperlink ref="K641" r:id="rId521" xr:uid="{BE477A05-ED4D-4441-B7A7-4F6B252F3A8D}"/>
    <hyperlink ref="K670" r:id="rId522" xr:uid="{7BF1CAAA-CD30-4701-9450-86BA39961C2A}"/>
    <hyperlink ref="K543" r:id="rId523" display="https://tms.vinfast.vn/secure/attachment/1900111/mhu20250511-091629-000016-new.mp4" xr:uid="{F6485D4C-CAB6-41D6-83BF-BC4B02A1B81D}"/>
    <hyperlink ref="Q499" r:id="rId524" xr:uid="{C7E12B86-4DDF-43AF-BB8B-7AAA404D2FFE}"/>
    <hyperlink ref="K544" r:id="rId525" display="https://tms.vinfast.vn/secure/attachment/1899853/mhu20250511-114338-000163-new.mp4" xr:uid="{86211F2C-67D2-4AE7-AA65-593EA31A1D7E}"/>
    <hyperlink ref="K558" r:id="rId526" xr:uid="{4CAC8CF1-614C-4A6A-BC8B-BBF2AF2CFC15}"/>
    <hyperlink ref="K697" r:id="rId527" xr:uid="{83F92327-B31C-4D99-850E-538D53715888}"/>
    <hyperlink ref="K588" r:id="rId528" display="https://tms.vinfast.vn/secure/attachment/1899747/mhu20250512-081011-000061-new.mp4" xr:uid="{38877346-4286-42E6-AB18-FCCC4D4FF6FF}"/>
    <hyperlink ref="K652" r:id="rId529" xr:uid="{26AF4DD6-6954-42AF-83CD-3549736EBFDB}"/>
    <hyperlink ref="K589" r:id="rId530" display="https://tms.vinfast.vn/secure/attachment/1899733/mhu20250512-071351-000006-new.mp4" xr:uid="{C26B7635-FD61-4550-84D9-A10173D46F0A}"/>
    <hyperlink ref="K698" r:id="rId531" xr:uid="{FA18D7FE-2667-4585-9406-F5C95965D7A4}"/>
    <hyperlink ref="K546" r:id="rId532" display="https://tms.vinfast.vn/secure/attachment/1904212/MHU_250512-151846-000072-new.mp4" xr:uid="{C9036378-315C-46B4-B74B-8743738ABE01}"/>
    <hyperlink ref="K550" r:id="rId533" display="https://tms.vinfast.vn/secure/attachment/1899664/VF6_8805_2025-05-12_19-09-16_L108.blf" xr:uid="{29669B62-C4AC-4A69-935B-7669F24A8EB8}"/>
    <hyperlink ref="K575" r:id="rId534" display="https://tms.vinfast.vn/secure/attachment/1897446/VF6_8805__2025-05-12_09-48-36__L035.blf" xr:uid="{28ED4C6F-9CE8-4716-8195-BA1AF9E23EEC}"/>
    <hyperlink ref="K577" r:id="rId535" display="https://tms.vinfast.vn/secure/attachment/1897404/VF6_8805__2025-05-12_10-23-48__L040.blf" xr:uid="{E0D0DA32-9B05-446B-95A8-DF6B1A9940EA}"/>
    <hyperlink ref="Q558" r:id="rId536" xr:uid="{8BD9FC1C-1B91-4E9A-8E06-28BF38C4F7FA}"/>
    <hyperlink ref="R558" r:id="rId537" xr:uid="{ED847D85-FF4C-45ED-9E46-0D73036B852F}"/>
    <hyperlink ref="K570" r:id="rId538" xr:uid="{FC44CA2C-C40C-4414-B959-CCB1FA3EED45}"/>
    <hyperlink ref="K593" r:id="rId539" display="https://tms.vinfast.vn/secure/attachment/1899754/mhu20250512-132609-000376-new.mp4" xr:uid="{C6664EF0-46A1-4A5D-9C48-0A3084660E1B}"/>
    <hyperlink ref="K704" r:id="rId540" xr:uid="{73FEC5F8-CB03-464E-B1E1-7243FCBB6F3D}"/>
    <hyperlink ref="K559" r:id="rId541" display="https://tms.vinfast.vn/secure/attachment/1899835/mhu20250512-115503-000285-new-1.mp4" xr:uid="{24847F7C-B73B-4F35-8D39-398CADD1D951}"/>
    <hyperlink ref="K701" r:id="rId542" xr:uid="{437FA9FE-DBA1-4455-8E2F-66E03F87FFB1}"/>
    <hyperlink ref="K680" r:id="rId543" xr:uid="{EC1BA6B5-9949-4D2A-AAA7-65B0F89C0A5C}"/>
    <hyperlink ref="K618" r:id="rId544" display="https://tms.vinfast.vn/secure/attachment/1904444/MHU20250513-105927-000019-new.mp4" xr:uid="{5A77BB10-96CA-4A1F-B1E8-C5ADAB4BFC8F}"/>
    <hyperlink ref="K720" r:id="rId545" xr:uid="{C3252F98-FF82-4972-8A5B-508D5B3586DF}"/>
    <hyperlink ref="K344" r:id="rId546" display="https://tms.vinfast.vn/secure/attachment/1881404/mhu20250506-204208-000140.mp4" xr:uid="{86B11DDC-CA7B-4889-B08C-46BE53215704}"/>
    <hyperlink ref="K580" r:id="rId547" display="https://tms.vinfast.vn/secure/attachment/1897099/VF6_8805__2025-05-12_11-05-52__L046.blf" xr:uid="{6479BCF3-ED5C-4783-8118-BCC37E0881F2}"/>
    <hyperlink ref="K571" r:id="rId548" xr:uid="{B6F0E041-FA7C-459B-A784-C36530A1C9BF}"/>
    <hyperlink ref="K576" r:id="rId549" xr:uid="{061E6CC1-CAD2-4338-BDB8-16D4055B7990}"/>
    <hyperlink ref="K627" r:id="rId550" display="https://tms.vinfast.vn/secure/attachment/1904478/MHU20250513-162410-000102-new.mp4" xr:uid="{23FFA61D-25A9-43B9-948F-5EC4ACF2FF1E}"/>
    <hyperlink ref="K578" r:id="rId551" xr:uid="{9CFD523A-373B-46A7-BF68-2CA55C76AE89}"/>
    <hyperlink ref="Q578" r:id="rId552" xr:uid="{944828C4-EFBE-4682-8152-1D72AF82AA36}"/>
    <hyperlink ref="K604" r:id="rId553" display="https://tms.vinfast.vn/secure/attachment/1903006/MHU_6_49.mp4" xr:uid="{EF0B5CE4-512B-45CF-A018-7DB6EDDA5387}"/>
    <hyperlink ref="K638" r:id="rId554" display="https://tms.vinfast.vn/secure/attachment/1904460/MHU20250513-151627-000036-new.mp4" xr:uid="{C729265F-12C9-4711-B640-2CC22492E503}"/>
    <hyperlink ref="K584" r:id="rId555" xr:uid="{D56787B4-AF7A-4E62-87D0-6F9A7DE5C396}"/>
    <hyperlink ref="O584" r:id="rId556" display="https://tms.vinfast.vn/browse/VF6LHD-31385" xr:uid="{AED5EDBC-FEB2-40DD-8F3D-15B2365BA522}"/>
    <hyperlink ref="K595" r:id="rId557" xr:uid="{56810324-F690-4112-86B1-4C91C900B374}"/>
    <hyperlink ref="K661" r:id="rId558" display="https://tms.vinfast.vn/secure/attachment/1907258/6_38%20MHU%20NO20250514-063740-000027.mp4" xr:uid="{976166A4-ABC2-487C-8D99-4FA6EA857C7E}"/>
    <hyperlink ref="K455" r:id="rId559" display="https://tms.vinfast.vn/secure/attachment/1893488/MHU_19_46_28_NO20250509-194602-000717.mp4" xr:uid="{E405298D-1319-4CBB-BA3B-DFF8A1BFEA73}"/>
    <hyperlink ref="K463" r:id="rId560" display="https://tms.vinfast.vn/secure/attachment/1889223/front20250509-131507-000286-new.mp4" xr:uid="{9263208B-FFDE-4ADA-8BEA-190B89358DBB}"/>
    <hyperlink ref="K609" r:id="rId561" xr:uid="{7A9E4BD4-BFB8-48D2-A416-01DAB852628B}"/>
    <hyperlink ref="K614" r:id="rId562" xr:uid="{B70349BD-F487-4360-80C6-7B32752B5BCE}"/>
    <hyperlink ref="K625" r:id="rId563" xr:uid="{6CEB7A7C-7083-49F2-A79D-7C9FBFF2A43C}"/>
    <hyperlink ref="K613" r:id="rId564" display="https://tms.vinfast.vn/secure/attachment/1905149/MHU-NO20250513-151557-000033.mp4" xr:uid="{2E1B592C-83E4-463A-A8D8-6AAB4099491E}"/>
    <hyperlink ref="K628" r:id="rId565" xr:uid="{CA5C3B23-E88F-406B-BBC6-2CC020EF5EBD}"/>
    <hyperlink ref="O628" r:id="rId566" xr:uid="{E2896B9D-74E3-412A-9720-A058C20F5039}"/>
    <hyperlink ref="K640" r:id="rId567" xr:uid="{34729441-B2B0-4103-913C-3E751E2BE3F8}"/>
    <hyperlink ref="O640" r:id="rId568" xr:uid="{FBDA2819-9A98-4032-ABF4-34B925DECDE4}"/>
    <hyperlink ref="K647" r:id="rId569" display="https://tms.vinfast.vn/secure/attachment/1909316/MHU-NO20250514-182253-000231.mp4" xr:uid="{155A47E6-820C-43F1-857F-80CA115B2497}"/>
    <hyperlink ref="Q640" r:id="rId570" xr:uid="{7F3517C3-3CDD-4738-96D5-C4E1590AEA40}"/>
    <hyperlink ref="K644" r:id="rId571" xr:uid="{36C01415-9562-4FAF-A18C-33963C84E529}"/>
    <hyperlink ref="K688" r:id="rId572" xr:uid="{6D29A258-77AC-4844-B525-3078F269F5FC}"/>
    <hyperlink ref="K648" r:id="rId573" display="https://tms.vinfast.vn/secure/attachment/1909352/MHU-NO20250514-191357-000282.mp4" xr:uid="{6E86E184-7C2A-4153-8D26-FF8D35E576A1}"/>
    <hyperlink ref="K474" r:id="rId574" display="https://tms.vinfast.vn/secure/attachment/1892984/MHU20250509-210614-000386.mp4" xr:uid="{56CAE518-A891-4EEF-86A5-FC78F613C427}"/>
    <hyperlink ref="K695" r:id="rId575" xr:uid="{DBED49CF-464B-4342-9EF2-731DEC834272}"/>
    <hyperlink ref="K696" r:id="rId576" xr:uid="{56CB3909-3F7E-4E60-8567-67DE8C07E481}"/>
    <hyperlink ref="Q645" r:id="rId577" xr:uid="{06759548-3565-44ED-81C0-F4C41911F406}"/>
    <hyperlink ref="K645" r:id="rId578" xr:uid="{B580F0C3-9DA5-4187-BEFC-2E711FE33AEB}"/>
    <hyperlink ref="K277" r:id="rId579" xr:uid="{EECB3C13-BA20-4D65-931E-B98A67AFCEFE}"/>
    <hyperlink ref="K649" r:id="rId580" xr:uid="{13A103F0-E31F-40DF-94F6-731B1FF2C747}"/>
    <hyperlink ref="K509" r:id="rId581" xr:uid="{01C470DB-F319-42EF-B8DB-13F036A53A72}"/>
    <hyperlink ref="K626" r:id="rId582" xr:uid="{BA129B10-DF5E-474A-9947-545281795EDF}"/>
    <hyperlink ref="K665" r:id="rId583" xr:uid="{79CD3D5F-FB44-4241-8491-D3BC92F521FA}"/>
    <hyperlink ref="K667" r:id="rId584" xr:uid="{F1FCA7F7-556F-4908-840C-CD3C3267E884}"/>
    <hyperlink ref="K527" r:id="rId585" xr:uid="{993D6B48-7CD4-451D-81F5-137D0102DBCE}"/>
    <hyperlink ref="K579" r:id="rId586" display="https://tms.vinfast.vn/secure/attachment/1897424/11_04%20MHU%20NO20250512-110348-001020.mp4" xr:uid="{B3134E02-5C88-4BF0-AD68-718309EE05B1}"/>
    <hyperlink ref="K631" r:id="rId587" display="https://tms.vinfast.vn/secure/attachment/1905117/MHU-NO20250513-154859-000066.mp4" xr:uid="{24970AFB-19B3-4475-92DC-861042742DF8}"/>
    <hyperlink ref="K605" r:id="rId588" display="https://tms.vinfast.vn/secure/attachment/1903005/MHU_6_54.mp4" xr:uid="{EC09D290-7AEA-460E-A696-6B03782ACC11}"/>
    <hyperlink ref="K632" r:id="rId589" display="https://tms.vinfast.vn/secure/attachment/1905115/MHU-NO20250513-163502-000112.mp4" xr:uid="{3CFBF602-6E4D-4479-99C7-496015183995}"/>
    <hyperlink ref="K608" r:id="rId590" display="https://tms.vinfast.vn/secure/attachment/1903783/MHU_NO20250513-111812-000293.mp4" xr:uid="{05A15913-C503-4D4A-9464-E7CC4564E5FA}"/>
    <hyperlink ref="K432" r:id="rId591" xr:uid="{7C8228B4-BCAE-4FBB-9F62-6DE84012BB58}"/>
    <hyperlink ref="K633" r:id="rId592" display="https://tms.vinfast.vn/secure/attachment/1905139/MHU-NO20250513-173406-000171.mp4" xr:uid="{39515FB8-0EA8-438D-B9DF-27F75C3F1488}"/>
    <hyperlink ref="K624" r:id="rId593" display="https://tms.vinfast.vn/secure/attachment/1904466/MHU20250513-152548-000074B.MP4" xr:uid="{EC98B048-F2A8-4E14-94DE-FB87C5305AF3}"/>
    <hyperlink ref="K623" r:id="rId594" display="https://tms.vinfast.vn/secure/attachment/1904407/front20250513-112510-000052-new.mp4" xr:uid="{B3963F4B-EA85-41F7-A7D8-951C09703908}"/>
    <hyperlink ref="K736" r:id="rId595" xr:uid="{41EE5A1E-3360-47B8-8504-C10D53E4A80A}"/>
    <hyperlink ref="K650" r:id="rId596" display="https://tms.vinfast.vn/secure/attachment/1909347/MHU-NO20250514-204403-000372.mp4" xr:uid="{2E1745F8-0C04-4470-802D-55CE7E1C2FE3}"/>
    <hyperlink ref="K738" r:id="rId597" xr:uid="{8E65C814-83C1-4E94-B626-A233C9B138B8}"/>
    <hyperlink ref="K739" r:id="rId598" xr:uid="{F43439D2-C8DE-44B6-9C87-7EF0C238AD2D}"/>
    <hyperlink ref="K653" r:id="rId599" display="https://tms.vinfast.vn/secure/attachment/1909325/VF6_PHL_8805__L1432025-05-14_20-48-13.blf" xr:uid="{26375C87-2EFB-48B1-9183-9634EE5FDA07}"/>
    <hyperlink ref="K740" r:id="rId600" xr:uid="{3C53D2F0-9E63-4DA6-81E4-C3AEB4742376}"/>
    <hyperlink ref="K634" r:id="rId601" xr:uid="{EE7B32AF-2D16-47AA-9BE5-FA571CD05BCF}"/>
    <hyperlink ref="K651" r:id="rId602" display="https://tms.vinfast.vn/secure/attachment/1909344/Front-NO20250514-204614-000381.mp4" xr:uid="{20D99A37-9C8F-4CB9-892C-29022B798809}"/>
    <hyperlink ref="K741" r:id="rId603" xr:uid="{BE5B6A8C-C349-4EF0-9E5D-0E67F36BE0B0}"/>
    <hyperlink ref="K744" r:id="rId604" xr:uid="{EDA706CD-D088-47A8-904D-B83D579BFEC2}"/>
    <hyperlink ref="K662" r:id="rId605" display="https://tms.vinfast.vn/secure/attachment/1909323/MHU-NO20250514-154641-000075.mp4" xr:uid="{EDC44831-75AB-4558-A3F5-CDCD48B2EEC7}"/>
    <hyperlink ref="K676" r:id="rId606" display="https://tms.vinfast.vn/secure/attachment/1909340/Front-NO20250514-182305-000238.mp4" xr:uid="{A9F2EC3E-6A27-4AAE-85BF-711BD693AC48}"/>
    <hyperlink ref="K677" r:id="rId607" display="https://tms.vinfast.vn/secure/attachment/1909352/MHU-NO20250514-191357-000282.mp4" xr:uid="{706FAA61-5161-418D-92EC-39C5E75FA719}"/>
    <hyperlink ref="K678" r:id="rId608" display="https://tms.vinfast.vn/secure/attachment/1909322/VF6_PHL_8805__L1372025-05-14_20-18-07.blf" xr:uid="{6C8469A6-0166-4629-B034-8932A9C43325}"/>
    <hyperlink ref="K663" r:id="rId609" display="https://tms.vinfast.vn/secure/attachment/1909337/MHU-NO20250514-192758-000296.mp4" xr:uid="{63BB331B-2ACB-4E9A-BAA6-C502B86F845F}"/>
    <hyperlink ref="K669" r:id="rId610" display="https://tms.vinfast.vn/secure/attachment/1907248/6_21%20MHU%20NO20250514-062039-000010.mp4" xr:uid="{8A8B9048-EBF9-41E7-9122-8D23764ECB07}"/>
    <hyperlink ref="K656" r:id="rId611" xr:uid="{7538373B-1A4A-4001-A13A-D505B9355457}"/>
    <hyperlink ref="K673" r:id="rId612" display="https://tms.vinfast.vn/secure/attachment/1907260/9_35%20MHU%20NO20250514-093351-000203.mp4" xr:uid="{47B751A8-5CC1-4349-B66A-759134AD6275}"/>
    <hyperlink ref="K657" r:id="rId613" xr:uid="{0A2D435C-B27F-4217-90CC-3300AD0DFBC6}"/>
    <hyperlink ref="K746" r:id="rId614" xr:uid="{C744E635-6656-4A07-A3B1-A153151C4765}"/>
    <hyperlink ref="K735" r:id="rId615" display="https://tms.vinfast.vn/secure/attachment/1927613/MHU-NO20250516-150633-000033.mp4" xr:uid="{87B32E11-D7E9-4931-907F-62B28932CAC3}"/>
    <hyperlink ref="K659" r:id="rId616" xr:uid="{75213AF8-0A83-4473-96B7-82C53FC27E68}"/>
    <hyperlink ref="K748" r:id="rId617" xr:uid="{6168F572-EE29-4C4F-9DEE-CA740C4454F3}"/>
    <hyperlink ref="K749" r:id="rId618" xr:uid="{84DDBDAE-F068-4DF4-9C43-92A19DE3B711}"/>
    <hyperlink ref="K760" r:id="rId619" display="https://tms.vinfast.vn/secure/attachment/1918598/MHU20250516-091217-004000B-new.mp4" xr:uid="{5DB95964-96AB-481E-B3B5-A8D344027290}"/>
    <hyperlink ref="K751" r:id="rId620" xr:uid="{9BA1AAB9-EACF-41DA-99DB-75CA2775BECC}"/>
    <hyperlink ref="K752" r:id="rId621" xr:uid="{FF404BFD-9ADE-43A4-A0FF-0792DF65650B}"/>
    <hyperlink ref="K703" r:id="rId622" display="https://tms.vinfast.vn/secure/attachment/1918704/Front-NO20250515-150541-000033.mp4" xr:uid="{D88BBBD5-C07F-40EC-AF9B-98CCBADDD0AD}"/>
    <hyperlink ref="K753" r:id="rId623" display="https://tms.vinfast.vn/secure/attachment/1927127/MHU-NO20250516-181346-000220.mp4" xr:uid="{1EC43D26-F44F-4A85-89CF-725788115808}"/>
    <hyperlink ref="K681" r:id="rId624" xr:uid="{F6F52FF3-81F7-4B3F-B181-4ADC062D1BCB}"/>
    <hyperlink ref="K619" r:id="rId625" xr:uid="{22D4D434-3E65-4378-AA36-375596C5B3BA}"/>
    <hyperlink ref="K747" r:id="rId626" display="https://tms.vinfast.vn/secure/attachment/1927431/MHU-NO20250516-160937-000096.mp4" xr:uid="{A3CEC6BB-2473-48C5-9489-36385229D37A}"/>
    <hyperlink ref="K621" r:id="rId627" xr:uid="{67BD4017-AC28-4F79-9A7D-C35055027BB4}"/>
    <hyperlink ref="K622" r:id="rId628" xr:uid="{7FE68C71-8B3B-4E2A-895F-B5A5E7FD58F7}"/>
    <hyperlink ref="K630" r:id="rId629" xr:uid="{07BE8919-E846-4DAE-B2AE-747ABA120C01}"/>
    <hyperlink ref="K513" r:id="rId630" xr:uid="{675CFAB2-6438-4AA1-A67A-FFC25D6EDD2A}"/>
    <hyperlink ref="K531" r:id="rId631" xr:uid="{0339FC09-BEAA-4AD3-9EBC-5477C2C20533}"/>
    <hyperlink ref="K533" r:id="rId632" xr:uid="{26408B5B-55F7-4DD7-95D9-C835F03D282C}"/>
    <hyperlink ref="K535" r:id="rId633" xr:uid="{C698362D-5172-4047-85AE-D29F04DCE18C}"/>
    <hyperlink ref="K538" r:id="rId634" xr:uid="{2EDB1817-4CCD-4792-83F9-F7924A8C0AB8}"/>
    <hyperlink ref="K540" r:id="rId635" xr:uid="{FB3C7CD4-A802-4147-BB49-795AEE448AE0}"/>
    <hyperlink ref="K542" r:id="rId636" xr:uid="{8A49039E-1D58-4548-A70A-5B060D906CAC}"/>
    <hyperlink ref="K553" r:id="rId637" xr:uid="{4EA88612-F3A0-4005-9CD4-2EC72758E555}"/>
    <hyperlink ref="K264" r:id="rId638" xr:uid="{871C88E4-C9D4-4978-B664-82A4B7FECF49}"/>
    <hyperlink ref="K691" r:id="rId639" xr:uid="{15262835-275C-4825-A511-5296A64026E1}"/>
    <hyperlink ref="K750" r:id="rId640" display="https://tms.vinfast.vn/secure/attachment/1927126/MHU-NO20250516-161338-000100.mp4" xr:uid="{6ED018B4-8E07-4E93-ACD0-C2D3F6BC3B18}"/>
    <hyperlink ref="K682" r:id="rId641" xr:uid="{85635798-54C7-415F-8E61-E47ED13E976F}"/>
    <hyperlink ref="K742" r:id="rId642" xr:uid="{D366DC32-1BFB-4BF0-AA52-0DF1E1540554}"/>
    <hyperlink ref="K743" r:id="rId643" xr:uid="{488224CE-9519-457C-87FB-732180F5D4C5}"/>
    <hyperlink ref="K737" r:id="rId644" display="https://tms.vinfast.vn/secure/attachment/1927498/MHU-NO20250516-152434-000051.mp4" xr:uid="{10C3FDFC-A108-419F-8232-7B35F10EB088}"/>
    <hyperlink ref="K683" r:id="rId645" xr:uid="{5C8820FA-2FC5-47DC-B3A2-C202886D7E86}"/>
    <hyperlink ref="K745" r:id="rId646" xr:uid="{E7635CB7-43DD-45E2-8B70-BC466CC30D0C}"/>
    <hyperlink ref="K684" r:id="rId647" xr:uid="{7E2BEC54-67A0-4DE3-A526-C1D48757F390}"/>
    <hyperlink ref="K754" r:id="rId648" display="https://tms.vinfast.vn/secure/attachment/1927446/MHU-NO20250516-190649-000273.mp4" xr:uid="{FD7E6936-EEB0-4932-BAAD-77B37D7A3098}"/>
    <hyperlink ref="K756" r:id="rId649" xr:uid="{D5E8C239-C62D-408F-93A4-625436781506}"/>
    <hyperlink ref="K757" r:id="rId650" xr:uid="{6E5FE6E4-2EFB-4024-9AF9-39C9A8A1CDB9}"/>
    <hyperlink ref="K554" r:id="rId651" xr:uid="{B4848A9B-4983-4330-BF05-1A184D58E3D2}"/>
    <hyperlink ref="K556" r:id="rId652" xr:uid="{7203442B-B1D9-45A7-9918-5093450575C2}"/>
    <hyperlink ref="K722" r:id="rId653" xr:uid="{F78BC488-A430-4931-8B37-820DA28611B8}"/>
    <hyperlink ref="K560" r:id="rId654" xr:uid="{880CD6A5-25FF-4BCD-AF39-0332CB155FB9}"/>
    <hyperlink ref="K755" r:id="rId655" display="https://tms.vinfast.vn/secure/attachment/1927447/MHU-NO20250516-191050-000277.mp4" xr:uid="{BCD88FC0-C237-40A1-99A8-41FA720B9C67}"/>
    <hyperlink ref="K758" r:id="rId656" display="https://tms.vinfast.vn/secure/attachment/1927477/MHU-NO20250516-192250-000289.mp4" xr:uid="{75EE87FC-F69B-4AEA-A915-02378FA2B181}"/>
    <hyperlink ref="K654" r:id="rId657" xr:uid="{79B0A176-2E28-4A4D-B31C-4C39F44D25E9}"/>
    <hyperlink ref="K730" r:id="rId658" display="https://tms.vinfast.vn/secure/attachment/1916705/7_51%20MHU%20NO20250516-075027-000362.mp4" xr:uid="{C1AA3F21-CE26-4AD9-9A7D-CCAAD2EBFA56}"/>
    <hyperlink ref="K728" r:id="rId659" display="https://tms.vinfast.vn/secure/attachment/1916700/7_45%20MHU%20NO20250516-074427-000356.mp4" xr:uid="{95B68102-83A0-4AB5-8819-FE80E8A0E59D}"/>
    <hyperlink ref="K759" r:id="rId660" xr:uid="{738C3A71-B581-43A8-8A5C-AA2BDB2DF0AD}"/>
    <hyperlink ref="K563" r:id="rId661" xr:uid="{FB998CDB-D880-4C4A-9C48-7F0C1B95491A}"/>
    <hyperlink ref="K762" r:id="rId662" xr:uid="{5FAD9273-D3E7-4CFF-A302-CC2EE644ED27}"/>
    <hyperlink ref="K564" r:id="rId663" xr:uid="{F6D38EE7-1638-4461-8C2A-E1FE20FB41E1}"/>
    <hyperlink ref="K709" r:id="rId664" xr:uid="{D8A8A22B-ACEE-42EF-85EF-2FF1BA3036C9}"/>
    <hyperlink ref="K712" r:id="rId665" xr:uid="{044E2B4C-ADFD-4DEC-A236-FC0AE075F51C}"/>
    <hyperlink ref="K565" r:id="rId666" xr:uid="{18660884-8613-4EA1-8769-60F5C69057BD}"/>
    <hyperlink ref="K713" r:id="rId667" xr:uid="{220C20F6-50E9-4615-BF72-3A6083F069BA}"/>
    <hyperlink ref="K761" r:id="rId668" xr:uid="{8E2F2F06-061A-4C85-ADEB-1ADCE4BDD52E}"/>
    <hyperlink ref="K568" r:id="rId669" xr:uid="{7F0A54B9-42A7-45DD-9C9F-1CEB0AAD5939}"/>
    <hyperlink ref="K672" r:id="rId670" xr:uid="{8D474D65-2D51-406F-96F0-45E2B19C78D0}"/>
    <hyperlink ref="K724" r:id="rId671" xr:uid="{BA15A61D-0358-4115-B68B-B31A5FF0E54C}"/>
    <hyperlink ref="K725" r:id="rId672" xr:uid="{1139C630-0832-469C-879D-B9D3B7C22A9A}"/>
    <hyperlink ref="K674" r:id="rId673" xr:uid="{86F4FF47-F607-4F63-BF07-45AED79E0657}"/>
    <hyperlink ref="K694" r:id="rId674" xr:uid="{7BEE360B-1C9B-499B-87E7-301121D43834}"/>
    <hyperlink ref="K727" r:id="rId675" xr:uid="{B2F4AA1E-007F-4213-939B-A5326206C2CB}"/>
    <hyperlink ref="K729" r:id="rId676" xr:uid="{2EAC2A35-32AB-4EA6-97C2-F585F38A67A1}"/>
    <hyperlink ref="K689" r:id="rId677" xr:uid="{9793FDF8-032D-422A-AAA4-CFF900F45B7F}"/>
    <hyperlink ref="K732" r:id="rId678" xr:uid="{E2A750DC-5516-46A1-855B-F1FEEEEE6993}"/>
    <hyperlink ref="K658" r:id="rId679" xr:uid="{BEAAAE2D-4D48-4E3A-A14A-EEC2856717CB}"/>
    <hyperlink ref="K702" r:id="rId680" xr:uid="{43F7E3A1-3ADD-469E-937C-0CD2CCA70757}"/>
    <hyperlink ref="K706" r:id="rId681" xr:uid="{3D21060C-517B-4F31-B57A-D53519DCA11C}"/>
    <hyperlink ref="K497" r:id="rId682" xr:uid="{52457A8D-8F99-41C6-9921-763CD0D7205A}"/>
    <hyperlink ref="K414" r:id="rId683" xr:uid="{237C3361-4A4C-4213-B49A-49A53468F6B5}"/>
    <hyperlink ref="K464" r:id="rId684" xr:uid="{D2F6CD20-B62A-4727-AE8E-7681B6622443}"/>
    <hyperlink ref="K690" r:id="rId685" xr:uid="{D91A4AF8-756A-4884-BBF4-E56C2698A0FD}"/>
    <hyperlink ref="K371" r:id="rId686" display="https://tms.vinfast.vn/secure/attachment/1881250/VF6_8805_2025-05-07_20-29-30__L042.blf" xr:uid="{66438C49-782D-44BB-A7D8-BC30046150C1}"/>
    <hyperlink ref="K723" r:id="rId687" xr:uid="{A3E1A632-B6A4-4709-8777-50AA2B89D4CB}"/>
    <hyperlink ref="K452" r:id="rId688" display="https://tms.vinfast.vn/secure/attachment/1890689/MHU_16_43_34_NO20250509-164250-000534.mp4" xr:uid="{D7467873-14E9-4468-B84E-DD2A0B4C28B3}"/>
    <hyperlink ref="K110" r:id="rId689" xr:uid="{E329163B-7CF3-4BC3-9D68-782A661F872C}"/>
    <hyperlink ref="K692" r:id="rId690" xr:uid="{9671419E-2B18-420B-8CA8-9349ACD82104}"/>
    <hyperlink ref="K726" r:id="rId691" xr:uid="{AC7F572B-9996-4B2F-A410-5C71E1E8F68A}"/>
  </hyperlinks>
  <pageMargins left="0.7" right="0.7" top="0.75" bottom="0.75" header="0.3" footer="0.3"/>
  <pageSetup orientation="portrait" horizontalDpi="300" verticalDpi="300" r:id="rId692"/>
  <tableParts count="1">
    <tablePart r:id="rId69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C65F9-10F4-4B1A-BE86-4B028D13CDC3}">
  <sheetPr>
    <tabColor rgb="FFFF0000"/>
  </sheetPr>
  <dimension ref="B1:AS200"/>
  <sheetViews>
    <sheetView showGridLines="0" workbookViewId="0">
      <pane ySplit="5" topLeftCell="AA6" activePane="bottomLeft" state="frozen"/>
      <selection pane="bottomLeft" activeCell="AL5" sqref="AL5"/>
    </sheetView>
  </sheetViews>
  <sheetFormatPr defaultRowHeight="15"/>
  <cols>
    <col min="2" max="2" width="16.140625" customWidth="1"/>
    <col min="3" max="3" width="12.7109375" customWidth="1"/>
    <col min="4" max="4" width="9.42578125" customWidth="1"/>
    <col min="5" max="5" width="8.42578125" customWidth="1"/>
    <col min="6" max="6" width="8.7109375" customWidth="1"/>
    <col min="7" max="7" width="8.28515625" customWidth="1"/>
    <col min="8" max="8" width="11.42578125" customWidth="1"/>
    <col min="9" max="9" width="9.140625" style="29" customWidth="1"/>
    <col min="10" max="10" width="6.28515625" customWidth="1"/>
    <col min="11" max="11" width="7" customWidth="1"/>
    <col min="12" max="12" width="9.140625" customWidth="1"/>
    <col min="13" max="14" width="11.42578125" customWidth="1"/>
    <col min="15" max="16" width="9.140625" bestFit="1" customWidth="1"/>
    <col min="17" max="17" width="15.140625" style="28" customWidth="1"/>
    <col min="18" max="18" width="17" style="71" customWidth="1"/>
    <col min="19" max="19" width="23.5703125" style="28" customWidth="1"/>
    <col min="20" max="20" width="13.140625" style="28" customWidth="1"/>
    <col min="21" max="21" width="21.140625" style="28" customWidth="1"/>
    <col min="22" max="22" width="10.42578125" style="28" customWidth="1"/>
    <col min="23" max="23" width="10.7109375" style="28" bestFit="1" customWidth="1"/>
    <col min="24" max="24" width="13.28515625" style="28" customWidth="1"/>
    <col min="25" max="25" width="72.7109375" style="36" customWidth="1"/>
    <col min="26" max="26" width="8.7109375" bestFit="1" customWidth="1"/>
    <col min="27" max="27" width="16.5703125" style="28" customWidth="1"/>
    <col min="28" max="28" width="19.42578125" style="28" hidden="1" customWidth="1"/>
    <col min="29" max="29" width="10.7109375" hidden="1" customWidth="1"/>
    <col min="30" max="30" width="53.85546875" style="39" customWidth="1"/>
    <col min="31" max="31" width="9.140625" style="28" customWidth="1"/>
    <col min="32" max="32" width="11.7109375" style="28" customWidth="1"/>
    <col min="33" max="35" width="9.140625" style="28" customWidth="1"/>
    <col min="36" max="39" width="15.140625" customWidth="1"/>
    <col min="40" max="40" width="14.42578125" style="28" customWidth="1"/>
    <col min="41" max="41" width="17.42578125" style="28" customWidth="1"/>
    <col min="42" max="42" width="15.85546875" style="28" customWidth="1"/>
    <col min="43" max="43" width="11" style="28" customWidth="1"/>
    <col min="44" max="44" width="78.85546875" style="39" customWidth="1"/>
    <col min="45" max="45" width="23.85546875" style="28" customWidth="1"/>
    <col min="46" max="46" width="17.7109375" customWidth="1"/>
  </cols>
  <sheetData>
    <row r="1" spans="2:45">
      <c r="B1" s="119" t="s">
        <v>2239</v>
      </c>
      <c r="C1" s="49" t="s">
        <v>2240</v>
      </c>
      <c r="D1" s="49" t="s">
        <v>2241</v>
      </c>
      <c r="E1" s="68" t="s">
        <v>2242</v>
      </c>
      <c r="F1" s="40" t="s">
        <v>2243</v>
      </c>
      <c r="G1" s="2"/>
      <c r="H1" s="24"/>
    </row>
    <row r="2" spans="2:45">
      <c r="B2" s="120">
        <f>COUNTA('ADAS issue list '!F:F)-COUNTA('ADAS issue list '!F1:F1)</f>
        <v>761</v>
      </c>
      <c r="C2" s="50">
        <f>COUNTA('ADAS issue list '!N:N)- COUNTA('ADAS issue list '!N1:N1) -COUNTIF('ADAS issue list '!N:N,"Pending")</f>
        <v>761</v>
      </c>
      <c r="D2" s="51">
        <f>IF(B2&gt;0,C2/B2,0)</f>
        <v>1</v>
      </c>
      <c r="E2" s="69">
        <f>B2-C2</f>
        <v>0</v>
      </c>
      <c r="F2" s="40">
        <f>M22</f>
        <v>65</v>
      </c>
      <c r="G2" s="2"/>
      <c r="H2" s="24"/>
      <c r="Q2" s="41"/>
    </row>
    <row r="3" spans="2:45">
      <c r="Q3" s="41"/>
    </row>
    <row r="4" spans="2:45">
      <c r="AE4" s="365" t="s">
        <v>2244</v>
      </c>
      <c r="AF4" s="365"/>
      <c r="AG4" s="365"/>
      <c r="AH4" s="365"/>
      <c r="AI4" s="365"/>
    </row>
    <row r="5" spans="2:45" ht="32.25">
      <c r="B5" s="17" t="s">
        <v>2245</v>
      </c>
      <c r="C5" s="18" t="s">
        <v>2246</v>
      </c>
      <c r="D5" s="18" t="s">
        <v>457</v>
      </c>
      <c r="E5" s="18" t="s">
        <v>2247</v>
      </c>
      <c r="F5" s="18" t="s">
        <v>2248</v>
      </c>
      <c r="G5" s="18" t="s">
        <v>28</v>
      </c>
      <c r="H5" s="18" t="s">
        <v>249</v>
      </c>
      <c r="I5" s="18" t="s">
        <v>2249</v>
      </c>
      <c r="J5" s="19" t="s">
        <v>90</v>
      </c>
      <c r="K5" s="19" t="s">
        <v>57</v>
      </c>
      <c r="L5" s="20" t="s">
        <v>2250</v>
      </c>
      <c r="M5" s="21" t="s">
        <v>2251</v>
      </c>
      <c r="N5" s="356"/>
      <c r="Q5" s="243" t="s">
        <v>2252</v>
      </c>
      <c r="R5" s="244" t="s">
        <v>2253</v>
      </c>
      <c r="S5" s="244" t="s">
        <v>2254</v>
      </c>
      <c r="T5" s="244" t="s">
        <v>2255</v>
      </c>
      <c r="U5" s="244" t="s">
        <v>2256</v>
      </c>
      <c r="V5" s="245" t="s">
        <v>2257</v>
      </c>
      <c r="W5" s="244" t="s">
        <v>2258</v>
      </c>
      <c r="X5" s="245" t="s">
        <v>2259</v>
      </c>
      <c r="Y5" s="244" t="s">
        <v>2260</v>
      </c>
      <c r="Z5" s="245" t="s">
        <v>2261</v>
      </c>
      <c r="AA5" s="244" t="s">
        <v>2262</v>
      </c>
      <c r="AB5" s="240" t="s">
        <v>2263</v>
      </c>
      <c r="AC5" s="244" t="s">
        <v>2264</v>
      </c>
      <c r="AD5" s="52" t="s">
        <v>2265</v>
      </c>
      <c r="AE5" s="342" t="s">
        <v>2266</v>
      </c>
      <c r="AF5" s="321" t="s">
        <v>2267</v>
      </c>
      <c r="AG5" s="244" t="s">
        <v>2268</v>
      </c>
      <c r="AH5" s="321" t="s">
        <v>2269</v>
      </c>
      <c r="AI5" s="343" t="s">
        <v>2270</v>
      </c>
      <c r="AK5" t="s">
        <v>3</v>
      </c>
      <c r="AN5" s="58" t="s">
        <v>2253</v>
      </c>
      <c r="AO5" s="59" t="s">
        <v>2254</v>
      </c>
      <c r="AP5" s="60" t="s">
        <v>2257</v>
      </c>
      <c r="AQ5" s="30" t="s">
        <v>2258</v>
      </c>
      <c r="AR5" s="59" t="s">
        <v>2260</v>
      </c>
      <c r="AS5" s="61" t="s">
        <v>2271</v>
      </c>
    </row>
    <row r="6" spans="2:45" ht="30.75">
      <c r="B6" s="26" t="s">
        <v>213</v>
      </c>
      <c r="C6" s="17">
        <f t="shared" ref="C6:C11" si="0">SUM(D6:I6)</f>
        <v>156</v>
      </c>
      <c r="D6" s="16">
        <f>COUNTIFS('ADAS issue list '!H:H,B6,'ADAS issue list '!N:N,"Pass") - COUNTIFS('ADAS issue list '!$H$1:$H$1,B6,'ADAS issue list '!$N$1:$N$1,"Pass")</f>
        <v>66</v>
      </c>
      <c r="E6" s="1">
        <f>COUNTIFS('ADAS issue list '!H:H,B6,'ADAS issue list '!N:N,"Fail") -  COUNTIFS('ADAS issue list '!$H$1:$H$1,B6,'ADAS issue list '!$N$1:$N$1,"Fail")</f>
        <v>71</v>
      </c>
      <c r="F6" s="1">
        <f>COUNTIFS('ADAS issue list '!H:H,B6,'ADAS issue list '!N:N,"Fail - KPI") -  COUNTIFS('ADAS issue list '!$H$1:$H$1,B6,'ADAS issue list '!$N$1:$N$1,"Fail - KPI")</f>
        <v>0</v>
      </c>
      <c r="G6" s="1">
        <f>COUNTIFS('ADAS issue list '!H:H,B6,'ADAS issue list '!N:N,"Can't check") -  COUNTIFS('ADAS issue list '!$H$1:$H$1,B6,'ADAS issue list '!$N$1:$N$1,"Can't check")</f>
        <v>1</v>
      </c>
      <c r="H6" s="1">
        <f>COUNTIFS('ADAS issue list '!H:H,B6,'ADAS issue list '!N:N,"Limitation") -  COUNTIFS('ADAS issue list '!$H$1:$H$1,B6,'ADAS issue list '!$N$1:$N$1,"Limitation")</f>
        <v>18</v>
      </c>
      <c r="I6" s="16">
        <f>COUNTIFS('ADAS issue list '!H:H,B6,'ADAS issue list '!N:N,"Vehicle issue") -  COUNTIFS('ADAS issue list '!$H$1:$H$1,B6,'ADAS issue list '!$N$1:$N$1,"Vehicle issue")</f>
        <v>0</v>
      </c>
      <c r="J6" s="1">
        <f>COUNTIFS('ADAS issue list '!H:H,B6,'ADAS issue list '!N:N,"No data") -  COUNTIFS('ADAS issue list '!$H$1:$H$1,B6,'ADAS issue list '!$N$1:$N$1,"No data")</f>
        <v>5</v>
      </c>
      <c r="K6" s="1">
        <f>COUNTIFS('ADAS issue list '!H:H,B6,'ADAS issue list '!N:N,"Data error") -  COUNTIFS('ADAS issue list '!$H$1:$H$1,B6,'ADAS issue list '!$N$1:$N$1,"Data error")</f>
        <v>0</v>
      </c>
      <c r="L6" s="17">
        <f t="shared" ref="L6:L11" si="1">SUM(D6:K6)</f>
        <v>161</v>
      </c>
      <c r="M6" s="17">
        <f>COUNTIFS(R:R,B6)+1</f>
        <v>20</v>
      </c>
      <c r="N6" s="356"/>
      <c r="Q6" s="246" t="s">
        <v>193</v>
      </c>
      <c r="R6" s="16" t="s">
        <v>213</v>
      </c>
      <c r="S6" s="23" t="s">
        <v>382</v>
      </c>
      <c r="T6" s="22" t="s">
        <v>2272</v>
      </c>
      <c r="U6" s="1" t="s">
        <v>193</v>
      </c>
      <c r="V6" s="22" t="s">
        <v>2273</v>
      </c>
      <c r="W6" s="22" t="s">
        <v>2274</v>
      </c>
      <c r="X6" s="1" t="s">
        <v>2275</v>
      </c>
      <c r="Y6" s="15" t="s">
        <v>2276</v>
      </c>
      <c r="Z6" s="16">
        <f>COUNTIFS('ADAS issue list '!O:O,"*"&amp;Sum!S6&amp;"*") - COUNTIFS('ADAS issue list '!$O$1:$O$1,"*"&amp;Sum!S6&amp;"*")</f>
        <v>21</v>
      </c>
      <c r="AA6" s="54" t="s">
        <v>2277</v>
      </c>
      <c r="AB6" s="241"/>
      <c r="AC6" s="57"/>
      <c r="AD6" s="347" t="s">
        <v>2278</v>
      </c>
      <c r="AE6" s="344">
        <v>5</v>
      </c>
      <c r="AF6" s="1">
        <v>7</v>
      </c>
      <c r="AG6" s="1">
        <v>5</v>
      </c>
      <c r="AH6" s="1">
        <f>Table338[[#This Row],[Severity2]]*Table338[[#This Row],[Occurrence2]]*Table338[[#This Row],[Detection]]</f>
        <v>175</v>
      </c>
      <c r="AI6" s="54" t="str">
        <f>IF(Table338[[#This Row],[RPN]]&lt;80, "Low", IF(Table338[[#This Row],[RPN]]&lt;=150, "Medium", "High"))</f>
        <v>High</v>
      </c>
      <c r="AN6" s="62"/>
      <c r="AO6" s="25"/>
      <c r="AP6" s="1"/>
      <c r="AQ6" s="1"/>
      <c r="AR6" s="14"/>
      <c r="AS6" s="40"/>
    </row>
    <row r="7" spans="2:45" ht="30.75">
      <c r="B7" s="26" t="s">
        <v>194</v>
      </c>
      <c r="C7" s="17">
        <f t="shared" si="0"/>
        <v>207</v>
      </c>
      <c r="D7" s="16">
        <f>COUNTIFS('ADAS issue list '!H:H,B7,'ADAS issue list '!N:N,"Pass") - COUNTIFS('ADAS issue list '!$H$1:$H$1,B7,'ADAS issue list '!$N$1:$N$1,"Pass")</f>
        <v>94</v>
      </c>
      <c r="E7" s="1">
        <f>COUNTIFS('ADAS issue list '!H:H,B7,'ADAS issue list '!N:N,"Fail") -  COUNTIFS('ADAS issue list '!$H$1:$H$1,B7,'ADAS issue list '!$N$1:$N$1,"Fail")</f>
        <v>100</v>
      </c>
      <c r="F7" s="1">
        <f>COUNTIFS('ADAS issue list '!H:H,B7,'ADAS issue list '!N:N,"Fail - KPI") -  COUNTIFS('ADAS issue list '!$H$1:$H$1,B7,'ADAS issue list '!$N$1:$N$1,"Fail - KPI")</f>
        <v>0</v>
      </c>
      <c r="G7" s="1">
        <f>COUNTIFS('ADAS issue list '!H:H,B7,'ADAS issue list '!N:N,"Can't check") -  COUNTIFS('ADAS issue list '!$H$1:$H$1,B7,'ADAS issue list '!$N$1:$N$1,"Can't check")</f>
        <v>6</v>
      </c>
      <c r="H7" s="1">
        <f>COUNTIFS('ADAS issue list '!H:H,B7,'ADAS issue list '!N:N,"Limitation") -  COUNTIFS('ADAS issue list '!$H$1:$H$1,B7,'ADAS issue list '!$N$1:$N$1,"Limitation")</f>
        <v>7</v>
      </c>
      <c r="I7" s="16">
        <f>COUNTIFS('ADAS issue list '!H:H,B7,'ADAS issue list '!N:N,"Vehicle issue") -  COUNTIFS('ADAS issue list '!$H$1:$H$1,B7,'ADAS issue list '!$N$1:$N$1,"Vehicle issue")</f>
        <v>0</v>
      </c>
      <c r="J7" s="1">
        <f>COUNTIFS('ADAS issue list '!H:H,B7,'ADAS issue list '!N:N,"No data") -  COUNTIFS('ADAS issue list '!$H$1:$H$1,B7,'ADAS issue list '!$N$1:$N$1,"No data")</f>
        <v>14</v>
      </c>
      <c r="K7" s="1">
        <f>COUNTIFS('ADAS issue list '!H:H,B7,'ADAS issue list '!N:N,"Data error") -  COUNTIFS('ADAS issue list '!$H$1:$H$1,B7,'ADAS issue list '!$N$1:$N$1,"Data error")</f>
        <v>0</v>
      </c>
      <c r="L7" s="17">
        <f t="shared" si="1"/>
        <v>221</v>
      </c>
      <c r="M7" s="17">
        <f>COUNTIFS(R:R,B7)</f>
        <v>12</v>
      </c>
      <c r="N7" s="356"/>
      <c r="Q7" s="246" t="s">
        <v>193</v>
      </c>
      <c r="R7" s="16" t="s">
        <v>213</v>
      </c>
      <c r="S7" s="23" t="s">
        <v>342</v>
      </c>
      <c r="T7" s="22" t="s">
        <v>2272</v>
      </c>
      <c r="U7" s="1" t="s">
        <v>193</v>
      </c>
      <c r="V7" s="22" t="s">
        <v>2273</v>
      </c>
      <c r="W7" s="22" t="s">
        <v>2274</v>
      </c>
      <c r="X7" s="1" t="s">
        <v>2279</v>
      </c>
      <c r="Y7" s="15" t="s">
        <v>2280</v>
      </c>
      <c r="Z7" s="16">
        <f>COUNTIFS('ADAS issue list '!O:O,"*"&amp;Sum!S7&amp;"*") - COUNTIFS('ADAS issue list '!$O$1:$O$1,"*"&amp;Sum!S7&amp;"*")</f>
        <v>13</v>
      </c>
      <c r="AA7" s="54" t="s">
        <v>2277</v>
      </c>
      <c r="AB7" s="241"/>
      <c r="AC7" s="57"/>
      <c r="AD7" s="347" t="s">
        <v>2281</v>
      </c>
      <c r="AE7" s="344">
        <v>6</v>
      </c>
      <c r="AF7" s="1">
        <v>5</v>
      </c>
      <c r="AG7" s="1">
        <v>6</v>
      </c>
      <c r="AH7" s="1">
        <f>Table338[[#This Row],[Severity2]]*Table338[[#This Row],[Occurrence2]]*Table338[[#This Row],[Detection]]</f>
        <v>180</v>
      </c>
      <c r="AI7" s="54" t="str">
        <f>IF(Table338[[#This Row],[RPN]]&lt;80, "Low", IF(Table338[[#This Row],[RPN]]&lt;=150, "Medium", "High"))</f>
        <v>High</v>
      </c>
      <c r="AN7" s="62"/>
      <c r="AO7" s="25"/>
      <c r="AP7" s="1"/>
      <c r="AQ7" s="1"/>
      <c r="AR7" s="14"/>
      <c r="AS7" s="40"/>
    </row>
    <row r="8" spans="2:45" ht="16.5">
      <c r="B8" s="26" t="s">
        <v>206</v>
      </c>
      <c r="C8" s="17">
        <f t="shared" si="0"/>
        <v>89</v>
      </c>
      <c r="D8" s="16">
        <f>COUNTIFS('ADAS issue list '!H:H,B8,'ADAS issue list '!N:N,"Pass") - COUNTIFS('ADAS issue list '!$H$1:$H$1,B8,'ADAS issue list '!$N$1:$N$1,"Pass")</f>
        <v>81</v>
      </c>
      <c r="E8" s="1">
        <f>COUNTIFS('ADAS issue list '!H:H,B8,'ADAS issue list '!N:N,"Fail") -  COUNTIFS('ADAS issue list '!$H$1:$H$1,B8,'ADAS issue list '!$N$1:$N$1,"Fail")</f>
        <v>6</v>
      </c>
      <c r="F8" s="1">
        <f>COUNTIFS('ADAS issue list '!H:H,B8,'ADAS issue list '!N:N,"Fail - KPI") -  COUNTIFS('ADAS issue list '!$H$1:$H$1,B8,'ADAS issue list '!$N$1:$N$1,"Fail - KPI")</f>
        <v>0</v>
      </c>
      <c r="G8" s="1">
        <f>COUNTIFS('ADAS issue list '!H:H,B8,'ADAS issue list '!N:N,"Can't check") -  COUNTIFS('ADAS issue list '!$H$1:$H$1,B8,'ADAS issue list '!$N$1:$N$1,"Can't check")</f>
        <v>2</v>
      </c>
      <c r="H8" s="1">
        <f>COUNTIFS('ADAS issue list '!H:H,B8,'ADAS issue list '!N:N,"Limitation") -  COUNTIFS('ADAS issue list '!$H$1:$H$1,B8,'ADAS issue list '!$N$1:$N$1,"Limitation")</f>
        <v>0</v>
      </c>
      <c r="I8" s="16">
        <f>COUNTIFS('ADAS issue list '!H:H,B8,'ADAS issue list '!N:N,"Vehicle issue") -  COUNTIFS('ADAS issue list '!$H$1:$H$1,B8,'ADAS issue list '!$N$1:$N$1,"Vehicle issue")</f>
        <v>0</v>
      </c>
      <c r="J8" s="1">
        <f>COUNTIFS('ADAS issue list '!H:H,B8,'ADAS issue list '!N:N,"No data") -  COUNTIFS('ADAS issue list '!$H$1:$H$1,B8,'ADAS issue list '!$N$1:$N$1,"No data")</f>
        <v>5</v>
      </c>
      <c r="K8" s="1">
        <f>COUNTIFS('ADAS issue list '!H:H,B8,'ADAS issue list '!N:N,"Data error") -  COUNTIFS('ADAS issue list '!$H$1:$H$1,B8,'ADAS issue list '!$N$1:$N$1,"Data error")</f>
        <v>0</v>
      </c>
      <c r="L8" s="17">
        <f t="shared" si="1"/>
        <v>94</v>
      </c>
      <c r="M8" s="17">
        <f>COUNTIFS(R:R,B8)</f>
        <v>3</v>
      </c>
      <c r="N8" s="356"/>
      <c r="Q8" s="246" t="s">
        <v>193</v>
      </c>
      <c r="R8" s="16" t="s">
        <v>213</v>
      </c>
      <c r="S8" s="23" t="s">
        <v>362</v>
      </c>
      <c r="T8" s="22" t="s">
        <v>2272</v>
      </c>
      <c r="U8" s="1" t="s">
        <v>193</v>
      </c>
      <c r="V8" s="22" t="s">
        <v>2282</v>
      </c>
      <c r="W8" s="22" t="s">
        <v>2274</v>
      </c>
      <c r="X8" s="1" t="s">
        <v>2275</v>
      </c>
      <c r="Y8" s="15" t="s">
        <v>2283</v>
      </c>
      <c r="Z8" s="16">
        <f>COUNTIFS('ADAS issue list '!O:O,"*"&amp;Sum!S8&amp;"*") - COUNTIFS('ADAS issue list '!$O$1:$O$1,"*"&amp;Sum!S8&amp;"*")</f>
        <v>27</v>
      </c>
      <c r="AA8" s="54" t="s">
        <v>2277</v>
      </c>
      <c r="AB8" s="241"/>
      <c r="AC8" s="57"/>
      <c r="AD8" s="347" t="s">
        <v>2284</v>
      </c>
      <c r="AE8" s="344">
        <v>5</v>
      </c>
      <c r="AF8" s="1">
        <v>7</v>
      </c>
      <c r="AG8" s="1">
        <v>6</v>
      </c>
      <c r="AH8" s="1">
        <f>Table338[[#This Row],[Severity2]]*Table338[[#This Row],[Occurrence2]]*Table338[[#This Row],[Detection]]</f>
        <v>210</v>
      </c>
      <c r="AI8" s="54" t="str">
        <f>IF(Table338[[#This Row],[RPN]]&lt;80, "Low", IF(Table338[[#This Row],[RPN]]&lt;=150, "Medium", "High"))</f>
        <v>High</v>
      </c>
      <c r="AN8" s="62"/>
      <c r="AO8" s="25"/>
      <c r="AP8" s="1"/>
      <c r="AQ8" s="1"/>
      <c r="AR8" s="14"/>
      <c r="AS8" s="40"/>
    </row>
    <row r="9" spans="2:45" ht="30.75">
      <c r="B9" s="26" t="s">
        <v>322</v>
      </c>
      <c r="C9" s="17">
        <f t="shared" si="0"/>
        <v>8</v>
      </c>
      <c r="D9" s="16">
        <f>COUNTIFS('ADAS issue list '!H:H,B9,'ADAS issue list '!N:N,"Pass") - COUNTIFS('ADAS issue list '!$H$1:$H$1,B9,'ADAS issue list '!$N$1:$N$1,"Pass")</f>
        <v>7</v>
      </c>
      <c r="E9" s="1">
        <f>COUNTIFS('ADAS issue list '!H:H,B9,'ADAS issue list '!N:N,"Fail") -  COUNTIFS('ADAS issue list '!$H$1:$H$1,B9,'ADAS issue list '!$N$1:$N$1,"Fail")</f>
        <v>1</v>
      </c>
      <c r="F9" s="1">
        <f>COUNTIFS('ADAS issue list '!H:H,B9,'ADAS issue list '!N:N,"Fail - KPI") -  COUNTIFS('ADAS issue list '!$H$1:$H$1,B9,'ADAS issue list '!$N$1:$N$1,"Fail - KPI")</f>
        <v>0</v>
      </c>
      <c r="G9" s="1">
        <f>COUNTIFS('ADAS issue list '!H:H,B9,'ADAS issue list '!N:N,"Can't check") -  COUNTIFS('ADAS issue list '!$H$1:$H$1,B9,'ADAS issue list '!$N$1:$N$1,"Can't check")</f>
        <v>0</v>
      </c>
      <c r="H9" s="1">
        <f>COUNTIFS('ADAS issue list '!H:H,B9,'ADAS issue list '!N:N,"Limitation") -  COUNTIFS('ADAS issue list '!$H$1:$H$1,B9,'ADAS issue list '!$N$1:$N$1,"Limitation")</f>
        <v>0</v>
      </c>
      <c r="I9" s="16">
        <f>COUNTIFS('ADAS issue list '!H:H,B9,'ADAS issue list '!N:N,"Vehicle issue") -  COUNTIFS('ADAS issue list '!$H$1:$H$1,B9,'ADAS issue list '!$N$1:$N$1,"Vehicle issue")</f>
        <v>0</v>
      </c>
      <c r="J9" s="1">
        <f>COUNTIFS('ADAS issue list '!H:H,B9,'ADAS issue list '!N:N,"No data") -  COUNTIFS('ADAS issue list '!$H$1:$H$1,B9,'ADAS issue list '!$N$1:$N$1,"No data")</f>
        <v>2</v>
      </c>
      <c r="K9" s="1">
        <f>COUNTIFS('ADAS issue list '!H:H,B9,'ADAS issue list '!N:N,"Data error") -  COUNTIFS('ADAS issue list '!$H$1:$H$1,B9,'ADAS issue list '!$N$1:$N$1,"Data error")</f>
        <v>0</v>
      </c>
      <c r="L9" s="17">
        <f t="shared" si="1"/>
        <v>10</v>
      </c>
      <c r="M9" s="17">
        <f>COUNTIFS(R:R,B9)</f>
        <v>1</v>
      </c>
      <c r="N9" s="356"/>
      <c r="Q9" s="246" t="s">
        <v>193</v>
      </c>
      <c r="R9" s="16" t="s">
        <v>213</v>
      </c>
      <c r="S9" s="23" t="s">
        <v>2285</v>
      </c>
      <c r="T9" s="22" t="s">
        <v>2272</v>
      </c>
      <c r="U9" s="1" t="s">
        <v>193</v>
      </c>
      <c r="V9" s="22" t="s">
        <v>2286</v>
      </c>
      <c r="W9" s="22" t="s">
        <v>2274</v>
      </c>
      <c r="X9" s="1" t="s">
        <v>2275</v>
      </c>
      <c r="Y9" s="15" t="s">
        <v>2287</v>
      </c>
      <c r="Z9" s="16">
        <f>COUNTIFS('ADAS issue list '!O:O,"*"&amp;Sum!S9&amp;"*") - COUNTIFS('ADAS issue list '!$O$1:$O$1,"*"&amp;Sum!S9&amp;"*")</f>
        <v>1</v>
      </c>
      <c r="AA9" s="54" t="s">
        <v>2277</v>
      </c>
      <c r="AB9" s="241"/>
      <c r="AC9" s="57"/>
      <c r="AD9" s="347" t="s">
        <v>2288</v>
      </c>
      <c r="AE9" s="344">
        <v>4</v>
      </c>
      <c r="AF9" s="1">
        <v>7</v>
      </c>
      <c r="AG9" s="1">
        <v>6</v>
      </c>
      <c r="AH9" s="1">
        <f>Table338[[#This Row],[Severity2]]*Table338[[#This Row],[Occurrence2]]*Table338[[#This Row],[Detection]]</f>
        <v>168</v>
      </c>
      <c r="AI9" s="54" t="str">
        <f>IF(Table338[[#This Row],[RPN]]&lt;80, "Low", IF(Table338[[#This Row],[RPN]]&lt;=150, "Medium", "High"))</f>
        <v>High</v>
      </c>
      <c r="AN9" s="62"/>
      <c r="AO9" s="25"/>
      <c r="AP9" s="1"/>
      <c r="AQ9" s="1"/>
      <c r="AR9" s="14"/>
      <c r="AS9" s="40"/>
    </row>
    <row r="10" spans="2:45" ht="30.75">
      <c r="B10" s="26" t="s">
        <v>208</v>
      </c>
      <c r="C10" s="17">
        <f t="shared" si="0"/>
        <v>3</v>
      </c>
      <c r="D10" s="16">
        <f>COUNTIFS('ADAS issue list '!H:H,B10,'ADAS issue list '!N:N,"Pass") - COUNTIFS('ADAS issue list '!$H$1:$H$1,B10,'ADAS issue list '!$N$1:$N$1,"Pass")</f>
        <v>2</v>
      </c>
      <c r="E10" s="1">
        <f>COUNTIFS('ADAS issue list '!H:H,B10,'ADAS issue list '!N:N,"Fail") -  COUNTIFS('ADAS issue list '!$H$1:$H$1,B10,'ADAS issue list '!$N$1:$N$1,"Fail")</f>
        <v>1</v>
      </c>
      <c r="F10" s="1">
        <f>COUNTIFS('ADAS issue list '!H:H,B10,'ADAS issue list '!N:N,"Fail - KPI") -  COUNTIFS('ADAS issue list '!$H$1:$H$1,B10,'ADAS issue list '!$N$1:$N$1,"Fail - KPI")</f>
        <v>0</v>
      </c>
      <c r="G10" s="1">
        <f>COUNTIFS('ADAS issue list '!H:H,B10,'ADAS issue list '!N:N,"Can't check") -  COUNTIFS('ADAS issue list '!$H$1:$H$1,B10,'ADAS issue list '!$N$1:$N$1,"Can't check")</f>
        <v>0</v>
      </c>
      <c r="H10" s="1">
        <f>COUNTIFS('ADAS issue list '!H:H,B10,'ADAS issue list '!N:N,"Limitation") -  COUNTIFS('ADAS issue list '!$H$1:$H$1,B10,'ADAS issue list '!$N$1:$N$1,"Limitation")</f>
        <v>0</v>
      </c>
      <c r="I10" s="16">
        <f>COUNTIFS('ADAS issue list '!H:H,B10,'ADAS issue list '!N:N,"Vehicle issue") -  COUNTIFS('ADAS issue list '!$H$1:$H$1,B10,'ADAS issue list '!$N$1:$N$1,"Vehicle issue")</f>
        <v>0</v>
      </c>
      <c r="J10" s="1">
        <f>COUNTIFS('ADAS issue list '!H:H,B10,'ADAS issue list '!N:N,"No data") -  COUNTIFS('ADAS issue list '!$H$1:$H$1,B10,'ADAS issue list '!$N$1:$N$1,"No data")</f>
        <v>0</v>
      </c>
      <c r="K10" s="1">
        <f>COUNTIFS('ADAS issue list '!H:H,B10,'ADAS issue list '!N:N,"Data error") -  COUNTIFS('ADAS issue list '!$H$1:$H$1,B10,'ADAS issue list '!$N$1:$N$1,"Data error")</f>
        <v>0</v>
      </c>
      <c r="L10" s="17">
        <f t="shared" si="1"/>
        <v>3</v>
      </c>
      <c r="M10" s="17">
        <f>COUNTIFS(R:R,B10)+1</f>
        <v>1</v>
      </c>
      <c r="N10" s="356"/>
      <c r="Q10" s="246" t="s">
        <v>21</v>
      </c>
      <c r="R10" s="16" t="s">
        <v>213</v>
      </c>
      <c r="S10" s="23" t="s">
        <v>1140</v>
      </c>
      <c r="T10" s="22" t="s">
        <v>2272</v>
      </c>
      <c r="U10" s="1" t="s">
        <v>21</v>
      </c>
      <c r="V10" s="1" t="s">
        <v>2273</v>
      </c>
      <c r="W10" s="22" t="s">
        <v>2274</v>
      </c>
      <c r="X10" s="1" t="s">
        <v>2275</v>
      </c>
      <c r="Y10" s="15" t="s">
        <v>2289</v>
      </c>
      <c r="Z10" s="16">
        <f>COUNTIFS('ADAS issue list '!O:O,"*"&amp;Sum!S10&amp;"*") - COUNTIFS('ADAS issue list '!$O$1:$O$1,"*"&amp;Sum!S10&amp;"*")</f>
        <v>10</v>
      </c>
      <c r="AA10" s="54" t="s">
        <v>2277</v>
      </c>
      <c r="AB10" s="241"/>
      <c r="AC10" s="57"/>
      <c r="AD10" s="347" t="s">
        <v>2290</v>
      </c>
      <c r="AE10" s="344">
        <v>7</v>
      </c>
      <c r="AF10" s="1">
        <v>6</v>
      </c>
      <c r="AG10" s="1">
        <v>6</v>
      </c>
      <c r="AH10" s="1">
        <f>Table338[[#This Row],[Severity2]]*Table338[[#This Row],[Occurrence2]]*Table338[[#This Row],[Detection]]</f>
        <v>252</v>
      </c>
      <c r="AI10" s="54" t="str">
        <f>IF(Table338[[#This Row],[RPN]]&lt;80, "Low", IF(Table338[[#This Row],[RPN]]&lt;=150, "Medium", "High"))</f>
        <v>High</v>
      </c>
      <c r="AN10" s="62"/>
      <c r="AO10" s="25"/>
      <c r="AP10" s="1"/>
      <c r="AQ10" s="1"/>
      <c r="AR10" s="14"/>
      <c r="AS10" s="40"/>
    </row>
    <row r="11" spans="2:45" ht="30.75">
      <c r="B11" s="26" t="s">
        <v>371</v>
      </c>
      <c r="C11" s="17">
        <f t="shared" si="0"/>
        <v>8</v>
      </c>
      <c r="D11" s="16">
        <f>COUNTIFS('ADAS issue list '!H:H,B11,'ADAS issue list '!N:N,"Pass") - COUNTIFS('ADAS issue list '!$H$1:$H$1,B11,'ADAS issue list '!$N$1:$N$1,"Pass")</f>
        <v>0</v>
      </c>
      <c r="E11" s="1">
        <f>COUNTIFS('ADAS issue list '!H:H,B11,'ADAS issue list '!N:N,"Fail") -  COUNTIFS('ADAS issue list '!$H$1:$H$1,B11,'ADAS issue list '!$N$1:$N$1,"Fail")</f>
        <v>8</v>
      </c>
      <c r="F11" s="1">
        <f>COUNTIFS('ADAS issue list '!H:H,B11,'ADAS issue list '!N:N,"Fail - KPI") -  COUNTIFS('ADAS issue list '!$H$1:$H$1,B11,'ADAS issue list '!$N$1:$N$1,"Fail - KPI")</f>
        <v>0</v>
      </c>
      <c r="G11" s="1">
        <f>COUNTIFS('ADAS issue list '!H:H,B11,'ADAS issue list '!N:N,"Can't check") -  COUNTIFS('ADAS issue list '!$H$1:$H$1,B11,'ADAS issue list '!$N$1:$N$1,"Can't check")</f>
        <v>0</v>
      </c>
      <c r="H11" s="1">
        <f>COUNTIFS('ADAS issue list '!H:H,B11,'ADAS issue list '!N:N,"Limitation") -  COUNTIFS('ADAS issue list '!$H$1:$H$1,B11,'ADAS issue list '!$N$1:$N$1,"Limitation")</f>
        <v>0</v>
      </c>
      <c r="I11" s="16">
        <f>COUNTIFS('ADAS issue list '!H:H,B11,'ADAS issue list '!N:N,"Vehicle issue") -  COUNTIFS('ADAS issue list '!$H$1:$H$1,B11,'ADAS issue list '!$N$1:$N$1,"Vehicle issue")</f>
        <v>0</v>
      </c>
      <c r="J11" s="1">
        <f>COUNTIFS('ADAS issue list '!H:H,B11,'ADAS issue list '!N:N,"No data") -  COUNTIFS('ADAS issue list '!$H$1:$H$1,B11,'ADAS issue list '!$N$1:$N$1,"No data")</f>
        <v>1</v>
      </c>
      <c r="K11" s="1">
        <f>COUNTIFS('ADAS issue list '!H:H,B11,'ADAS issue list '!N:N,"Data error") -  COUNTIFS('ADAS issue list '!$H$1:$H$1,B11,'ADAS issue list '!$N$1:$N$1,"Data error")</f>
        <v>0</v>
      </c>
      <c r="L11" s="17">
        <f t="shared" si="1"/>
        <v>9</v>
      </c>
      <c r="M11" s="17">
        <f>COUNTIFS(R:R,B11)</f>
        <v>2</v>
      </c>
      <c r="N11" s="356"/>
      <c r="Q11" s="246" t="s">
        <v>193</v>
      </c>
      <c r="R11" s="16" t="s">
        <v>213</v>
      </c>
      <c r="S11" s="23" t="s">
        <v>618</v>
      </c>
      <c r="T11" s="22" t="s">
        <v>2272</v>
      </c>
      <c r="U11" s="1" t="s">
        <v>193</v>
      </c>
      <c r="V11" s="22" t="s">
        <v>2273</v>
      </c>
      <c r="W11" s="22" t="s">
        <v>2274</v>
      </c>
      <c r="X11" s="1" t="s">
        <v>2279</v>
      </c>
      <c r="Y11" s="15" t="s">
        <v>2291</v>
      </c>
      <c r="Z11" s="16">
        <f>COUNTIFS('ADAS issue list '!O:O,"*"&amp;Sum!S11&amp;"*") - COUNTIFS('ADAS issue list '!$O$1:$O$1,"*"&amp;Sum!S11&amp;"*")</f>
        <v>1</v>
      </c>
      <c r="AA11" s="54" t="s">
        <v>2277</v>
      </c>
      <c r="AB11" s="241"/>
      <c r="AC11" s="57"/>
      <c r="AD11" s="347" t="s">
        <v>2290</v>
      </c>
      <c r="AE11" s="344">
        <v>9</v>
      </c>
      <c r="AF11" s="1">
        <v>3</v>
      </c>
      <c r="AG11" s="1">
        <v>7</v>
      </c>
      <c r="AH11" s="1">
        <f>Table338[[#This Row],[Severity2]]*Table338[[#This Row],[Occurrence2]]*Table338[[#This Row],[Detection]]</f>
        <v>189</v>
      </c>
      <c r="AI11" s="54" t="str">
        <f>IF(Table338[[#This Row],[RPN]]&lt;80, "Low", IF(Table338[[#This Row],[RPN]]&lt;=150, "Medium", "High"))</f>
        <v>High</v>
      </c>
      <c r="AN11" s="62"/>
      <c r="AO11" s="25"/>
      <c r="AP11" s="1"/>
      <c r="AQ11" s="1"/>
      <c r="AR11" s="14"/>
      <c r="AS11" s="40"/>
    </row>
    <row r="12" spans="2:45" ht="30.75">
      <c r="B12" s="27" t="s">
        <v>82</v>
      </c>
      <c r="C12" s="17">
        <f>SUM(D12:I12)</f>
        <v>43</v>
      </c>
      <c r="D12" s="16">
        <f>COUNTIFS('ADAS issue list '!H:H,B12,'ADAS issue list '!N:N,"Pass") - COUNTIFS('ADAS issue list '!$H$1:$H$1,B12,'ADAS issue list '!$N$1:$N$1,"Pass")</f>
        <v>15</v>
      </c>
      <c r="E12" s="1">
        <f>COUNTIFS('ADAS issue list '!H:H,B12,'ADAS issue list '!N:N,"Fail") -  COUNTIFS('ADAS issue list '!$H$1:$H$1,B12,'ADAS issue list '!$N$1:$N$1,"Fail")</f>
        <v>25</v>
      </c>
      <c r="F12" s="1">
        <f>COUNTIFS('ADAS issue list '!H:H,B12,'ADAS issue list '!N:N,"Fail - KPI") -  COUNTIFS('ADAS issue list '!$H$1:$H$1,B12,'ADAS issue list '!$N$1:$N$1,"Fail - KPI")</f>
        <v>1</v>
      </c>
      <c r="G12" s="1">
        <f>COUNTIFS('ADAS issue list '!H:H,B12,'ADAS issue list '!N:N,"Can't check") -  COUNTIFS('ADAS issue list '!$H$1:$H$1,B12,'ADAS issue list '!$N$1:$N$1,"Can't check")</f>
        <v>2</v>
      </c>
      <c r="H12" s="1">
        <f>COUNTIFS('ADAS issue list '!H:H,B12,'ADAS issue list '!N:N,"Limitation") -  COUNTIFS('ADAS issue list '!$H$1:$H$1,B12,'ADAS issue list '!$N$1:$N$1,"Limitation")</f>
        <v>0</v>
      </c>
      <c r="I12" s="16">
        <f>COUNTIFS('ADAS issue list '!H:H,B12,'ADAS issue list '!N:N,"Vehicle issue") -  COUNTIFS('ADAS issue list '!$H$1:$H$1,B12,'ADAS issue list '!$N$1:$N$1,"Vehicle issue")</f>
        <v>0</v>
      </c>
      <c r="J12" s="1">
        <f>COUNTIFS('ADAS issue list '!H:H,B12,'ADAS issue list '!N:N,"No data") -  COUNTIFS('ADAS issue list '!$H$1:$H$1,B12,'ADAS issue list '!$N$1:$N$1,"No data")</f>
        <v>7</v>
      </c>
      <c r="K12" s="1">
        <f>COUNTIFS('ADAS issue list '!H:H,B12,'ADAS issue list '!N:N,"Data error") -  COUNTIFS('ADAS issue list '!$H$1:$H$1,B12,'ADAS issue list '!$N$1:$N$1,"Data error")</f>
        <v>0</v>
      </c>
      <c r="L12" s="17">
        <f>SUM(D12:K12)</f>
        <v>50</v>
      </c>
      <c r="M12" s="17">
        <f>COUNTIFS(R:R,B12)</f>
        <v>3</v>
      </c>
      <c r="N12" s="356"/>
      <c r="Q12" s="246" t="s">
        <v>1640</v>
      </c>
      <c r="R12" s="16" t="s">
        <v>2273</v>
      </c>
      <c r="S12" s="25" t="s">
        <v>1972</v>
      </c>
      <c r="T12" s="1" t="s">
        <v>2272</v>
      </c>
      <c r="U12" s="1" t="s">
        <v>1640</v>
      </c>
      <c r="V12" s="22" t="s">
        <v>2273</v>
      </c>
      <c r="W12" s="22" t="s">
        <v>2274</v>
      </c>
      <c r="X12" s="1" t="s">
        <v>2279</v>
      </c>
      <c r="Y12" s="15" t="s">
        <v>2292</v>
      </c>
      <c r="Z12" s="16">
        <f>COUNTIFS('ADAS issue list '!O:O,"*"&amp;Sum!S12&amp;"*") - COUNTIFS('ADAS issue list '!$O$1:$O$1,"*"&amp;Sum!S12&amp;"*")</f>
        <v>4</v>
      </c>
      <c r="AA12" s="54" t="s">
        <v>2277</v>
      </c>
      <c r="AB12" s="241"/>
      <c r="AC12" s="57"/>
      <c r="AD12" s="347" t="s">
        <v>2293</v>
      </c>
      <c r="AE12" s="344">
        <v>8</v>
      </c>
      <c r="AF12" s="1">
        <v>3</v>
      </c>
      <c r="AG12" s="1">
        <v>8</v>
      </c>
      <c r="AH12" s="1">
        <f>Table338[[#This Row],[Severity2]]*Table338[[#This Row],[Occurrence2]]*Table338[[#This Row],[Detection]]</f>
        <v>192</v>
      </c>
      <c r="AI12" s="54" t="str">
        <f>IF(Table338[[#This Row],[RPN]]&lt;80, "Low", IF(Table338[[#This Row],[RPN]]&lt;=150, "Medium", "High"))</f>
        <v>High</v>
      </c>
      <c r="AN12" s="62"/>
      <c r="AO12" s="25"/>
      <c r="AP12" s="1"/>
      <c r="AQ12" s="1"/>
      <c r="AR12" s="14"/>
      <c r="AS12" s="40"/>
    </row>
    <row r="13" spans="2:45" ht="30.75">
      <c r="B13" s="27" t="s">
        <v>112</v>
      </c>
      <c r="C13" s="17">
        <f>SUM(D13:I13)</f>
        <v>37</v>
      </c>
      <c r="D13" s="16">
        <f>COUNTIFS('ADAS issue list '!H:H,B13,'ADAS issue list '!N:N,"Pass") - COUNTIFS('ADAS issue list '!$H$1:$H$1,B13,'ADAS issue list '!$N$1:$N$1,"Pass")</f>
        <v>14</v>
      </c>
      <c r="E13" s="1">
        <f>COUNTIFS('ADAS issue list '!H:H,B13,'ADAS issue list '!N:N,"Fail") -  COUNTIFS('ADAS issue list '!$H$1:$H$1,B13,'ADAS issue list '!$N$1:$N$1,"Fail")</f>
        <v>17</v>
      </c>
      <c r="F13" s="1">
        <f>COUNTIFS('ADAS issue list '!H:H,B13,'ADAS issue list '!N:N,"Fail - KPI") -  COUNTIFS('ADAS issue list '!$H$1:$H$1,B13,'ADAS issue list '!$N$1:$N$1,"Fail - KPI")</f>
        <v>2</v>
      </c>
      <c r="G13" s="1">
        <f>COUNTIFS('ADAS issue list '!H:H,B13,'ADAS issue list '!N:N,"Can't check") -  COUNTIFS('ADAS issue list '!$H$1:$H$1,B13,'ADAS issue list '!$N$1:$N$1,"Can't check")</f>
        <v>3</v>
      </c>
      <c r="H13" s="1">
        <f>COUNTIFS('ADAS issue list '!H:H,B13,'ADAS issue list '!N:N,"Limitation") -  COUNTIFS('ADAS issue list '!$H$1:$H$1,B13,'ADAS issue list '!$N$1:$N$1,"Limitation")</f>
        <v>1</v>
      </c>
      <c r="I13" s="16">
        <f>COUNTIFS('ADAS issue list '!H:H,B13,'ADAS issue list '!N:N,"Vehicle issue") -  COUNTIFS('ADAS issue list '!$H$1:$H$1,B13,'ADAS issue list '!$N$1:$N$1,"Vehicle issue")</f>
        <v>0</v>
      </c>
      <c r="J13" s="1">
        <f>COUNTIFS('ADAS issue list '!H:H,B13,'ADAS issue list '!N:N,"No data") -  COUNTIFS('ADAS issue list '!$H$1:$H$1,B13,'ADAS issue list '!$N$1:$N$1,"No data")</f>
        <v>4</v>
      </c>
      <c r="K13" s="1">
        <f>COUNTIFS('ADAS issue list '!H:H,B13,'ADAS issue list '!N:N,"Data error") -  COUNTIFS('ADAS issue list '!$H$1:$H$1,B13,'ADAS issue list '!$N$1:$N$1,"Data error")</f>
        <v>0</v>
      </c>
      <c r="L13" s="17">
        <f>SUM(D13:K13)</f>
        <v>41</v>
      </c>
      <c r="M13" s="17">
        <f>COUNTIFS(R:R,B13)</f>
        <v>3</v>
      </c>
      <c r="N13" s="356"/>
      <c r="Q13" s="246" t="s">
        <v>193</v>
      </c>
      <c r="R13" s="16" t="s">
        <v>434</v>
      </c>
      <c r="S13" s="23" t="s">
        <v>646</v>
      </c>
      <c r="T13" s="22" t="s">
        <v>2272</v>
      </c>
      <c r="U13" s="1" t="s">
        <v>193</v>
      </c>
      <c r="V13" s="22" t="s">
        <v>2273</v>
      </c>
      <c r="W13" s="22" t="s">
        <v>2274</v>
      </c>
      <c r="X13" s="1" t="s">
        <v>2275</v>
      </c>
      <c r="Y13" s="15" t="s">
        <v>2294</v>
      </c>
      <c r="Z13" s="16">
        <f>COUNTIFS('ADAS issue list '!O:O,"*"&amp;Sum!S13&amp;"*") - COUNTIFS('ADAS issue list '!$O$1:$O$1,"*"&amp;Sum!S13&amp;"*")</f>
        <v>4</v>
      </c>
      <c r="AA13" s="54" t="s">
        <v>2277</v>
      </c>
      <c r="AB13" s="241"/>
      <c r="AC13" s="57"/>
      <c r="AD13" s="347" t="s">
        <v>2295</v>
      </c>
      <c r="AE13" s="344">
        <v>5</v>
      </c>
      <c r="AF13" s="1">
        <v>7</v>
      </c>
      <c r="AG13" s="1">
        <v>6</v>
      </c>
      <c r="AH13" s="1">
        <f>Table338[[#This Row],[Severity2]]*Table338[[#This Row],[Occurrence2]]*Table338[[#This Row],[Detection]]</f>
        <v>210</v>
      </c>
      <c r="AI13" s="54" t="str">
        <f>IF(Table338[[#This Row],[RPN]]&lt;80, "Low", IF(Table338[[#This Row],[RPN]]&lt;=150, "Medium", "High"))</f>
        <v>High</v>
      </c>
      <c r="AN13" s="62"/>
      <c r="AO13" s="25"/>
      <c r="AP13" s="1"/>
      <c r="AQ13" s="1"/>
      <c r="AR13" s="14"/>
      <c r="AS13" s="40"/>
    </row>
    <row r="14" spans="2:45" ht="30.75">
      <c r="B14" s="27" t="s">
        <v>73</v>
      </c>
      <c r="C14" s="17">
        <f>SUM(D14:I14)</f>
        <v>27</v>
      </c>
      <c r="D14" s="16">
        <f>COUNTIFS('ADAS issue list '!H:H,B14,'ADAS issue list '!N:N,"Pass") - COUNTIFS('ADAS issue list '!$H$1:$H$1,B14,'ADAS issue list '!$N$1:$N$1,"Pass")</f>
        <v>13</v>
      </c>
      <c r="E14" s="1">
        <f>COUNTIFS('ADAS issue list '!H:H,B14,'ADAS issue list '!N:N,"Fail") -  COUNTIFS('ADAS issue list '!$H$1:$H$1,B14,'ADAS issue list '!$N$1:$N$1,"Fail")</f>
        <v>11</v>
      </c>
      <c r="F14" s="1">
        <f>COUNTIFS('ADAS issue list '!H:H,B14,'ADAS issue list '!N:N,"Fail - KPI") -  COUNTIFS('ADAS issue list '!$H$1:$H$1,B14,'ADAS issue list '!$N$1:$N$1,"Fail - KPI")</f>
        <v>1</v>
      </c>
      <c r="G14" s="1">
        <f>COUNTIFS('ADAS issue list '!H:H,B14,'ADAS issue list '!N:N,"Can't check") -  COUNTIFS('ADAS issue list '!$H$1:$H$1,B14,'ADAS issue list '!$N$1:$N$1,"Can't check")</f>
        <v>2</v>
      </c>
      <c r="H14" s="1">
        <f>COUNTIFS('ADAS issue list '!H:H,B14,'ADAS issue list '!N:N,"Limitation") -  COUNTIFS('ADAS issue list '!$H$1:$H$1,B14,'ADAS issue list '!$N$1:$N$1,"Limitation")</f>
        <v>0</v>
      </c>
      <c r="I14" s="16">
        <f>COUNTIFS('ADAS issue list '!H:H,B14,'ADAS issue list '!N:N,"Vehicle issue") -  COUNTIFS('ADAS issue list '!$H$1:$H$1,B14,'ADAS issue list '!$N$1:$N$1,"Vehicle issue")</f>
        <v>0</v>
      </c>
      <c r="J14" s="1">
        <f>COUNTIFS('ADAS issue list '!H:H,B14,'ADAS issue list '!N:N,"No data") -  COUNTIFS('ADAS issue list '!$H$1:$H$1,B14,'ADAS issue list '!$N$1:$N$1,"No data")</f>
        <v>3</v>
      </c>
      <c r="K14" s="1">
        <f>COUNTIFS('ADAS issue list '!H:H,B14,'ADAS issue list '!N:N,"Data error") -  COUNTIFS('ADAS issue list '!$H$1:$H$1,B14,'ADAS issue list '!$N$1:$N$1,"Data error")</f>
        <v>0</v>
      </c>
      <c r="L14" s="17">
        <f>SUM(D14:K14)</f>
        <v>30</v>
      </c>
      <c r="M14" s="17">
        <f>COUNTIFS(R:R,B14)</f>
        <v>2</v>
      </c>
      <c r="N14" s="356"/>
      <c r="Q14" s="246" t="s">
        <v>193</v>
      </c>
      <c r="R14" s="16" t="s">
        <v>2296</v>
      </c>
      <c r="S14" s="23" t="s">
        <v>211</v>
      </c>
      <c r="T14" s="22" t="s">
        <v>2272</v>
      </c>
      <c r="U14" s="1" t="s">
        <v>193</v>
      </c>
      <c r="V14" s="22" t="s">
        <v>2273</v>
      </c>
      <c r="W14" s="22" t="s">
        <v>2274</v>
      </c>
      <c r="X14" s="1" t="s">
        <v>2279</v>
      </c>
      <c r="Y14" s="15" t="s">
        <v>2297</v>
      </c>
      <c r="Z14" s="16">
        <f>COUNTIFS('ADAS issue list '!O:O,"*"&amp;Sum!S14&amp;"*") - COUNTIFS('ADAS issue list '!$O$1:$O$1,"*"&amp;Sum!S14&amp;"*")</f>
        <v>3</v>
      </c>
      <c r="AA14" s="54" t="s">
        <v>2277</v>
      </c>
      <c r="AB14" s="241"/>
      <c r="AC14" s="57"/>
      <c r="AD14" s="347" t="s">
        <v>2298</v>
      </c>
      <c r="AE14" s="344">
        <v>9</v>
      </c>
      <c r="AF14" s="1">
        <v>2</v>
      </c>
      <c r="AG14" s="1">
        <v>9</v>
      </c>
      <c r="AH14" s="1">
        <f>Table338[[#This Row],[Severity2]]*Table338[[#This Row],[Occurrence2]]*Table338[[#This Row],[Detection]]</f>
        <v>162</v>
      </c>
      <c r="AI14" s="54" t="str">
        <f>IF(Table338[[#This Row],[RPN]]&lt;80, "Low", IF(Table338[[#This Row],[RPN]]&lt;=150, "Medium", "High"))</f>
        <v>High</v>
      </c>
      <c r="AN14" s="62"/>
      <c r="AO14" s="25"/>
      <c r="AP14" s="1"/>
      <c r="AQ14" s="1"/>
      <c r="AR14" s="14"/>
      <c r="AS14" s="40"/>
    </row>
    <row r="15" spans="2:45" ht="30.75">
      <c r="B15" s="27" t="s">
        <v>160</v>
      </c>
      <c r="C15" s="17">
        <f>SUM(D15:I15)</f>
        <v>27</v>
      </c>
      <c r="D15" s="16">
        <f>COUNTIFS('ADAS issue list '!H:H,B15,'ADAS issue list '!N:N,"Pass") - COUNTIFS('ADAS issue list '!$H$1:$H$1,B15,'ADAS issue list '!$N$1:$N$1,"Pass")</f>
        <v>10</v>
      </c>
      <c r="E15" s="1">
        <f>COUNTIFS('ADAS issue list '!H:H,B15,'ADAS issue list '!N:N,"Fail") -  COUNTIFS('ADAS issue list '!$H$1:$H$1,B15,'ADAS issue list '!$N$1:$N$1,"Fail")</f>
        <v>17</v>
      </c>
      <c r="F15" s="1">
        <f>COUNTIFS('ADAS issue list '!H:H,B15,'ADAS issue list '!N:N,"Fail - KPI") -  COUNTIFS('ADAS issue list '!$H$1:$H$1,B15,'ADAS issue list '!$N$1:$N$1,"Fail - KPI")</f>
        <v>0</v>
      </c>
      <c r="G15" s="1">
        <f>COUNTIFS('ADAS issue list '!H:H,B15,'ADAS issue list '!N:N,"Can't check") -  COUNTIFS('ADAS issue list '!$H$1:$H$1,B15,'ADAS issue list '!$N$1:$N$1,"Can't check")</f>
        <v>0</v>
      </c>
      <c r="H15" s="1">
        <f>COUNTIFS('ADAS issue list '!H:H,B15,'ADAS issue list '!N:N,"Limitation") -  COUNTIFS('ADAS issue list '!$H$1:$H$1,B15,'ADAS issue list '!$N$1:$N$1,"Limitation")</f>
        <v>0</v>
      </c>
      <c r="I15" s="16">
        <f>COUNTIFS('ADAS issue list '!H:H,B15,'ADAS issue list '!N:N,"Vehicle issue") -  COUNTIFS('ADAS issue list '!$H$1:$H$1,B15,'ADAS issue list '!$N$1:$N$1,"Vehicle issue")</f>
        <v>0</v>
      </c>
      <c r="J15" s="1">
        <f>COUNTIFS('ADAS issue list '!H:H,B15,'ADAS issue list '!N:N,"No data") -  COUNTIFS('ADAS issue list '!$H$1:$H$1,B15,'ADAS issue list '!$N$1:$N$1,"No data")</f>
        <v>4</v>
      </c>
      <c r="K15" s="1">
        <f>COUNTIFS('ADAS issue list '!H:H,B15,'ADAS issue list '!N:N,"Data error") -  COUNTIFS('ADAS issue list '!$H$1:$H$1,B15,'ADAS issue list '!$N$1:$N$1,"Data error")</f>
        <v>0</v>
      </c>
      <c r="L15" s="17">
        <f>SUM(D15:K15)</f>
        <v>31</v>
      </c>
      <c r="M15" s="17">
        <f>COUNTIFS(R:R,B15)+ COUNTIFS(R:R,"LA")</f>
        <v>8</v>
      </c>
      <c r="N15" s="356"/>
      <c r="Q15" s="246" t="s">
        <v>193</v>
      </c>
      <c r="R15" s="16" t="s">
        <v>194</v>
      </c>
      <c r="S15" s="23" t="s">
        <v>808</v>
      </c>
      <c r="T15" s="22" t="s">
        <v>2272</v>
      </c>
      <c r="U15" s="1" t="s">
        <v>193</v>
      </c>
      <c r="V15" s="22" t="s">
        <v>2273</v>
      </c>
      <c r="W15" s="22" t="s">
        <v>2274</v>
      </c>
      <c r="X15" s="1" t="s">
        <v>2275</v>
      </c>
      <c r="Y15" s="15" t="s">
        <v>2299</v>
      </c>
      <c r="Z15" s="16">
        <f>COUNTIFS('ADAS issue list '!O:O,"*"&amp;Sum!S15&amp;"*") - COUNTIFS('ADAS issue list '!$O$1:$O$1,"*"&amp;Sum!S15&amp;"*")</f>
        <v>20</v>
      </c>
      <c r="AA15" s="54" t="s">
        <v>2277</v>
      </c>
      <c r="AB15" s="241"/>
      <c r="AC15" s="57"/>
      <c r="AD15" s="347" t="s">
        <v>2300</v>
      </c>
      <c r="AE15" s="344">
        <v>8</v>
      </c>
      <c r="AF15" s="1">
        <v>5</v>
      </c>
      <c r="AG15" s="1">
        <v>6</v>
      </c>
      <c r="AH15" s="1">
        <f>Table338[[#This Row],[Severity2]]*Table338[[#This Row],[Occurrence2]]*Table338[[#This Row],[Detection]]</f>
        <v>240</v>
      </c>
      <c r="AI15" s="54" t="str">
        <f>IF(Table338[[#This Row],[RPN]]&lt;80, "Low", IF(Table338[[#This Row],[RPN]]&lt;=150, "Medium", "High"))</f>
        <v>High</v>
      </c>
      <c r="AN15" s="62"/>
      <c r="AO15" s="25"/>
      <c r="AP15" s="1"/>
      <c r="AQ15" s="1"/>
      <c r="AR15" s="14"/>
      <c r="AS15" s="40"/>
    </row>
    <row r="16" spans="2:45" ht="30.75">
      <c r="B16" s="27" t="s">
        <v>128</v>
      </c>
      <c r="C16" s="17">
        <f>SUM(D16:I16)</f>
        <v>39</v>
      </c>
      <c r="D16" s="16">
        <f>COUNTIFS('ADAS issue list '!H:H,B16,'ADAS issue list '!N:N,"Pass") - COUNTIFS('ADAS issue list '!$H$1:$H$1,B16,'ADAS issue list '!$N$1:$N$1,"Pass")</f>
        <v>32</v>
      </c>
      <c r="E16" s="1">
        <f>COUNTIFS('ADAS issue list '!H:H,B16,'ADAS issue list '!N:N,"Fail") -  COUNTIFS('ADAS issue list '!$H$1:$H$1,B16,'ADAS issue list '!$N$1:$N$1,"Fail")</f>
        <v>6</v>
      </c>
      <c r="F16" s="1">
        <f>COUNTIFS('ADAS issue list '!H:H,B16,'ADAS issue list '!N:N,"Fail - KPI") -  COUNTIFS('ADAS issue list '!$H$1:$H$1,B16,'ADAS issue list '!$N$1:$N$1,"Fail - KPI")</f>
        <v>0</v>
      </c>
      <c r="G16" s="1">
        <f>COUNTIFS('ADAS issue list '!H:H,B16,'ADAS issue list '!N:N,"Can't check") -  COUNTIFS('ADAS issue list '!$H$1:$H$1,B16,'ADAS issue list '!$N$1:$N$1,"Can't check")</f>
        <v>1</v>
      </c>
      <c r="H16" s="1">
        <f>COUNTIFS('ADAS issue list '!H:H,B16,'ADAS issue list '!N:N,"Limitation") -  COUNTIFS('ADAS issue list '!$H$1:$H$1,B16,'ADAS issue list '!$N$1:$N$1,"Limitation")</f>
        <v>0</v>
      </c>
      <c r="I16" s="16">
        <f>COUNTIFS('ADAS issue list '!H:H,B16,'ADAS issue list '!N:N,"Vehicle issue") -  COUNTIFS('ADAS issue list '!$H$1:$H$1,B16,'ADAS issue list '!$N$1:$N$1,"Vehicle issue")</f>
        <v>0</v>
      </c>
      <c r="J16" s="1">
        <f>COUNTIFS('ADAS issue list '!H:H,B16,'ADAS issue list '!N:N,"No data") -  COUNTIFS('ADAS issue list '!$H$1:$H$1,B16,'ADAS issue list '!$N$1:$N$1,"No data")</f>
        <v>8</v>
      </c>
      <c r="K16" s="1">
        <f>COUNTIFS('ADAS issue list '!H:H,B16,'ADAS issue list '!N:N,"Data error") -  COUNTIFS('ADAS issue list '!$H$1:$H$1,B16,'ADAS issue list '!$N$1:$N$1,"Data error")</f>
        <v>0</v>
      </c>
      <c r="L16" s="17">
        <f>SUM(D16:K16)</f>
        <v>47</v>
      </c>
      <c r="M16" s="17">
        <f>COUNTIFS(R:R,B16)</f>
        <v>3</v>
      </c>
      <c r="N16" s="356"/>
      <c r="Q16" s="246" t="s">
        <v>21</v>
      </c>
      <c r="R16" s="16" t="s">
        <v>23</v>
      </c>
      <c r="S16" s="23" t="s">
        <v>34</v>
      </c>
      <c r="T16" s="22" t="s">
        <v>2272</v>
      </c>
      <c r="U16" s="1" t="s">
        <v>21</v>
      </c>
      <c r="V16" s="1" t="s">
        <v>2301</v>
      </c>
      <c r="W16" s="22" t="s">
        <v>2274</v>
      </c>
      <c r="X16" s="1" t="s">
        <v>2275</v>
      </c>
      <c r="Y16" s="15" t="s">
        <v>2302</v>
      </c>
      <c r="Z16" s="16">
        <f>COUNTIFS('ADAS issue list '!O:O,"*"&amp;Sum!S16&amp;"*") - COUNTIFS('ADAS issue list '!$O$1:$O$1,"*"&amp;Sum!S16&amp;"*")</f>
        <v>7</v>
      </c>
      <c r="AA16" s="54" t="s">
        <v>2277</v>
      </c>
      <c r="AB16" s="241"/>
      <c r="AC16" s="57"/>
      <c r="AD16" s="347" t="s">
        <v>2303</v>
      </c>
      <c r="AE16" s="344">
        <v>6</v>
      </c>
      <c r="AF16" s="1">
        <v>6</v>
      </c>
      <c r="AG16" s="1">
        <v>5</v>
      </c>
      <c r="AH16" s="1">
        <f>Table338[[#This Row],[Severity2]]*Table338[[#This Row],[Occurrence2]]*Table338[[#This Row],[Detection]]</f>
        <v>180</v>
      </c>
      <c r="AI16" s="54" t="str">
        <f>IF(Table338[[#This Row],[RPN]]&lt;80, "Low", IF(Table338[[#This Row],[RPN]]&lt;=150, "Medium", "High"))</f>
        <v>High</v>
      </c>
      <c r="AN16" s="62"/>
      <c r="AO16" s="25"/>
      <c r="AP16" s="1"/>
      <c r="AQ16" s="1"/>
      <c r="AR16" s="14"/>
      <c r="AS16" s="40"/>
    </row>
    <row r="17" spans="2:45" ht="16.5">
      <c r="B17" s="27" t="s">
        <v>273</v>
      </c>
      <c r="C17" s="17">
        <f>SUM(D17:I17)</f>
        <v>18</v>
      </c>
      <c r="D17" s="16">
        <f>COUNTIFS('ADAS issue list '!H:H,B17,'ADAS issue list '!N:N,"Pass") - COUNTIFS('ADAS issue list '!$H$1:$H$1,B17,'ADAS issue list '!$N$1:$N$1,"Pass")</f>
        <v>16</v>
      </c>
      <c r="E17" s="1">
        <f>COUNTIFS('ADAS issue list '!H:H,B17,'ADAS issue list '!N:N,"Fail") -  COUNTIFS('ADAS issue list '!$H$1:$H$1,B17,'ADAS issue list '!$N$1:$N$1,"Fail")</f>
        <v>2</v>
      </c>
      <c r="F17" s="1">
        <f>COUNTIFS('ADAS issue list '!H:H,B17,'ADAS issue list '!N:N,"Fail - KPI") -  COUNTIFS('ADAS issue list '!$H$1:$H$1,B17,'ADAS issue list '!$N$1:$N$1,"Fail - KPI")</f>
        <v>0</v>
      </c>
      <c r="G17" s="1">
        <f>COUNTIFS('ADAS issue list '!H:H,B17,'ADAS issue list '!N:N,"Can't check") -  COUNTIFS('ADAS issue list '!$H$1:$H$1,B17,'ADAS issue list '!$N$1:$N$1,"Can't check")</f>
        <v>0</v>
      </c>
      <c r="H17" s="1">
        <f>COUNTIFS('ADAS issue list '!H:H,B17,'ADAS issue list '!N:N,"Limitation") -  COUNTIFS('ADAS issue list '!$H$1:$H$1,B17,'ADAS issue list '!$N$1:$N$1,"Limitation")</f>
        <v>0</v>
      </c>
      <c r="I17" s="16">
        <f>COUNTIFS('ADAS issue list '!H:H,B17,'ADAS issue list '!N:N,"Vehicle issue") -  COUNTIFS('ADAS issue list '!$H$1:$H$1,B17,'ADAS issue list '!$N$1:$N$1,"Vehicle issue")</f>
        <v>0</v>
      </c>
      <c r="J17" s="1">
        <f>COUNTIFS('ADAS issue list '!H:H,B17,'ADAS issue list '!N:N,"No data") -  COUNTIFS('ADAS issue list '!$H$1:$H$1,B17,'ADAS issue list '!$N$1:$N$1,"No data")</f>
        <v>2</v>
      </c>
      <c r="K17" s="1">
        <f>COUNTIFS('ADAS issue list '!H:H,B17,'ADAS issue list '!N:N,"Data error") -  COUNTIFS('ADAS issue list '!$H$1:$H$1,B17,'ADAS issue list '!$N$1:$N$1,"Data error")</f>
        <v>0</v>
      </c>
      <c r="L17" s="17">
        <f>SUM(D17:K17)</f>
        <v>20</v>
      </c>
      <c r="M17" s="17">
        <f>COUNTIFS(R:R,B17)</f>
        <v>1</v>
      </c>
      <c r="N17" s="356"/>
      <c r="Q17" s="246" t="s">
        <v>193</v>
      </c>
      <c r="R17" s="16" t="s">
        <v>213</v>
      </c>
      <c r="S17" s="23" t="s">
        <v>606</v>
      </c>
      <c r="T17" s="22" t="s">
        <v>2272</v>
      </c>
      <c r="U17" s="1" t="s">
        <v>193</v>
      </c>
      <c r="V17" s="22" t="s">
        <v>2301</v>
      </c>
      <c r="W17" s="22" t="s">
        <v>2274</v>
      </c>
      <c r="X17" s="1" t="s">
        <v>2279</v>
      </c>
      <c r="Y17" s="15" t="s">
        <v>2304</v>
      </c>
      <c r="Z17" s="16">
        <f>COUNTIFS('ADAS issue list '!O:O,"*"&amp;Sum!S17&amp;"*") - COUNTIFS('ADAS issue list '!$O$1:$O$1,"*"&amp;Sum!S17&amp;"*")</f>
        <v>1</v>
      </c>
      <c r="AA17" s="54" t="s">
        <v>2305</v>
      </c>
      <c r="AB17" s="241"/>
      <c r="AC17" s="57"/>
      <c r="AD17" s="347" t="s">
        <v>2306</v>
      </c>
      <c r="AE17" s="344">
        <v>3</v>
      </c>
      <c r="AF17" s="1">
        <v>3</v>
      </c>
      <c r="AG17" s="1">
        <v>7</v>
      </c>
      <c r="AH17" s="1">
        <f>Table338[[#This Row],[Severity2]]*Table338[[#This Row],[Occurrence2]]*Table338[[#This Row],[Detection]]</f>
        <v>63</v>
      </c>
      <c r="AI17" s="54" t="str">
        <f>IF(Table338[[#This Row],[RPN]]&lt;80, "Low", IF(Table338[[#This Row],[RPN]]&lt;=150, "Medium", "High"))</f>
        <v>Low</v>
      </c>
      <c r="AN17" s="62"/>
      <c r="AO17" s="25"/>
      <c r="AP17" s="1"/>
      <c r="AQ17" s="1"/>
      <c r="AR17" s="14"/>
      <c r="AS17" s="40"/>
    </row>
    <row r="18" spans="2:45" ht="30.75">
      <c r="B18" s="27" t="s">
        <v>434</v>
      </c>
      <c r="C18" s="17">
        <f>SUM(D18:I18)</f>
        <v>13</v>
      </c>
      <c r="D18" s="16">
        <f>COUNTIFS('ADAS issue list '!H:H,B18,'ADAS issue list '!N:N,"Pass") - COUNTIFS('ADAS issue list '!$H$1:$H$1,B18,'ADAS issue list '!$N$1:$N$1,"Pass")</f>
        <v>7</v>
      </c>
      <c r="E18" s="1">
        <f>COUNTIFS('ADAS issue list '!H:H,B18,'ADAS issue list '!N:N,"Fail") -  COUNTIFS('ADAS issue list '!$H$1:$H$1,B18,'ADAS issue list '!$N$1:$N$1,"Fail")</f>
        <v>6</v>
      </c>
      <c r="F18" s="1">
        <f>COUNTIFS('ADAS issue list '!H:H,B18,'ADAS issue list '!N:N,"Fail - KPI") -  COUNTIFS('ADAS issue list '!$H$1:$H$1,B18,'ADAS issue list '!$N$1:$N$1,"Fail - KPI")</f>
        <v>0</v>
      </c>
      <c r="G18" s="1">
        <f>COUNTIFS('ADAS issue list '!H:H,B18,'ADAS issue list '!N:N,"Can't check") -  COUNTIFS('ADAS issue list '!$H$1:$H$1,B18,'ADAS issue list '!$N$1:$N$1,"Can't check")</f>
        <v>0</v>
      </c>
      <c r="H18" s="1">
        <f>COUNTIFS('ADAS issue list '!H:H,B18,'ADAS issue list '!N:N,"Limitation") -  COUNTIFS('ADAS issue list '!$H$1:$H$1,B18,'ADAS issue list '!$N$1:$N$1,"Limitation")</f>
        <v>0</v>
      </c>
      <c r="I18" s="16">
        <f>COUNTIFS('ADAS issue list '!H:H,B18,'ADAS issue list '!N:N,"Vehicle issue") -  COUNTIFS('ADAS issue list '!$H$1:$H$1,B18,'ADAS issue list '!$N$1:$N$1,"Vehicle issue")</f>
        <v>0</v>
      </c>
      <c r="J18" s="1">
        <f>COUNTIFS('ADAS issue list '!H:H,B18,'ADAS issue list '!N:N,"No data") -  COUNTIFS('ADAS issue list '!$H$1:$H$1,B18,'ADAS issue list '!$N$1:$N$1,"No data")</f>
        <v>0</v>
      </c>
      <c r="K18" s="1">
        <f>COUNTIFS('ADAS issue list '!H:H,B18,'ADAS issue list '!N:N,"Data error") -  COUNTIFS('ADAS issue list '!$H$1:$H$1,B18,'ADAS issue list '!$N$1:$N$1,"Data error")</f>
        <v>0</v>
      </c>
      <c r="L18" s="17">
        <f>SUM(D18:K18)</f>
        <v>13</v>
      </c>
      <c r="M18" s="17">
        <f>COUNTIFS(R:R,B18)</f>
        <v>3</v>
      </c>
      <c r="N18" s="356"/>
      <c r="Q18" s="246" t="s">
        <v>193</v>
      </c>
      <c r="R18" s="16" t="s">
        <v>213</v>
      </c>
      <c r="S18" s="23" t="s">
        <v>594</v>
      </c>
      <c r="T18" s="22" t="s">
        <v>2272</v>
      </c>
      <c r="U18" s="1" t="s">
        <v>193</v>
      </c>
      <c r="V18" s="22" t="s">
        <v>2273</v>
      </c>
      <c r="W18" s="22" t="s">
        <v>2274</v>
      </c>
      <c r="X18" s="1" t="s">
        <v>2275</v>
      </c>
      <c r="Y18" s="15" t="s">
        <v>2307</v>
      </c>
      <c r="Z18" s="16">
        <f>COUNTIFS('ADAS issue list '!O:O,"*"&amp;Sum!S18&amp;"*") - COUNTIFS('ADAS issue list '!$O$1:$O$1,"*"&amp;Sum!S18&amp;"*")</f>
        <v>2</v>
      </c>
      <c r="AA18" s="54" t="s">
        <v>2305</v>
      </c>
      <c r="AB18" s="241"/>
      <c r="AC18" s="57"/>
      <c r="AD18" s="347" t="s">
        <v>2308</v>
      </c>
      <c r="AE18" s="344">
        <v>7</v>
      </c>
      <c r="AF18" s="1">
        <v>3</v>
      </c>
      <c r="AG18" s="1">
        <v>6</v>
      </c>
      <c r="AH18" s="1">
        <f>Table338[[#This Row],[Severity2]]*Table338[[#This Row],[Occurrence2]]*Table338[[#This Row],[Detection]]</f>
        <v>126</v>
      </c>
      <c r="AI18" s="54" t="str">
        <f>IF(Table338[[#This Row],[RPN]]&lt;80, "Low", IF(Table338[[#This Row],[RPN]]&lt;=150, "Medium", "High"))</f>
        <v>Medium</v>
      </c>
      <c r="AN18" s="62"/>
      <c r="AO18" s="25"/>
      <c r="AP18" s="1"/>
      <c r="AQ18" s="1"/>
      <c r="AR18" s="14"/>
      <c r="AS18" s="40"/>
    </row>
    <row r="19" spans="2:45" ht="30.75">
      <c r="B19" s="18" t="s">
        <v>559</v>
      </c>
      <c r="C19" s="17">
        <f>SUM(D19:I19)</f>
        <v>5</v>
      </c>
      <c r="D19" s="16">
        <f>COUNTIFS('ADAS issue list '!H:H,B19,'ADAS issue list '!N:N,"Pass") - COUNTIFS('ADAS issue list '!$H$1:$H$1,B19,'ADAS issue list '!$N$1:$N$1,"Pass")</f>
        <v>3</v>
      </c>
      <c r="E19" s="1">
        <f>COUNTIFS('ADAS issue list '!H:H,B19,'ADAS issue list '!N:N,"Fail") -  COUNTIFS('ADAS issue list '!$H$1:$H$1,B19,'ADAS issue list '!$N$1:$N$1,"Fail")</f>
        <v>2</v>
      </c>
      <c r="F19" s="1">
        <f>COUNTIFS('ADAS issue list '!H:H,B19,'ADAS issue list '!N:N,"Fail - KPI") -  COUNTIFS('ADAS issue list '!$H$1:$H$1,B19,'ADAS issue list '!$N$1:$N$1,"Fail - KPI")</f>
        <v>0</v>
      </c>
      <c r="G19" s="1">
        <f>COUNTIFS('ADAS issue list '!H:H,B19,'ADAS issue list '!N:N,"Can't check") -  COUNTIFS('ADAS issue list '!$H$1:$H$1,B19,'ADAS issue list '!$N$1:$N$1,"Can't check")</f>
        <v>0</v>
      </c>
      <c r="H19" s="1">
        <f>COUNTIFS('ADAS issue list '!H:H,B19,'ADAS issue list '!N:N,"Limitation") -  COUNTIFS('ADAS issue list '!$H$1:$H$1,B19,'ADAS issue list '!$N$1:$N$1,"Limitation")</f>
        <v>0</v>
      </c>
      <c r="I19" s="16">
        <f>COUNTIFS('ADAS issue list '!H:H,B19,'ADAS issue list '!N:N,"Vehicle issue") -  COUNTIFS('ADAS issue list '!$H$1:$H$1,B19,'ADAS issue list '!$N$1:$N$1,"Vehicle issue")</f>
        <v>0</v>
      </c>
      <c r="J19" s="1">
        <f>COUNTIFS('ADAS issue list '!H:H,B19,'ADAS issue list '!N:N,"No data") -  COUNTIFS('ADAS issue list '!$H$1:$H$1,B19,'ADAS issue list '!$N$1:$N$1,"No data")</f>
        <v>0</v>
      </c>
      <c r="K19" s="1">
        <f>COUNTIFS('ADAS issue list '!H:H,B19,'ADAS issue list '!N:N,"Data error") -  COUNTIFS('ADAS issue list '!$H$1:$H$1,B19,'ADAS issue list '!$N$1:$N$1,"Data error")</f>
        <v>0</v>
      </c>
      <c r="L19" s="17">
        <f>SUM(D19:K19)</f>
        <v>5</v>
      </c>
      <c r="M19" s="17">
        <f>COUNTIFS(R:R,B19)</f>
        <v>1</v>
      </c>
      <c r="N19" s="356"/>
      <c r="O19" s="29"/>
      <c r="Q19" s="246" t="s">
        <v>193</v>
      </c>
      <c r="R19" s="16" t="s">
        <v>213</v>
      </c>
      <c r="S19" s="23" t="s">
        <v>762</v>
      </c>
      <c r="T19" s="22" t="s">
        <v>2272</v>
      </c>
      <c r="U19" s="1" t="s">
        <v>193</v>
      </c>
      <c r="V19" s="22" t="s">
        <v>2273</v>
      </c>
      <c r="W19" s="22" t="s">
        <v>2274</v>
      </c>
      <c r="X19" s="1" t="s">
        <v>2279</v>
      </c>
      <c r="Y19" s="15" t="s">
        <v>2309</v>
      </c>
      <c r="Z19" s="16">
        <f>COUNTIFS('ADAS issue list '!O:O,"*"&amp;Sum!S19&amp;"*") - COUNTIFS('ADAS issue list '!$O$1:$O$1,"*"&amp;Sum!S19&amp;"*")</f>
        <v>7</v>
      </c>
      <c r="AA19" s="54" t="s">
        <v>2305</v>
      </c>
      <c r="AB19" s="241"/>
      <c r="AC19" s="57"/>
      <c r="AD19" s="347"/>
      <c r="AE19" s="344">
        <v>5</v>
      </c>
      <c r="AF19" s="1">
        <v>4</v>
      </c>
      <c r="AG19" s="1">
        <v>6</v>
      </c>
      <c r="AH19" s="1">
        <f>Table338[[#This Row],[Severity2]]*Table338[[#This Row],[Occurrence2]]*Table338[[#This Row],[Detection]]</f>
        <v>120</v>
      </c>
      <c r="AI19" s="54" t="str">
        <f>IF(Table338[[#This Row],[RPN]]&lt;80, "Low", IF(Table338[[#This Row],[RPN]]&lt;=150, "Medium", "High"))</f>
        <v>Medium</v>
      </c>
      <c r="AN19" s="62"/>
      <c r="AO19" s="25"/>
      <c r="AP19" s="1"/>
      <c r="AQ19" s="1"/>
      <c r="AR19" s="14"/>
      <c r="AS19" s="40"/>
    </row>
    <row r="20" spans="2:45" ht="30.75">
      <c r="B20" s="18" t="s">
        <v>1482</v>
      </c>
      <c r="C20" s="17">
        <f>SUM(D20:I20)</f>
        <v>1</v>
      </c>
      <c r="D20" s="16">
        <f>COUNTIFS('ADAS issue list '!H:H,B20,'ADAS issue list '!N:N,"Pass") - COUNTIFS('ADAS issue list '!$H$1:$H$1,B20,'ADAS issue list '!$N$1:$N$1,"Pass")</f>
        <v>1</v>
      </c>
      <c r="E20" s="1">
        <f>COUNTIFS('ADAS issue list '!H:H,B20,'ADAS issue list '!N:N,"Fail") -  COUNTIFS('ADAS issue list '!$H$1:$H$1,B20,'ADAS issue list '!$N$1:$N$1,"Fail")</f>
        <v>0</v>
      </c>
      <c r="F20" s="1">
        <f>COUNTIFS('ADAS issue list '!H:H,B20,'ADAS issue list '!N:N,"Fail - KPI") -  COUNTIFS('ADAS issue list '!$H$1:$H$1,B20,'ADAS issue list '!$N$1:$N$1,"Fail - KPI")</f>
        <v>0</v>
      </c>
      <c r="G20" s="1">
        <f>COUNTIFS('ADAS issue list '!H:H,B20,'ADAS issue list '!N:N,"Can't check") -  COUNTIFS('ADAS issue list '!$H$1:$H$1,B20,'ADAS issue list '!$N$1:$N$1,"Can't check")</f>
        <v>0</v>
      </c>
      <c r="H20" s="1">
        <f>COUNTIFS('ADAS issue list '!H:H,B20,'ADAS issue list '!N:N,"Limitation") -  COUNTIFS('ADAS issue list '!$H$1:$H$1,B20,'ADAS issue list '!$N$1:$N$1,"Limitation")</f>
        <v>0</v>
      </c>
      <c r="I20" s="16">
        <f>COUNTIFS('ADAS issue list '!H:H,B20,'ADAS issue list '!N:N,"Vehicle issue") -  COUNTIFS('ADAS issue list '!$H$1:$H$1,B20,'ADAS issue list '!$N$1:$N$1,"Vehicle issue")</f>
        <v>0</v>
      </c>
      <c r="J20" s="1">
        <f>COUNTIFS('ADAS issue list '!H:H,B20,'ADAS issue list '!N:N,"No data") -  COUNTIFS('ADAS issue list '!$H$1:$H$1,B20,'ADAS issue list '!$N$1:$N$1,"No data")</f>
        <v>0</v>
      </c>
      <c r="K20" s="1">
        <f>COUNTIFS('ADAS issue list '!H:H,B20,'ADAS issue list '!N:N,"Data error") -  COUNTIFS('ADAS issue list '!$H$1:$H$1,B20,'ADAS issue list '!$N$1:$N$1,"Data error")</f>
        <v>0</v>
      </c>
      <c r="L20" s="17">
        <f>SUM(D20:K20)</f>
        <v>1</v>
      </c>
      <c r="M20" s="17">
        <f>COUNTIFS(R:R,B20)</f>
        <v>0</v>
      </c>
      <c r="N20" s="356"/>
      <c r="Q20" s="246" t="s">
        <v>193</v>
      </c>
      <c r="R20" s="16" t="s">
        <v>213</v>
      </c>
      <c r="S20" s="25" t="s">
        <v>496</v>
      </c>
      <c r="T20" s="22" t="s">
        <v>2272</v>
      </c>
      <c r="U20" s="1" t="s">
        <v>193</v>
      </c>
      <c r="V20" s="22" t="s">
        <v>2273</v>
      </c>
      <c r="W20" s="22" t="s">
        <v>2274</v>
      </c>
      <c r="X20" s="1" t="s">
        <v>2279</v>
      </c>
      <c r="Y20" s="15" t="s">
        <v>2310</v>
      </c>
      <c r="Z20" s="16">
        <f>COUNTIFS('ADAS issue list '!O:O,"*"&amp;Sum!S20&amp;"*") - COUNTIFS('ADAS issue list '!$O$1:$O$1,"*"&amp;Sum!S20&amp;"*")</f>
        <v>2</v>
      </c>
      <c r="AA20" s="54" t="s">
        <v>2305</v>
      </c>
      <c r="AB20" s="241"/>
      <c r="AC20" s="57"/>
      <c r="AD20" s="347"/>
      <c r="AE20" s="344">
        <v>4</v>
      </c>
      <c r="AF20" s="1">
        <v>3</v>
      </c>
      <c r="AG20" s="1">
        <v>7</v>
      </c>
      <c r="AH20" s="1">
        <f>Table338[[#This Row],[Severity2]]*Table338[[#This Row],[Occurrence2]]*Table338[[#This Row],[Detection]]</f>
        <v>84</v>
      </c>
      <c r="AI20" s="54" t="str">
        <f>IF(Table338[[#This Row],[RPN]]&lt;80, "Low", IF(Table338[[#This Row],[RPN]]&lt;=150, "Medium", "High"))</f>
        <v>Medium</v>
      </c>
      <c r="AN20" s="62"/>
      <c r="AO20" s="25"/>
      <c r="AP20" s="1"/>
      <c r="AQ20" s="1"/>
      <c r="AR20" s="14"/>
      <c r="AS20" s="40"/>
    </row>
    <row r="21" spans="2:45" ht="30.75">
      <c r="B21" s="18" t="s">
        <v>23</v>
      </c>
      <c r="C21" s="17">
        <f>SUM(D21:H21)</f>
        <v>22</v>
      </c>
      <c r="D21" s="16">
        <f>COUNTIFS('ADAS issue list '!H:H,B21,'ADAS issue list '!N:N,"Pass") - COUNTIFS('ADAS issue list '!$H$1:$H$1,B21,'ADAS issue list '!$N$1:$N$1,"Pass")</f>
        <v>9</v>
      </c>
      <c r="E21" s="1">
        <f>COUNTIFS('ADAS issue list '!H:H,B21,'ADAS issue list '!N:N,"Fail") -  COUNTIFS('ADAS issue list '!$H$1:$H$1,B21,'ADAS issue list '!$N$1:$N$1,"Fail")</f>
        <v>12</v>
      </c>
      <c r="F21" s="1">
        <f>COUNTIFS('ADAS issue list '!H:H,B21,'ADAS issue list '!N:N,"Fail - KPI") -  COUNTIFS('ADAS issue list '!$H$1:$H$1,B21,'ADAS issue list '!$N$1:$N$1,"Fail - KPI")</f>
        <v>0</v>
      </c>
      <c r="G21" s="1">
        <f>COUNTIFS('ADAS issue list '!H:H,B21,'ADAS issue list '!N:N,"Can't check") -  COUNTIFS('ADAS issue list '!$H$1:$H$1,B21,'ADAS issue list '!$N$1:$N$1,"Can't check")</f>
        <v>1</v>
      </c>
      <c r="H21" s="1">
        <f>COUNTIFS('ADAS issue list '!H:H,B21,'ADAS issue list '!N:N,"Limitation") -  COUNTIFS('ADAS issue list '!$H$1:$H$1,B21,'ADAS issue list '!$N$1:$N$1,"Limitation")</f>
        <v>0</v>
      </c>
      <c r="I21" s="16">
        <f>COUNTIFS('ADAS issue list '!H:H,B21,'ADAS issue list '!N:N,"Vehicle issue") -  COUNTIFS('ADAS issue list '!$H$1:$H$1,B21,'ADAS issue list '!$N$1:$N$1,"Vehicle issue")</f>
        <v>0</v>
      </c>
      <c r="J21" s="1">
        <f>COUNTIFS('ADAS issue list '!H:H,B21,'ADAS issue list '!N:N,"No data") -  COUNTIFS('ADAS issue list '!$H$1:$H$1,B21,'ADAS issue list '!$N$1:$N$1,"No data")</f>
        <v>2</v>
      </c>
      <c r="K21" s="1">
        <f>COUNTIFS('ADAS issue list '!H:H,B21,'ADAS issue list '!N:N,"Data error") -  COUNTIFS('ADAS issue list '!$H$1:$H$1,B21,'ADAS issue list '!$N$1:$N$1,"Data error")</f>
        <v>1</v>
      </c>
      <c r="L21" s="17">
        <f>SUM(D21:K21)</f>
        <v>25</v>
      </c>
      <c r="M21" s="17">
        <f>COUNTIFS(R:R,B21)</f>
        <v>2</v>
      </c>
      <c r="N21" s="356"/>
      <c r="Q21" s="246" t="s">
        <v>193</v>
      </c>
      <c r="R21" s="16" t="s">
        <v>213</v>
      </c>
      <c r="S21" s="23" t="s">
        <v>250</v>
      </c>
      <c r="T21" s="22" t="s">
        <v>2272</v>
      </c>
      <c r="U21" s="1" t="s">
        <v>193</v>
      </c>
      <c r="V21" s="22" t="s">
        <v>2273</v>
      </c>
      <c r="W21" s="22" t="s">
        <v>2274</v>
      </c>
      <c r="X21" s="1" t="s">
        <v>2311</v>
      </c>
      <c r="Y21" s="15" t="s">
        <v>2312</v>
      </c>
      <c r="Z21" s="16">
        <f>COUNTIFS('ADAS issue list '!O:O,"*"&amp;Sum!S21&amp;"*") - COUNTIFS('ADAS issue list '!$O$1:$O$1,"*"&amp;Sum!S21&amp;"*")</f>
        <v>10</v>
      </c>
      <c r="AA21" s="54" t="s">
        <v>2305</v>
      </c>
      <c r="AB21" s="241"/>
      <c r="AC21" s="57"/>
      <c r="AD21" s="347"/>
      <c r="AE21" s="344">
        <v>2</v>
      </c>
      <c r="AF21" s="1">
        <v>7</v>
      </c>
      <c r="AG21" s="1">
        <v>5</v>
      </c>
      <c r="AH21" s="1">
        <f>Table338[[#This Row],[Severity2]]*Table338[[#This Row],[Occurrence2]]*Table338[[#This Row],[Detection]]</f>
        <v>70</v>
      </c>
      <c r="AI21" s="54" t="str">
        <f>IF(Table338[[#This Row],[RPN]]&lt;80, "Low", IF(Table338[[#This Row],[RPN]]&lt;=150, "Medium", "High"))</f>
        <v>Low</v>
      </c>
      <c r="AN21" s="62"/>
      <c r="AO21" s="25"/>
      <c r="AP21" s="1"/>
      <c r="AQ21" s="1"/>
      <c r="AR21" s="14"/>
      <c r="AS21" s="40"/>
    </row>
    <row r="22" spans="2:45" ht="30.75">
      <c r="B22" s="21" t="s">
        <v>2239</v>
      </c>
      <c r="C22" s="17">
        <f>SUM(C6:C21)</f>
        <v>703</v>
      </c>
      <c r="D22" s="17">
        <f>SUM(D6:D21)</f>
        <v>370</v>
      </c>
      <c r="E22" s="17">
        <f>SUM(E6:E21)</f>
        <v>285</v>
      </c>
      <c r="F22" s="17">
        <f>SUM(F6:F21)</f>
        <v>4</v>
      </c>
      <c r="G22" s="17">
        <f>SUM(G6:G21)</f>
        <v>18</v>
      </c>
      <c r="H22" s="17">
        <f>SUM(H6:H21)</f>
        <v>26</v>
      </c>
      <c r="I22" s="17">
        <f>SUM(I6:I21)</f>
        <v>0</v>
      </c>
      <c r="J22" s="17">
        <f>SUM(J6:J21)</f>
        <v>57</v>
      </c>
      <c r="K22" s="17">
        <f>SUM(K6:K21)</f>
        <v>1</v>
      </c>
      <c r="L22" s="17">
        <f>SUM(L6:L21)</f>
        <v>761</v>
      </c>
      <c r="M22" s="17">
        <f>SUM(M6:M21)</f>
        <v>65</v>
      </c>
      <c r="N22" s="356"/>
      <c r="Q22" s="246" t="s">
        <v>193</v>
      </c>
      <c r="R22" s="16" t="s">
        <v>213</v>
      </c>
      <c r="S22" s="25" t="s">
        <v>579</v>
      </c>
      <c r="T22" s="22" t="s">
        <v>2272</v>
      </c>
      <c r="U22" s="1" t="s">
        <v>193</v>
      </c>
      <c r="V22" s="22" t="s">
        <v>2273</v>
      </c>
      <c r="W22" s="22" t="s">
        <v>2313</v>
      </c>
      <c r="X22" s="1" t="s">
        <v>2279</v>
      </c>
      <c r="Y22" s="15" t="s">
        <v>2314</v>
      </c>
      <c r="Z22" s="16">
        <f>COUNTIFS('ADAS issue list '!O:O,"*"&amp;Sum!S22&amp;"*") - COUNTIFS('ADAS issue list '!$O$1:$O$1,"*"&amp;Sum!S22&amp;"*")</f>
        <v>2</v>
      </c>
      <c r="AA22" s="54" t="s">
        <v>2305</v>
      </c>
      <c r="AB22" s="241"/>
      <c r="AC22" s="57"/>
      <c r="AD22" s="347"/>
      <c r="AE22" s="344">
        <v>3</v>
      </c>
      <c r="AF22" s="1">
        <v>3</v>
      </c>
      <c r="AG22" s="1">
        <v>6</v>
      </c>
      <c r="AH22" s="1">
        <f>Table338[[#This Row],[Severity2]]*Table338[[#This Row],[Occurrence2]]*Table338[[#This Row],[Detection]]</f>
        <v>54</v>
      </c>
      <c r="AI22" s="54" t="str">
        <f>IF(Table338[[#This Row],[RPN]]&lt;80, "Low", IF(Table338[[#This Row],[RPN]]&lt;=150, "Medium", "High"))</f>
        <v>Low</v>
      </c>
      <c r="AN22" s="62"/>
      <c r="AO22" s="25"/>
      <c r="AP22" s="1"/>
      <c r="AQ22" s="1"/>
      <c r="AR22" s="14"/>
      <c r="AS22" s="40"/>
    </row>
    <row r="23" spans="2:45">
      <c r="Q23" s="246" t="s">
        <v>193</v>
      </c>
      <c r="R23" s="16" t="s">
        <v>213</v>
      </c>
      <c r="S23" s="25" t="s">
        <v>602</v>
      </c>
      <c r="T23" s="22" t="s">
        <v>2272</v>
      </c>
      <c r="U23" s="1" t="s">
        <v>193</v>
      </c>
      <c r="V23" s="22" t="s">
        <v>2273</v>
      </c>
      <c r="W23" s="22" t="s">
        <v>2274</v>
      </c>
      <c r="X23" s="1" t="s">
        <v>2275</v>
      </c>
      <c r="Y23" s="15" t="s">
        <v>2315</v>
      </c>
      <c r="Z23" s="16">
        <f>COUNTIFS('ADAS issue list '!O:O,"*"&amp;Sum!S23&amp;"*") - COUNTIFS('ADAS issue list '!$O$1:$O$1,"*"&amp;Sum!S23&amp;"*")</f>
        <v>9</v>
      </c>
      <c r="AA23" s="54" t="s">
        <v>2305</v>
      </c>
      <c r="AB23" s="62"/>
      <c r="AC23" s="43"/>
      <c r="AD23" s="347"/>
      <c r="AE23" s="344">
        <v>3</v>
      </c>
      <c r="AF23" s="1">
        <v>5</v>
      </c>
      <c r="AG23" s="1">
        <v>4</v>
      </c>
      <c r="AH23" s="1">
        <f>Table338[[#This Row],[Severity2]]*Table338[[#This Row],[Occurrence2]]*Table338[[#This Row],[Detection]]</f>
        <v>60</v>
      </c>
      <c r="AI23" s="54" t="str">
        <f>IF(Table338[[#This Row],[RPN]]&lt;80, "Low", IF(Table338[[#This Row],[RPN]]&lt;=150, "Medium", "High"))</f>
        <v>Low</v>
      </c>
      <c r="AN23" s="53"/>
      <c r="AO23" s="38"/>
      <c r="AP23" s="37"/>
      <c r="AQ23" s="37"/>
      <c r="AR23" s="42"/>
      <c r="AS23" s="40"/>
    </row>
    <row r="24" spans="2:45" ht="30.75">
      <c r="Q24" s="246" t="s">
        <v>193</v>
      </c>
      <c r="R24" s="16" t="s">
        <v>213</v>
      </c>
      <c r="S24" s="25" t="s">
        <v>1170</v>
      </c>
      <c r="T24" s="22" t="s">
        <v>2272</v>
      </c>
      <c r="U24" s="1" t="s">
        <v>193</v>
      </c>
      <c r="V24" s="22" t="s">
        <v>2273</v>
      </c>
      <c r="W24" s="22" t="s">
        <v>2274</v>
      </c>
      <c r="X24" s="1" t="s">
        <v>2279</v>
      </c>
      <c r="Y24" s="15" t="s">
        <v>2316</v>
      </c>
      <c r="Z24" s="16">
        <f>COUNTIFS('ADAS issue list '!O:O,"*"&amp;Sum!S24&amp;"*") - COUNTIFS('ADAS issue list '!$O$1:$O$1,"*"&amp;Sum!S24&amp;"*")</f>
        <v>1</v>
      </c>
      <c r="AA24" s="54" t="s">
        <v>2305</v>
      </c>
      <c r="AB24" s="242"/>
      <c r="AC24" s="43"/>
      <c r="AD24" s="347"/>
      <c r="AE24" s="344">
        <v>2</v>
      </c>
      <c r="AF24" s="1">
        <v>6</v>
      </c>
      <c r="AG24" s="1">
        <v>6</v>
      </c>
      <c r="AH24" s="1">
        <f>Table338[[#This Row],[Severity2]]*Table338[[#This Row],[Occurrence2]]*Table338[[#This Row],[Detection]]</f>
        <v>72</v>
      </c>
      <c r="AI24" s="54" t="str">
        <f>IF(Table338[[#This Row],[RPN]]&lt;80, "Low", IF(Table338[[#This Row],[RPN]]&lt;=150, "Medium", "High"))</f>
        <v>Low</v>
      </c>
      <c r="AO24" s="265"/>
    </row>
    <row r="25" spans="2:45" ht="30.75">
      <c r="Q25" s="246" t="s">
        <v>193</v>
      </c>
      <c r="R25" s="16" t="s">
        <v>213</v>
      </c>
      <c r="S25" s="25" t="s">
        <v>2317</v>
      </c>
      <c r="T25" s="22" t="s">
        <v>2272</v>
      </c>
      <c r="U25" s="1" t="s">
        <v>193</v>
      </c>
      <c r="V25" s="22" t="s">
        <v>2273</v>
      </c>
      <c r="W25" s="22" t="s">
        <v>2274</v>
      </c>
      <c r="X25" s="1" t="s">
        <v>2279</v>
      </c>
      <c r="Y25" s="291" t="s">
        <v>2318</v>
      </c>
      <c r="Z25" s="16">
        <f>COUNTIFS('ADAS issue list '!O:O,"*"&amp;Sum!S25&amp;"*") - COUNTIFS('ADAS issue list '!$O$1:$O$1,"*"&amp;Sum!S25&amp;"*")</f>
        <v>1</v>
      </c>
      <c r="AA25" s="54" t="s">
        <v>2305</v>
      </c>
      <c r="AB25" s="1"/>
      <c r="AC25" s="43"/>
      <c r="AD25" s="347"/>
      <c r="AE25" s="344">
        <v>4</v>
      </c>
      <c r="AF25" s="1">
        <v>4</v>
      </c>
      <c r="AG25" s="1">
        <v>7</v>
      </c>
      <c r="AH25" s="1">
        <f>Table338[[#This Row],[Severity2]]*Table338[[#This Row],[Occurrence2]]*Table338[[#This Row],[Detection]]</f>
        <v>112</v>
      </c>
      <c r="AI25" s="54" t="str">
        <f>IF(Table338[[#This Row],[RPN]]&lt;80, "Low", IF(Table338[[#This Row],[RPN]]&lt;=150, "Medium", "High"))</f>
        <v>Medium</v>
      </c>
    </row>
    <row r="26" spans="2:45">
      <c r="Q26" s="246" t="s">
        <v>193</v>
      </c>
      <c r="R26" s="16" t="s">
        <v>213</v>
      </c>
      <c r="S26" s="25" t="s">
        <v>1542</v>
      </c>
      <c r="T26" s="22" t="s">
        <v>2272</v>
      </c>
      <c r="U26" s="1" t="s">
        <v>193</v>
      </c>
      <c r="V26" s="22" t="s">
        <v>2273</v>
      </c>
      <c r="W26" s="22" t="s">
        <v>2274</v>
      </c>
      <c r="X26" s="1" t="s">
        <v>2279</v>
      </c>
      <c r="Y26" s="15" t="s">
        <v>2319</v>
      </c>
      <c r="Z26" s="16">
        <f>COUNTIFS('ADAS issue list '!O:O,"*"&amp;Sum!S26&amp;"*") - COUNTIFS('ADAS issue list '!$O$1:$O$1,"*"&amp;Sum!S26&amp;"*")</f>
        <v>1</v>
      </c>
      <c r="AA26" s="54" t="s">
        <v>2305</v>
      </c>
      <c r="AB26" s="1"/>
      <c r="AC26" s="43"/>
      <c r="AD26" s="347"/>
      <c r="AE26" s="344">
        <v>4</v>
      </c>
      <c r="AF26" s="1">
        <v>3</v>
      </c>
      <c r="AG26" s="1">
        <v>7</v>
      </c>
      <c r="AH26" s="1">
        <f>Table338[[#This Row],[Severity2]]*Table338[[#This Row],[Occurrence2]]*Table338[[#This Row],[Detection]]</f>
        <v>84</v>
      </c>
      <c r="AI26" s="54" t="str">
        <f>IF(Table338[[#This Row],[RPN]]&lt;80, "Low", IF(Table338[[#This Row],[RPN]]&lt;=150, "Medium", "High"))</f>
        <v>Medium</v>
      </c>
    </row>
    <row r="27" spans="2:45" ht="30.75">
      <c r="Q27" s="246" t="s">
        <v>1640</v>
      </c>
      <c r="R27" s="16" t="s">
        <v>213</v>
      </c>
      <c r="S27" s="25" t="s">
        <v>1663</v>
      </c>
      <c r="T27" s="22" t="s">
        <v>2272</v>
      </c>
      <c r="U27" s="1" t="s">
        <v>1640</v>
      </c>
      <c r="V27" s="22" t="s">
        <v>2273</v>
      </c>
      <c r="W27" s="22" t="s">
        <v>2274</v>
      </c>
      <c r="X27" s="1" t="s">
        <v>2279</v>
      </c>
      <c r="Y27" s="15" t="s">
        <v>2320</v>
      </c>
      <c r="Z27" s="16">
        <f>COUNTIFS('ADAS issue list '!O:O,"*"&amp;Sum!S27&amp;"*") - COUNTIFS('ADAS issue list '!$O$1:$O$1,"*"&amp;Sum!S27&amp;"*")</f>
        <v>1</v>
      </c>
      <c r="AA27" s="54" t="s">
        <v>2305</v>
      </c>
      <c r="AB27" s="1"/>
      <c r="AC27" s="43"/>
      <c r="AD27" s="14"/>
      <c r="AE27" s="344">
        <v>6</v>
      </c>
      <c r="AF27" s="1">
        <v>3</v>
      </c>
      <c r="AG27" s="1">
        <v>6</v>
      </c>
      <c r="AH27" s="1">
        <f>Table338[[#This Row],[Severity2]]*Table338[[#This Row],[Occurrence2]]*Table338[[#This Row],[Detection]]</f>
        <v>108</v>
      </c>
      <c r="AI27" s="1" t="str">
        <f>IF(Table338[[#This Row],[RPN]]&lt;80, "Low", IF(Table338[[#This Row],[RPN]]&lt;=150, "Medium", "High"))</f>
        <v>Medium</v>
      </c>
    </row>
    <row r="28" spans="2:45" ht="30.75">
      <c r="Q28" s="246" t="s">
        <v>1640</v>
      </c>
      <c r="R28" s="16" t="s">
        <v>213</v>
      </c>
      <c r="S28" s="23" t="s">
        <v>2071</v>
      </c>
      <c r="T28" s="22" t="s">
        <v>2272</v>
      </c>
      <c r="U28" s="1" t="s">
        <v>1640</v>
      </c>
      <c r="V28" s="22" t="s">
        <v>2273</v>
      </c>
      <c r="W28" s="22" t="s">
        <v>2274</v>
      </c>
      <c r="X28" s="1" t="s">
        <v>2279</v>
      </c>
      <c r="Y28" s="15" t="s">
        <v>2321</v>
      </c>
      <c r="Z28" s="16">
        <f>COUNTIFS('ADAS issue list '!O:O,"*"&amp;Sum!S28&amp;"*") - COUNTIFS('ADAS issue list '!$O$1:$O$1,"*"&amp;Sum!S28&amp;"*")</f>
        <v>1</v>
      </c>
      <c r="AA28" s="54" t="s">
        <v>2305</v>
      </c>
      <c r="AB28" s="1"/>
      <c r="AC28" s="43"/>
      <c r="AD28" s="14"/>
      <c r="AE28" s="344">
        <v>6</v>
      </c>
      <c r="AF28" s="1">
        <v>3</v>
      </c>
      <c r="AG28" s="1">
        <v>7</v>
      </c>
      <c r="AH28" s="1">
        <f>Table338[[#This Row],[Severity2]]*Table338[[#This Row],[Occurrence2]]*Table338[[#This Row],[Detection]]</f>
        <v>126</v>
      </c>
      <c r="AI28" s="1" t="str">
        <f>IF(Table338[[#This Row],[RPN]]&lt;80, "Low", IF(Table338[[#This Row],[RPN]]&lt;=150, "Medium", "High"))</f>
        <v>Medium</v>
      </c>
    </row>
    <row r="29" spans="2:45" ht="30.75">
      <c r="I29" s="29" t="s">
        <v>2322</v>
      </c>
      <c r="J29">
        <f>COUNTIFS(W:W,"B")</f>
        <v>60</v>
      </c>
      <c r="Q29" s="246" t="s">
        <v>1640</v>
      </c>
      <c r="R29" s="16" t="s">
        <v>213</v>
      </c>
      <c r="S29" s="23" t="s">
        <v>2194</v>
      </c>
      <c r="T29" s="22" t="s">
        <v>2272</v>
      </c>
      <c r="U29" s="1" t="s">
        <v>1640</v>
      </c>
      <c r="V29" s="22" t="s">
        <v>2273</v>
      </c>
      <c r="W29" s="22" t="s">
        <v>2313</v>
      </c>
      <c r="X29" s="1" t="s">
        <v>2279</v>
      </c>
      <c r="Y29" s="15" t="s">
        <v>2323</v>
      </c>
      <c r="Z29" s="16">
        <f>COUNTIFS('ADAS issue list '!O:O,"*"&amp;Sum!S29&amp;"*") - COUNTIFS('ADAS issue list '!$O$1:$O$1,"*"&amp;Sum!S29&amp;"*")</f>
        <v>1</v>
      </c>
      <c r="AA29" s="54" t="s">
        <v>2305</v>
      </c>
      <c r="AB29" s="1"/>
      <c r="AC29" s="43"/>
      <c r="AD29" s="347"/>
      <c r="AE29" s="344">
        <v>4</v>
      </c>
      <c r="AF29" s="1">
        <v>3</v>
      </c>
      <c r="AG29" s="1">
        <v>5</v>
      </c>
      <c r="AH29" s="1">
        <f>Table338[[#This Row],[Severity2]]*Table338[[#This Row],[Occurrence2]]*Table338[[#This Row],[Detection]]</f>
        <v>60</v>
      </c>
      <c r="AI29" s="54" t="str">
        <f>IF(Table338[[#This Row],[RPN]]&lt;80, "Low", IF(Table338[[#This Row],[RPN]]&lt;=150, "Medium", "High"))</f>
        <v>Low</v>
      </c>
    </row>
    <row r="30" spans="2:45" ht="30.75">
      <c r="I30" s="29" t="s">
        <v>2324</v>
      </c>
      <c r="J30">
        <f>COUNTIFS(W:W,"C")</f>
        <v>5</v>
      </c>
      <c r="Q30" s="246" t="s">
        <v>1640</v>
      </c>
      <c r="R30" s="16" t="s">
        <v>322</v>
      </c>
      <c r="S30" s="25" t="s">
        <v>1946</v>
      </c>
      <c r="T30" s="22" t="s">
        <v>2272</v>
      </c>
      <c r="U30" s="1" t="s">
        <v>1640</v>
      </c>
      <c r="V30" s="22" t="s">
        <v>2273</v>
      </c>
      <c r="W30" s="22" t="s">
        <v>2274</v>
      </c>
      <c r="X30" s="1" t="s">
        <v>2279</v>
      </c>
      <c r="Y30" s="15" t="s">
        <v>2325</v>
      </c>
      <c r="Z30" s="16">
        <f>COUNTIFS('ADAS issue list '!O:O,"*"&amp;Sum!S30&amp;"*") - COUNTIFS('ADAS issue list '!$O$1:$O$1,"*"&amp;Sum!S30&amp;"*")</f>
        <v>1</v>
      </c>
      <c r="AA30" s="54" t="s">
        <v>2305</v>
      </c>
      <c r="AB30" s="1"/>
      <c r="AC30" s="43"/>
      <c r="AD30" s="347"/>
      <c r="AE30" s="344">
        <v>3</v>
      </c>
      <c r="AF30" s="1">
        <v>3</v>
      </c>
      <c r="AG30" s="1">
        <v>8</v>
      </c>
      <c r="AH30" s="1">
        <f>Table338[[#This Row],[Severity2]]*Table338[[#This Row],[Occurrence2]]*Table338[[#This Row],[Detection]]</f>
        <v>72</v>
      </c>
      <c r="AI30" s="54" t="str">
        <f>IF(Table338[[#This Row],[RPN]]&lt;80, "Low", IF(Table338[[#This Row],[RPN]]&lt;=150, "Medium", "High"))</f>
        <v>Low</v>
      </c>
    </row>
    <row r="31" spans="2:45">
      <c r="Q31" s="246" t="s">
        <v>193</v>
      </c>
      <c r="R31" s="16" t="s">
        <v>206</v>
      </c>
      <c r="S31" s="25" t="s">
        <v>1073</v>
      </c>
      <c r="T31" s="22" t="s">
        <v>2272</v>
      </c>
      <c r="U31" s="1" t="s">
        <v>193</v>
      </c>
      <c r="V31" s="22" t="s">
        <v>2326</v>
      </c>
      <c r="W31" s="22" t="s">
        <v>2274</v>
      </c>
      <c r="X31" s="1" t="s">
        <v>2327</v>
      </c>
      <c r="Y31" s="15" t="s">
        <v>2328</v>
      </c>
      <c r="Z31" s="16">
        <f>COUNTIFS('ADAS issue list '!O:O,"*"&amp;Sum!S31&amp;"*") - COUNTIFS('ADAS issue list '!$O$1:$O$1,"*"&amp;Sum!S31&amp;"*")</f>
        <v>1</v>
      </c>
      <c r="AA31" s="54" t="s">
        <v>2305</v>
      </c>
      <c r="AB31" s="62"/>
      <c r="AC31" s="43"/>
      <c r="AD31" s="347"/>
      <c r="AE31" s="344">
        <v>4</v>
      </c>
      <c r="AF31" s="1">
        <v>3</v>
      </c>
      <c r="AG31" s="1">
        <v>7</v>
      </c>
      <c r="AH31" s="1">
        <f>Table338[[#This Row],[Severity2]]*Table338[[#This Row],[Occurrence2]]*Table338[[#This Row],[Detection]]</f>
        <v>84</v>
      </c>
      <c r="AI31" s="54" t="str">
        <f>IF(Table338[[#This Row],[RPN]]&lt;80, "Low", IF(Table338[[#This Row],[RPN]]&lt;=150, "Medium", "High"))</f>
        <v>Medium</v>
      </c>
    </row>
    <row r="32" spans="2:45" ht="30.75">
      <c r="Q32" s="246" t="s">
        <v>1640</v>
      </c>
      <c r="R32" s="16" t="s">
        <v>206</v>
      </c>
      <c r="S32" s="25" t="s">
        <v>1729</v>
      </c>
      <c r="T32" s="22" t="s">
        <v>2272</v>
      </c>
      <c r="U32" s="1" t="s">
        <v>1640</v>
      </c>
      <c r="V32" s="22" t="s">
        <v>2301</v>
      </c>
      <c r="W32" s="22" t="s">
        <v>2274</v>
      </c>
      <c r="X32" s="1" t="s">
        <v>2327</v>
      </c>
      <c r="Y32" s="15" t="s">
        <v>2329</v>
      </c>
      <c r="Z32" s="16">
        <f>COUNTIFS('ADAS issue list '!O:O,"*"&amp;Sum!S32&amp;"*") - COUNTIFS('ADAS issue list '!$O$1:$O$1,"*"&amp;Sum!S32&amp;"*")</f>
        <v>1</v>
      </c>
      <c r="AA32" s="54" t="s">
        <v>2305</v>
      </c>
      <c r="AB32" s="62"/>
      <c r="AC32" s="43"/>
      <c r="AD32" s="347"/>
      <c r="AE32" s="344">
        <v>3</v>
      </c>
      <c r="AF32" s="1">
        <v>3</v>
      </c>
      <c r="AG32" s="1">
        <v>6</v>
      </c>
      <c r="AH32" s="1">
        <f>Table338[[#This Row],[Severity2]]*Table338[[#This Row],[Occurrence2]]*Table338[[#This Row],[Detection]]</f>
        <v>54</v>
      </c>
      <c r="AI32" s="54" t="str">
        <f>IF(Table338[[#This Row],[RPN]]&lt;80, "Low", IF(Table338[[#This Row],[RPN]]&lt;=150, "Medium", "High"))</f>
        <v>Low</v>
      </c>
    </row>
    <row r="33" spans="11:35" ht="30.75">
      <c r="Q33" s="246" t="s">
        <v>1640</v>
      </c>
      <c r="R33" s="16" t="s">
        <v>206</v>
      </c>
      <c r="S33" s="25" t="s">
        <v>2060</v>
      </c>
      <c r="T33" s="22" t="s">
        <v>2272</v>
      </c>
      <c r="U33" s="1" t="s">
        <v>1640</v>
      </c>
      <c r="V33" s="22" t="s">
        <v>2301</v>
      </c>
      <c r="W33" s="22" t="s">
        <v>2274</v>
      </c>
      <c r="X33" s="1" t="s">
        <v>2279</v>
      </c>
      <c r="Y33" s="15" t="s">
        <v>2330</v>
      </c>
      <c r="Z33" s="16">
        <f>COUNTIFS('ADAS issue list '!O:O,"*"&amp;Sum!S33&amp;"*") - COUNTIFS('ADAS issue list '!$O$1:$O$1,"*"&amp;Sum!S33&amp;"*")</f>
        <v>1</v>
      </c>
      <c r="AA33" s="54" t="s">
        <v>2305</v>
      </c>
      <c r="AB33" s="62"/>
      <c r="AC33" s="43"/>
      <c r="AD33" s="347"/>
      <c r="AE33" s="344">
        <v>3</v>
      </c>
      <c r="AF33" s="1">
        <v>3</v>
      </c>
      <c r="AG33" s="1">
        <v>7</v>
      </c>
      <c r="AH33" s="1">
        <f>Table338[[#This Row],[Severity2]]*Table338[[#This Row],[Occurrence2]]*Table338[[#This Row],[Detection]]</f>
        <v>63</v>
      </c>
      <c r="AI33" s="54" t="str">
        <f>IF(Table338[[#This Row],[RPN]]&lt;80, "Low", IF(Table338[[#This Row],[RPN]]&lt;=150, "Medium", "High"))</f>
        <v>Low</v>
      </c>
    </row>
    <row r="34" spans="11:35" ht="30.75">
      <c r="Q34" s="246" t="s">
        <v>21</v>
      </c>
      <c r="R34" s="16" t="s">
        <v>112</v>
      </c>
      <c r="S34" s="23" t="s">
        <v>153</v>
      </c>
      <c r="T34" s="22" t="s">
        <v>2272</v>
      </c>
      <c r="U34" s="1" t="s">
        <v>21</v>
      </c>
      <c r="V34" s="22" t="s">
        <v>2273</v>
      </c>
      <c r="W34" s="22" t="s">
        <v>2274</v>
      </c>
      <c r="X34" s="1" t="s">
        <v>2275</v>
      </c>
      <c r="Y34" s="15" t="s">
        <v>2331</v>
      </c>
      <c r="Z34" s="16">
        <f>COUNTIFS('ADAS issue list '!O:O,"*"&amp;Sum!S34&amp;"*") - COUNTIFS('ADAS issue list '!$O$1:$O$1,"*"&amp;Sum!S34&amp;"*")</f>
        <v>18</v>
      </c>
      <c r="AA34" s="54" t="s">
        <v>2305</v>
      </c>
      <c r="AB34" s="62"/>
      <c r="AC34" s="43"/>
      <c r="AD34" s="347" t="s">
        <v>2332</v>
      </c>
      <c r="AE34" s="344">
        <v>4</v>
      </c>
      <c r="AF34" s="1">
        <v>6</v>
      </c>
      <c r="AG34" s="1">
        <v>3</v>
      </c>
      <c r="AH34" s="1">
        <f>Table338[[#This Row],[Severity2]]*Table338[[#This Row],[Occurrence2]]*Table338[[#This Row],[Detection]]</f>
        <v>72</v>
      </c>
      <c r="AI34" s="54" t="str">
        <f>IF(Table338[[#This Row],[RPN]]&lt;80, "Low", IF(Table338[[#This Row],[RPN]]&lt;=150, "Medium", "High"))</f>
        <v>Low</v>
      </c>
    </row>
    <row r="35" spans="11:35">
      <c r="Q35" s="246" t="s">
        <v>193</v>
      </c>
      <c r="R35" s="16" t="s">
        <v>112</v>
      </c>
      <c r="S35" s="23" t="s">
        <v>642</v>
      </c>
      <c r="T35" s="22" t="s">
        <v>2272</v>
      </c>
      <c r="U35" s="1" t="s">
        <v>193</v>
      </c>
      <c r="V35" s="22" t="s">
        <v>2301</v>
      </c>
      <c r="W35" s="22" t="s">
        <v>2274</v>
      </c>
      <c r="X35" s="1" t="s">
        <v>2279</v>
      </c>
      <c r="Y35" s="15" t="s">
        <v>2333</v>
      </c>
      <c r="Z35" s="16">
        <f>COUNTIFS('ADAS issue list '!O:O,"*"&amp;Sum!S35&amp;"*") - COUNTIFS('ADAS issue list '!$O$1:$O$1,"*"&amp;Sum!S35&amp;"*")</f>
        <v>1</v>
      </c>
      <c r="AA35" s="54" t="s">
        <v>2305</v>
      </c>
      <c r="AB35" s="62"/>
      <c r="AC35" s="43"/>
      <c r="AD35" s="347" t="s">
        <v>2306</v>
      </c>
      <c r="AE35" s="344">
        <v>4</v>
      </c>
      <c r="AF35" s="1">
        <v>4</v>
      </c>
      <c r="AG35" s="1">
        <v>5</v>
      </c>
      <c r="AH35" s="1">
        <f>Table338[[#This Row],[Severity2]]*Table338[[#This Row],[Occurrence2]]*Table338[[#This Row],[Detection]]</f>
        <v>80</v>
      </c>
      <c r="AI35" s="54" t="str">
        <f>IF(Table338[[#This Row],[RPN]]&lt;80, "Low", IF(Table338[[#This Row],[RPN]]&lt;=150, "Medium", "High"))</f>
        <v>Medium</v>
      </c>
    </row>
    <row r="36" spans="11:35" ht="30.75">
      <c r="K36" t="s">
        <v>2311</v>
      </c>
      <c r="Q36" s="246" t="s">
        <v>193</v>
      </c>
      <c r="R36" s="16" t="s">
        <v>112</v>
      </c>
      <c r="S36" s="23" t="s">
        <v>1473</v>
      </c>
      <c r="T36" s="22" t="s">
        <v>2272</v>
      </c>
      <c r="U36" s="1" t="s">
        <v>193</v>
      </c>
      <c r="V36" s="22" t="s">
        <v>2301</v>
      </c>
      <c r="W36" s="22" t="s">
        <v>2274</v>
      </c>
      <c r="X36" s="1" t="s">
        <v>2279</v>
      </c>
      <c r="Y36" s="15" t="s">
        <v>2334</v>
      </c>
      <c r="Z36" s="16">
        <f>COUNTIFS('ADAS issue list '!O:O,"*"&amp;Sum!S36&amp;"*") - COUNTIFS('ADAS issue list '!$O$1:$O$1,"*"&amp;Sum!S36&amp;"*")</f>
        <v>1</v>
      </c>
      <c r="AA36" s="54" t="s">
        <v>2305</v>
      </c>
      <c r="AB36" s="62"/>
      <c r="AC36" s="43"/>
      <c r="AD36" s="347"/>
      <c r="AE36" s="344">
        <v>4</v>
      </c>
      <c r="AF36" s="1">
        <v>4</v>
      </c>
      <c r="AG36" s="1">
        <v>4</v>
      </c>
      <c r="AH36" s="1">
        <f>Table338[[#This Row],[Severity2]]*Table338[[#This Row],[Occurrence2]]*Table338[[#This Row],[Detection]]</f>
        <v>64</v>
      </c>
      <c r="AI36" s="54" t="str">
        <f>IF(Table338[[#This Row],[RPN]]&lt;80, "Low", IF(Table338[[#This Row],[RPN]]&lt;=150, "Medium", "High"))</f>
        <v>Low</v>
      </c>
    </row>
    <row r="37" spans="11:35">
      <c r="Q37" s="246" t="s">
        <v>193</v>
      </c>
      <c r="R37" s="16" t="s">
        <v>434</v>
      </c>
      <c r="S37" s="23" t="s">
        <v>979</v>
      </c>
      <c r="T37" s="22" t="s">
        <v>2272</v>
      </c>
      <c r="U37" s="1" t="s">
        <v>193</v>
      </c>
      <c r="V37" s="22" t="s">
        <v>2273</v>
      </c>
      <c r="W37" s="22" t="s">
        <v>2274</v>
      </c>
      <c r="X37" s="1" t="s">
        <v>2275</v>
      </c>
      <c r="Y37" s="15" t="s">
        <v>2335</v>
      </c>
      <c r="Z37" s="16">
        <f>COUNTIFS('ADAS issue list '!O:O,"*"&amp;Sum!S37&amp;"*") - COUNTIFS('ADAS issue list '!$O$1:$O$1,"*"&amp;Sum!S37&amp;"*")</f>
        <v>3</v>
      </c>
      <c r="AA37" s="54" t="s">
        <v>2305</v>
      </c>
      <c r="AB37" s="62"/>
      <c r="AC37" s="43"/>
      <c r="AD37" s="347" t="s">
        <v>2298</v>
      </c>
      <c r="AE37" s="344">
        <v>5</v>
      </c>
      <c r="AF37" s="1">
        <v>3</v>
      </c>
      <c r="AG37" s="1">
        <v>6</v>
      </c>
      <c r="AH37" s="1">
        <f>Table338[[#This Row],[Severity2]]*Table338[[#This Row],[Occurrence2]]*Table338[[#This Row],[Detection]]</f>
        <v>90</v>
      </c>
      <c r="AI37" s="54" t="str">
        <f>IF(Table338[[#This Row],[RPN]]&lt;80, "Low", IF(Table338[[#This Row],[RPN]]&lt;=150, "Medium", "High"))</f>
        <v>Medium</v>
      </c>
    </row>
    <row r="38" spans="11:35">
      <c r="Q38" s="246" t="s">
        <v>193</v>
      </c>
      <c r="R38" s="16" t="s">
        <v>434</v>
      </c>
      <c r="S38" s="23" t="s">
        <v>2336</v>
      </c>
      <c r="T38" s="22" t="s">
        <v>2272</v>
      </c>
      <c r="U38" s="1" t="s">
        <v>193</v>
      </c>
      <c r="V38" s="22" t="s">
        <v>2273</v>
      </c>
      <c r="W38" s="22" t="s">
        <v>2274</v>
      </c>
      <c r="X38" s="1" t="s">
        <v>2279</v>
      </c>
      <c r="Y38" s="15" t="s">
        <v>2337</v>
      </c>
      <c r="Z38" s="16">
        <f>COUNTIFS('ADAS issue list '!O:O,"*"&amp;Sum!S38&amp;"*") - COUNTIFS('ADAS issue list '!$O$1:$O$1,"*"&amp;Sum!S38&amp;"*")</f>
        <v>1</v>
      </c>
      <c r="AA38" s="54" t="s">
        <v>2305</v>
      </c>
      <c r="AB38" s="62"/>
      <c r="AC38" s="43"/>
      <c r="AD38" s="347"/>
      <c r="AE38" s="344">
        <v>5</v>
      </c>
      <c r="AF38" s="1">
        <v>3</v>
      </c>
      <c r="AG38" s="1">
        <v>6</v>
      </c>
      <c r="AH38" s="1">
        <f>Table338[[#This Row],[Severity2]]*Table338[[#This Row],[Occurrence2]]*Table338[[#This Row],[Detection]]</f>
        <v>90</v>
      </c>
      <c r="AI38" s="54" t="str">
        <f>IF(Table338[[#This Row],[RPN]]&lt;80, "Low", IF(Table338[[#This Row],[RPN]]&lt;=150, "Medium", "High"))</f>
        <v>Medium</v>
      </c>
    </row>
    <row r="39" spans="11:35" ht="30.75">
      <c r="Q39" s="246" t="s">
        <v>21</v>
      </c>
      <c r="R39" s="16" t="s">
        <v>82</v>
      </c>
      <c r="S39" s="23" t="s">
        <v>85</v>
      </c>
      <c r="T39" s="22" t="s">
        <v>2272</v>
      </c>
      <c r="U39" s="1" t="s">
        <v>21</v>
      </c>
      <c r="V39" s="22" t="s">
        <v>2273</v>
      </c>
      <c r="W39" s="22" t="s">
        <v>2274</v>
      </c>
      <c r="X39" s="1" t="s">
        <v>2275</v>
      </c>
      <c r="Y39" s="15" t="s">
        <v>2338</v>
      </c>
      <c r="Z39" s="16">
        <f>COUNTIFS('ADAS issue list '!O:O,"*"&amp;Sum!S39&amp;"*") - COUNTIFS('ADAS issue list '!$O$1:$O$1,"*"&amp;Sum!S39&amp;"*")</f>
        <v>9</v>
      </c>
      <c r="AA39" s="54" t="s">
        <v>2305</v>
      </c>
      <c r="AB39" s="62"/>
      <c r="AC39" s="43"/>
      <c r="AD39" s="347" t="s">
        <v>2339</v>
      </c>
      <c r="AE39" s="344">
        <v>3</v>
      </c>
      <c r="AF39" s="1">
        <v>5</v>
      </c>
      <c r="AG39" s="1">
        <v>4</v>
      </c>
      <c r="AH39" s="1">
        <f>Table338[[#This Row],[Severity2]]*Table338[[#This Row],[Occurrence2]]*Table338[[#This Row],[Detection]]</f>
        <v>60</v>
      </c>
      <c r="AI39" s="54" t="str">
        <f>IF(Table338[[#This Row],[RPN]]&lt;80, "Low", IF(Table338[[#This Row],[RPN]]&lt;=150, "Medium", "High"))</f>
        <v>Low</v>
      </c>
    </row>
    <row r="40" spans="11:35" ht="30.75">
      <c r="Q40" s="246" t="s">
        <v>21</v>
      </c>
      <c r="R40" s="16" t="s">
        <v>82</v>
      </c>
      <c r="S40" s="23" t="s">
        <v>102</v>
      </c>
      <c r="T40" s="22" t="s">
        <v>2272</v>
      </c>
      <c r="U40" s="1" t="s">
        <v>21</v>
      </c>
      <c r="V40" s="22" t="s">
        <v>2273</v>
      </c>
      <c r="W40" s="22" t="s">
        <v>2274</v>
      </c>
      <c r="X40" s="1" t="s">
        <v>2275</v>
      </c>
      <c r="Y40" s="15" t="s">
        <v>2340</v>
      </c>
      <c r="Z40" s="16">
        <f>COUNTIFS('ADAS issue list '!O:O,"*"&amp;Sum!S40&amp;"*") - COUNTIFS('ADAS issue list '!$O$1:$O$1,"*"&amp;Sum!S40&amp;"*")</f>
        <v>13</v>
      </c>
      <c r="AA40" s="54" t="s">
        <v>2305</v>
      </c>
      <c r="AB40" s="62"/>
      <c r="AC40" s="43"/>
      <c r="AD40" s="347" t="s">
        <v>2341</v>
      </c>
      <c r="AE40" s="344">
        <v>3</v>
      </c>
      <c r="AF40" s="1">
        <v>6</v>
      </c>
      <c r="AG40" s="1">
        <v>4</v>
      </c>
      <c r="AH40" s="1">
        <f>Table338[[#This Row],[Severity2]]*Table338[[#This Row],[Occurrence2]]*Table338[[#This Row],[Detection]]</f>
        <v>72</v>
      </c>
      <c r="AI40" s="54" t="str">
        <f>IF(Table338[[#This Row],[RPN]]&lt;80, "Low", IF(Table338[[#This Row],[RPN]]&lt;=150, "Medium", "High"))</f>
        <v>Low</v>
      </c>
    </row>
    <row r="41" spans="11:35" ht="30.75">
      <c r="O41" s="293" t="s">
        <v>21</v>
      </c>
      <c r="Q41" s="246" t="s">
        <v>21</v>
      </c>
      <c r="R41" s="16" t="s">
        <v>82</v>
      </c>
      <c r="S41" s="23" t="s">
        <v>106</v>
      </c>
      <c r="T41" s="22" t="s">
        <v>2272</v>
      </c>
      <c r="U41" s="1" t="s">
        <v>21</v>
      </c>
      <c r="V41" s="22" t="s">
        <v>2273</v>
      </c>
      <c r="W41" s="22" t="s">
        <v>2274</v>
      </c>
      <c r="X41" s="1" t="s">
        <v>2275</v>
      </c>
      <c r="Y41" s="15" t="s">
        <v>2342</v>
      </c>
      <c r="Z41" s="16">
        <f>COUNTIFS('ADAS issue list '!O:O,"*"&amp;Sum!S41&amp;"*") - COUNTIFS('ADAS issue list '!$O$1:$O$1,"*"&amp;Sum!S41&amp;"*")</f>
        <v>5</v>
      </c>
      <c r="AA41" s="54" t="s">
        <v>2305</v>
      </c>
      <c r="AB41" s="62"/>
      <c r="AC41" s="43"/>
      <c r="AD41" s="347" t="s">
        <v>2343</v>
      </c>
      <c r="AE41" s="344">
        <v>3</v>
      </c>
      <c r="AF41" s="1">
        <v>5</v>
      </c>
      <c r="AG41" s="1">
        <v>4</v>
      </c>
      <c r="AH41" s="1">
        <f>Table338[[#This Row],[Severity2]]*Table338[[#This Row],[Occurrence2]]*Table338[[#This Row],[Detection]]</f>
        <v>60</v>
      </c>
      <c r="AI41" s="54" t="str">
        <f>IF(Table338[[#This Row],[RPN]]&lt;80, "Low", IF(Table338[[#This Row],[RPN]]&lt;=150, "Medium", "High"))</f>
        <v>Low</v>
      </c>
    </row>
    <row r="42" spans="11:35" ht="30.75">
      <c r="Q42" s="246" t="s">
        <v>193</v>
      </c>
      <c r="R42" s="16" t="s">
        <v>273</v>
      </c>
      <c r="S42" s="23" t="s">
        <v>292</v>
      </c>
      <c r="T42" s="22" t="s">
        <v>2272</v>
      </c>
      <c r="U42" s="1" t="s">
        <v>193</v>
      </c>
      <c r="V42" s="22" t="s">
        <v>2273</v>
      </c>
      <c r="W42" s="22" t="s">
        <v>2274</v>
      </c>
      <c r="X42" s="1" t="s">
        <v>2279</v>
      </c>
      <c r="Y42" s="15" t="s">
        <v>2344</v>
      </c>
      <c r="Z42" s="16">
        <f>COUNTIFS('ADAS issue list '!O:O,"*"&amp;Sum!S42&amp;"*") - COUNTIFS('ADAS issue list '!$O$1:$O$1,"*"&amp;Sum!S42&amp;"*")</f>
        <v>1</v>
      </c>
      <c r="AA42" s="1" t="s">
        <v>2305</v>
      </c>
      <c r="AB42" s="1"/>
      <c r="AC42" s="43"/>
      <c r="AD42" s="347" t="s">
        <v>2345</v>
      </c>
      <c r="AE42" s="344">
        <v>6</v>
      </c>
      <c r="AF42" s="1">
        <v>2</v>
      </c>
      <c r="AG42" s="1">
        <v>7</v>
      </c>
      <c r="AH42" s="1">
        <f>Table338[[#This Row],[Severity2]]*Table338[[#This Row],[Occurrence2]]*Table338[[#This Row],[Detection]]</f>
        <v>84</v>
      </c>
      <c r="AI42" s="54" t="str">
        <f>IF(Table338[[#This Row],[RPN]]&lt;80, "Low", IF(Table338[[#This Row],[RPN]]&lt;=150, "Medium", "High"))</f>
        <v>Medium</v>
      </c>
    </row>
    <row r="43" spans="11:35" ht="30.75">
      <c r="Q43" s="246" t="s">
        <v>193</v>
      </c>
      <c r="R43" s="16" t="s">
        <v>371</v>
      </c>
      <c r="S43" s="23" t="s">
        <v>374</v>
      </c>
      <c r="T43" s="22" t="s">
        <v>2272</v>
      </c>
      <c r="U43" s="1" t="s">
        <v>193</v>
      </c>
      <c r="V43" s="22" t="s">
        <v>2301</v>
      </c>
      <c r="W43" s="22" t="s">
        <v>2274</v>
      </c>
      <c r="X43" s="1" t="s">
        <v>2275</v>
      </c>
      <c r="Y43" s="15" t="s">
        <v>2346</v>
      </c>
      <c r="Z43" s="16">
        <f>COUNTIFS('ADAS issue list '!O:O,"*"&amp;Sum!S43&amp;"*") - COUNTIFS('ADAS issue list '!$O$1:$O$1,"*"&amp;Sum!S43&amp;"*")</f>
        <v>6</v>
      </c>
      <c r="AA43" s="54" t="s">
        <v>2305</v>
      </c>
      <c r="AB43" s="62"/>
      <c r="AC43" s="43"/>
      <c r="AD43" s="347" t="s">
        <v>2347</v>
      </c>
      <c r="AE43" s="344">
        <v>5</v>
      </c>
      <c r="AF43" s="1">
        <v>3</v>
      </c>
      <c r="AG43" s="1">
        <v>6</v>
      </c>
      <c r="AH43" s="1">
        <f>Table338[[#This Row],[Severity2]]*Table338[[#This Row],[Occurrence2]]*Table338[[#This Row],[Detection]]</f>
        <v>90</v>
      </c>
      <c r="AI43" s="54" t="str">
        <f>IF(Table338[[#This Row],[RPN]]&lt;80, "Low", IF(Table338[[#This Row],[RPN]]&lt;=150, "Medium", "High"))</f>
        <v>Medium</v>
      </c>
    </row>
    <row r="44" spans="11:35">
      <c r="Q44" s="246" t="s">
        <v>193</v>
      </c>
      <c r="R44" s="16" t="s">
        <v>371</v>
      </c>
      <c r="S44" s="23" t="s">
        <v>1606</v>
      </c>
      <c r="T44" s="22" t="s">
        <v>2272</v>
      </c>
      <c r="U44" s="1" t="s">
        <v>193</v>
      </c>
      <c r="V44" s="22" t="s">
        <v>2301</v>
      </c>
      <c r="W44" s="22" t="s">
        <v>2274</v>
      </c>
      <c r="X44" s="1" t="s">
        <v>2275</v>
      </c>
      <c r="Y44" s="15" t="s">
        <v>2348</v>
      </c>
      <c r="Z44" s="16">
        <f>COUNTIFS('ADAS issue list '!O:O,"*"&amp;Sum!S44&amp;"*") - COUNTIFS('ADAS issue list '!$O$1:$O$1,"*"&amp;Sum!S44&amp;"*")</f>
        <v>2</v>
      </c>
      <c r="AA44" s="1" t="s">
        <v>2305</v>
      </c>
      <c r="AB44" s="1"/>
      <c r="AC44" s="43"/>
      <c r="AD44" s="347"/>
      <c r="AE44" s="344">
        <v>5</v>
      </c>
      <c r="AF44" s="1">
        <v>3</v>
      </c>
      <c r="AG44" s="1">
        <v>6</v>
      </c>
      <c r="AH44" s="1">
        <f>Table338[[#This Row],[Severity2]]*Table338[[#This Row],[Occurrence2]]*Table338[[#This Row],[Detection]]</f>
        <v>90</v>
      </c>
      <c r="AI44" s="54" t="str">
        <f>IF(Table338[[#This Row],[RPN]]&lt;80, "Low", IF(Table338[[#This Row],[RPN]]&lt;=150, "Medium", "High"))</f>
        <v>Medium</v>
      </c>
    </row>
    <row r="45" spans="11:35">
      <c r="Q45" s="246" t="s">
        <v>1640</v>
      </c>
      <c r="R45" s="16" t="s">
        <v>194</v>
      </c>
      <c r="S45" s="23" t="s">
        <v>2116</v>
      </c>
      <c r="T45" s="22" t="s">
        <v>2272</v>
      </c>
      <c r="U45" s="1" t="s">
        <v>1640</v>
      </c>
      <c r="V45" s="22" t="s">
        <v>2301</v>
      </c>
      <c r="W45" s="22" t="s">
        <v>2274</v>
      </c>
      <c r="X45" s="1" t="s">
        <v>2279</v>
      </c>
      <c r="Y45" s="15" t="s">
        <v>2349</v>
      </c>
      <c r="Z45" s="16">
        <f>COUNTIFS('ADAS issue list '!O:O,"*"&amp;Sum!S45&amp;"*") - COUNTIFS('ADAS issue list '!$O$1:$O$1,"*"&amp;Sum!S45&amp;"*")</f>
        <v>1</v>
      </c>
      <c r="AA45" s="54" t="s">
        <v>2305</v>
      </c>
      <c r="AB45" s="62"/>
      <c r="AC45" s="43"/>
      <c r="AD45" s="347"/>
      <c r="AE45" s="344">
        <v>4</v>
      </c>
      <c r="AF45" s="1">
        <v>3</v>
      </c>
      <c r="AG45" s="1">
        <v>7</v>
      </c>
      <c r="AH45" s="1">
        <f>Table338[[#This Row],[Severity2]]*Table338[[#This Row],[Occurrence2]]*Table338[[#This Row],[Detection]]</f>
        <v>84</v>
      </c>
      <c r="AI45" s="54" t="str">
        <f>IF(Table338[[#This Row],[RPN]]&lt;80, "Low", IF(Table338[[#This Row],[RPN]]&lt;=150, "Medium", "High"))</f>
        <v>Medium</v>
      </c>
    </row>
    <row r="46" spans="11:35" ht="30.75">
      <c r="Q46" s="246" t="s">
        <v>193</v>
      </c>
      <c r="R46" s="16" t="s">
        <v>194</v>
      </c>
      <c r="S46" s="23" t="s">
        <v>691</v>
      </c>
      <c r="T46" s="22" t="s">
        <v>2272</v>
      </c>
      <c r="U46" s="1" t="s">
        <v>193</v>
      </c>
      <c r="V46" s="22" t="s">
        <v>2301</v>
      </c>
      <c r="W46" s="22" t="s">
        <v>2274</v>
      </c>
      <c r="X46" s="1" t="s">
        <v>2279</v>
      </c>
      <c r="Y46" s="15" t="s">
        <v>2350</v>
      </c>
      <c r="Z46" s="16">
        <f>COUNTIFS('ADAS issue list '!O:O,"*"&amp;Sum!S46&amp;"*") - COUNTIFS('ADAS issue list '!$O$1:$O$1,"*"&amp;Sum!S46&amp;"*")</f>
        <v>4</v>
      </c>
      <c r="AA46" s="54" t="s">
        <v>2305</v>
      </c>
      <c r="AB46" s="62"/>
      <c r="AC46" s="43"/>
      <c r="AD46" s="347" t="s">
        <v>2306</v>
      </c>
      <c r="AE46" s="344">
        <v>3</v>
      </c>
      <c r="AF46" s="1">
        <v>3</v>
      </c>
      <c r="AG46" s="1">
        <v>7</v>
      </c>
      <c r="AH46" s="1">
        <f>Table338[[#This Row],[Severity2]]*Table338[[#This Row],[Occurrence2]]*Table338[[#This Row],[Detection]]</f>
        <v>63</v>
      </c>
      <c r="AI46" s="54" t="str">
        <f>IF(Table338[[#This Row],[RPN]]&lt;80, "Low", IF(Table338[[#This Row],[RPN]]&lt;=150, "Medium", "High"))</f>
        <v>Low</v>
      </c>
    </row>
    <row r="47" spans="11:35">
      <c r="Q47" s="246" t="s">
        <v>193</v>
      </c>
      <c r="R47" s="16" t="s">
        <v>194</v>
      </c>
      <c r="S47" s="23" t="s">
        <v>223</v>
      </c>
      <c r="T47" s="22" t="s">
        <v>2272</v>
      </c>
      <c r="U47" s="1" t="s">
        <v>193</v>
      </c>
      <c r="V47" s="22" t="s">
        <v>2273</v>
      </c>
      <c r="W47" s="22" t="s">
        <v>2274</v>
      </c>
      <c r="X47" s="1" t="s">
        <v>2275</v>
      </c>
      <c r="Y47" s="15" t="s">
        <v>2351</v>
      </c>
      <c r="Z47" s="16">
        <f>COUNTIFS('ADAS issue list '!O:O,"*"&amp;Sum!S47&amp;"*") - COUNTIFS('ADAS issue list '!$O$1:$O$1,"*"&amp;Sum!S47&amp;"*")</f>
        <v>3</v>
      </c>
      <c r="AA47" s="54" t="s">
        <v>2305</v>
      </c>
      <c r="AB47" s="62"/>
      <c r="AC47" s="43"/>
      <c r="AD47" s="347" t="s">
        <v>2352</v>
      </c>
      <c r="AE47" s="344">
        <v>6</v>
      </c>
      <c r="AF47" s="1">
        <v>3</v>
      </c>
      <c r="AG47" s="1">
        <v>7</v>
      </c>
      <c r="AH47" s="1">
        <f>Table338[[#This Row],[Severity2]]*Table338[[#This Row],[Occurrence2]]*Table338[[#This Row],[Detection]]</f>
        <v>126</v>
      </c>
      <c r="AI47" s="54" t="str">
        <f>IF(Table338[[#This Row],[RPN]]&lt;80, "Low", IF(Table338[[#This Row],[RPN]]&lt;=150, "Medium", "High"))</f>
        <v>Medium</v>
      </c>
    </row>
    <row r="48" spans="11:35" ht="30.75">
      <c r="Q48" s="246" t="s">
        <v>193</v>
      </c>
      <c r="R48" s="16" t="s">
        <v>194</v>
      </c>
      <c r="S48" s="23" t="s">
        <v>801</v>
      </c>
      <c r="T48" s="22" t="s">
        <v>2272</v>
      </c>
      <c r="U48" s="1" t="s">
        <v>193</v>
      </c>
      <c r="V48" s="22" t="s">
        <v>2301</v>
      </c>
      <c r="W48" s="22" t="s">
        <v>2274</v>
      </c>
      <c r="X48" s="1" t="s">
        <v>2275</v>
      </c>
      <c r="Y48" s="15" t="s">
        <v>2353</v>
      </c>
      <c r="Z48" s="16">
        <f>COUNTIFS('ADAS issue list '!O:O,"*"&amp;Sum!S48&amp;"*") - COUNTIFS('ADAS issue list '!$O$1:$O$1,"*"&amp;Sum!S48&amp;"*")</f>
        <v>7</v>
      </c>
      <c r="AA48" s="54" t="s">
        <v>2305</v>
      </c>
      <c r="AB48" s="62"/>
      <c r="AC48" s="43"/>
      <c r="AD48" s="347" t="s">
        <v>2306</v>
      </c>
      <c r="AE48" s="344">
        <v>3</v>
      </c>
      <c r="AF48" s="1">
        <v>4</v>
      </c>
      <c r="AG48" s="1">
        <v>5</v>
      </c>
      <c r="AH48" s="1">
        <f>Table338[[#This Row],[Severity2]]*Table338[[#This Row],[Occurrence2]]*Table338[[#This Row],[Detection]]</f>
        <v>60</v>
      </c>
      <c r="AI48" s="54" t="str">
        <f>IF(Table338[[#This Row],[RPN]]&lt;80, "Low", IF(Table338[[#This Row],[RPN]]&lt;=150, "Medium", "High"))</f>
        <v>Low</v>
      </c>
    </row>
    <row r="49" spans="2:35" ht="30.75">
      <c r="Q49" s="246" t="s">
        <v>193</v>
      </c>
      <c r="R49" s="16" t="s">
        <v>194</v>
      </c>
      <c r="S49" s="23" t="s">
        <v>680</v>
      </c>
      <c r="T49" s="22" t="s">
        <v>2272</v>
      </c>
      <c r="U49" s="1" t="s">
        <v>193</v>
      </c>
      <c r="V49" s="22" t="s">
        <v>2273</v>
      </c>
      <c r="W49" s="22" t="s">
        <v>2274</v>
      </c>
      <c r="X49" s="1" t="s">
        <v>2279</v>
      </c>
      <c r="Y49" s="15" t="s">
        <v>2354</v>
      </c>
      <c r="Z49" s="16">
        <f>COUNTIFS('ADAS issue list '!O:O,"*"&amp;Sum!S49&amp;"*") - COUNTIFS('ADAS issue list '!$O$1:$O$1,"*"&amp;Sum!S49&amp;"*")</f>
        <v>1</v>
      </c>
      <c r="AA49" s="54" t="s">
        <v>2305</v>
      </c>
      <c r="AB49" s="1"/>
      <c r="AC49" s="43"/>
      <c r="AD49" s="347" t="s">
        <v>2298</v>
      </c>
      <c r="AE49" s="344">
        <v>4</v>
      </c>
      <c r="AF49" s="1">
        <v>3</v>
      </c>
      <c r="AG49" s="1">
        <v>6</v>
      </c>
      <c r="AH49" s="1">
        <f>Table338[[#This Row],[Severity2]]*Table338[[#This Row],[Occurrence2]]*Table338[[#This Row],[Detection]]</f>
        <v>72</v>
      </c>
      <c r="AI49" s="54" t="str">
        <f>IF(Table338[[#This Row],[RPN]]&lt;80, "Low", IF(Table338[[#This Row],[RPN]]&lt;=150, "Medium", "High"))</f>
        <v>Low</v>
      </c>
    </row>
    <row r="50" spans="2:35">
      <c r="Q50" s="246" t="s">
        <v>193</v>
      </c>
      <c r="R50" s="16" t="s">
        <v>194</v>
      </c>
      <c r="S50" s="23" t="s">
        <v>994</v>
      </c>
      <c r="T50" s="22" t="s">
        <v>2272</v>
      </c>
      <c r="U50" s="1" t="s">
        <v>193</v>
      </c>
      <c r="V50" s="22" t="s">
        <v>2273</v>
      </c>
      <c r="W50" s="22" t="s">
        <v>2274</v>
      </c>
      <c r="X50" s="1" t="s">
        <v>2279</v>
      </c>
      <c r="Y50" s="15" t="s">
        <v>2355</v>
      </c>
      <c r="Z50" s="16">
        <f>COUNTIFS('ADAS issue list '!O:O,"*"&amp;Sum!S50&amp;"*") - COUNTIFS('ADAS issue list '!$O$1:$O$1,"*"&amp;Sum!S50&amp;"*")</f>
        <v>1</v>
      </c>
      <c r="AA50" s="54" t="s">
        <v>2305</v>
      </c>
      <c r="AB50" s="1"/>
      <c r="AC50" s="43"/>
      <c r="AD50" s="347"/>
      <c r="AE50" s="344">
        <v>7</v>
      </c>
      <c r="AF50" s="1">
        <v>3</v>
      </c>
      <c r="AG50" s="1">
        <v>6</v>
      </c>
      <c r="AH50" s="1">
        <f>Table338[[#This Row],[Severity2]]*Table338[[#This Row],[Occurrence2]]*Table338[[#This Row],[Detection]]</f>
        <v>126</v>
      </c>
      <c r="AI50" s="54" t="str">
        <f>IF(Table338[[#This Row],[RPN]]&lt;80, "Low", IF(Table338[[#This Row],[RPN]]&lt;=150, "Medium", "High"))</f>
        <v>Medium</v>
      </c>
    </row>
    <row r="51" spans="2:35" ht="30.75">
      <c r="Q51" s="246" t="s">
        <v>193</v>
      </c>
      <c r="R51" s="16" t="s">
        <v>194</v>
      </c>
      <c r="S51" s="23" t="s">
        <v>2356</v>
      </c>
      <c r="T51" s="22" t="s">
        <v>2272</v>
      </c>
      <c r="U51" s="1" t="s">
        <v>193</v>
      </c>
      <c r="V51" s="22" t="s">
        <v>2273</v>
      </c>
      <c r="W51" s="22" t="s">
        <v>2274</v>
      </c>
      <c r="X51" s="1" t="s">
        <v>2279</v>
      </c>
      <c r="Y51" s="15" t="s">
        <v>2357</v>
      </c>
      <c r="Z51" s="16">
        <f>COUNTIFS('ADAS issue list '!O:O,"*"&amp;Sum!S51&amp;"*") - COUNTIFS('ADAS issue list '!$O$1:$O$1,"*"&amp;Sum!S51&amp;"*")</f>
        <v>1</v>
      </c>
      <c r="AA51" s="54" t="s">
        <v>2305</v>
      </c>
      <c r="AB51" s="62"/>
      <c r="AC51" s="43"/>
      <c r="AD51" s="347"/>
      <c r="AE51" s="344">
        <v>7</v>
      </c>
      <c r="AF51" s="1">
        <v>3</v>
      </c>
      <c r="AG51" s="1">
        <v>7</v>
      </c>
      <c r="AH51" s="1">
        <f>Table338[[#This Row],[Severity2]]*Table338[[#This Row],[Occurrence2]]*Table338[[#This Row],[Detection]]</f>
        <v>147</v>
      </c>
      <c r="AI51" s="54" t="str">
        <f>IF(Table338[[#This Row],[RPN]]&lt;80, "Low", IF(Table338[[#This Row],[RPN]]&lt;=150, "Medium", "High"))</f>
        <v>Medium</v>
      </c>
    </row>
    <row r="52" spans="2:35" ht="30.75">
      <c r="Q52" s="246" t="s">
        <v>193</v>
      </c>
      <c r="R52" s="16" t="s">
        <v>194</v>
      </c>
      <c r="S52" s="25" t="s">
        <v>798</v>
      </c>
      <c r="T52" s="22" t="s">
        <v>2272</v>
      </c>
      <c r="U52" s="1" t="s">
        <v>193</v>
      </c>
      <c r="V52" s="22" t="s">
        <v>2273</v>
      </c>
      <c r="W52" s="22" t="s">
        <v>2313</v>
      </c>
      <c r="X52" s="1" t="s">
        <v>2275</v>
      </c>
      <c r="Y52" s="15" t="s">
        <v>2358</v>
      </c>
      <c r="Z52" s="16">
        <f>COUNTIFS('ADAS issue list '!O:O,"*"&amp;Sum!S52&amp;"*") - COUNTIFS('ADAS issue list '!$O$1:$O$1,"*"&amp;Sum!S52&amp;"*")</f>
        <v>6</v>
      </c>
      <c r="AA52" s="54" t="s">
        <v>2305</v>
      </c>
      <c r="AB52" s="62"/>
      <c r="AC52" s="43"/>
      <c r="AD52" s="347"/>
      <c r="AE52" s="344">
        <v>3</v>
      </c>
      <c r="AF52" s="1">
        <v>3</v>
      </c>
      <c r="AG52" s="1">
        <v>5</v>
      </c>
      <c r="AH52" s="1">
        <f>Table338[[#This Row],[Severity2]]*Table338[[#This Row],[Occurrence2]]*Table338[[#This Row],[Detection]]</f>
        <v>45</v>
      </c>
      <c r="AI52" s="54" t="str">
        <f>IF(Table338[[#This Row],[RPN]]&lt;80, "Low", IF(Table338[[#This Row],[RPN]]&lt;=150, "Medium", "High"))</f>
        <v>Low</v>
      </c>
    </row>
    <row r="53" spans="2:35" ht="30.75">
      <c r="B53" s="17" t="s">
        <v>11</v>
      </c>
      <c r="C53" s="17" t="s">
        <v>2239</v>
      </c>
      <c r="D53" s="48" t="s">
        <v>2359</v>
      </c>
      <c r="E53" s="45" t="s">
        <v>2360</v>
      </c>
      <c r="F53" s="46" t="s">
        <v>2241</v>
      </c>
      <c r="Q53" s="246" t="s">
        <v>1640</v>
      </c>
      <c r="R53" s="16" t="s">
        <v>194</v>
      </c>
      <c r="S53" s="23" t="s">
        <v>1828</v>
      </c>
      <c r="T53" s="22" t="s">
        <v>2272</v>
      </c>
      <c r="U53" s="1" t="s">
        <v>1640</v>
      </c>
      <c r="V53" s="22" t="s">
        <v>2301</v>
      </c>
      <c r="W53" s="22" t="s">
        <v>2313</v>
      </c>
      <c r="X53" s="1" t="s">
        <v>2279</v>
      </c>
      <c r="Y53" s="15" t="s">
        <v>2361</v>
      </c>
      <c r="Z53" s="16">
        <f>COUNTIFS('ADAS issue list '!O:O,"*"&amp;Sum!S53&amp;"*") - COUNTIFS('ADAS issue list '!$O$1:$O$1,"*"&amp;Sum!S53&amp;"*")</f>
        <v>2</v>
      </c>
      <c r="AA53" s="54" t="s">
        <v>2305</v>
      </c>
      <c r="AB53" s="62"/>
      <c r="AC53" s="43"/>
      <c r="AD53" s="347"/>
      <c r="AE53" s="344">
        <v>3</v>
      </c>
      <c r="AF53" s="1">
        <v>3</v>
      </c>
      <c r="AG53" s="1">
        <v>5</v>
      </c>
      <c r="AH53" s="1">
        <f>Table338[[#This Row],[Severity2]]*Table338[[#This Row],[Occurrence2]]*Table338[[#This Row],[Detection]]</f>
        <v>45</v>
      </c>
      <c r="AI53" s="54" t="str">
        <f>IF(Table338[[#This Row],[RPN]]&lt;80, "Low", IF(Table338[[#This Row],[RPN]]&lt;=150, "Medium", "High"))</f>
        <v>Low</v>
      </c>
    </row>
    <row r="54" spans="2:35" ht="30.75">
      <c r="B54" s="1" t="s">
        <v>101</v>
      </c>
      <c r="C54" s="1">
        <f>COUNTIF('ADAS issue list '!$L:$L,B54) - COUNTIF('ADAS issue list '!$L$1:$L$1,B54)</f>
        <v>58</v>
      </c>
      <c r="D54" s="1">
        <f>COUNTIFS('ADAS issue list '!$L:$L,B54,'ADAS issue list '!$N:$N,"&lt;&gt;") - COUNTIFS('ADAS issue list '!$L$1:$L$1,B54,'ADAS issue list '!$N$1:$N$1,"&lt;&gt;")</f>
        <v>58</v>
      </c>
      <c r="E54" s="1">
        <f>C54-D54</f>
        <v>0</v>
      </c>
      <c r="F54" s="47">
        <f>IF(C54&gt;0,D54/C54,0)</f>
        <v>1</v>
      </c>
      <c r="Q54" s="246" t="s">
        <v>193</v>
      </c>
      <c r="R54" s="16" t="s">
        <v>194</v>
      </c>
      <c r="S54" s="23" t="s">
        <v>903</v>
      </c>
      <c r="T54" s="22" t="s">
        <v>2272</v>
      </c>
      <c r="U54" s="1" t="s">
        <v>193</v>
      </c>
      <c r="V54" s="22" t="s">
        <v>2301</v>
      </c>
      <c r="W54" s="22" t="s">
        <v>2274</v>
      </c>
      <c r="X54" s="1" t="s">
        <v>2275</v>
      </c>
      <c r="Y54" s="15" t="s">
        <v>2362</v>
      </c>
      <c r="Z54" s="16">
        <f>COUNTIFS('ADAS issue list '!O:O,"*"&amp;Sum!S54&amp;"*") - COUNTIFS('ADAS issue list '!$O$1:$O$1,"*"&amp;Sum!S54&amp;"*")</f>
        <v>7</v>
      </c>
      <c r="AA54" s="54" t="s">
        <v>2305</v>
      </c>
      <c r="AB54" s="62"/>
      <c r="AC54" s="43"/>
      <c r="AD54" s="347"/>
      <c r="AE54" s="344">
        <v>4</v>
      </c>
      <c r="AF54" s="1">
        <v>4</v>
      </c>
      <c r="AG54" s="1">
        <v>4</v>
      </c>
      <c r="AH54" s="1">
        <f>Table338[[#This Row],[Severity2]]*Table338[[#This Row],[Occurrence2]]*Table338[[#This Row],[Detection]]</f>
        <v>64</v>
      </c>
      <c r="AI54" s="54" t="str">
        <f>IF(Table338[[#This Row],[RPN]]&lt;80, "Low", IF(Table338[[#This Row],[RPN]]&lt;=150, "Medium", "High"))</f>
        <v>Low</v>
      </c>
    </row>
    <row r="55" spans="2:35" ht="30.75">
      <c r="B55" s="1" t="s">
        <v>27</v>
      </c>
      <c r="C55" s="1">
        <f>COUNTIF('ADAS issue list '!$L:$L,B55) - COUNTIF('ADAS issue list '!$L$1:$L$1,B55)</f>
        <v>253</v>
      </c>
      <c r="D55" s="1">
        <f>COUNTIFS('ADAS issue list '!$L:$L,B55,'ADAS issue list '!$N:$N,"&lt;&gt;") - COUNTIFS('ADAS issue list '!$L$1:$L$1,B55,'ADAS issue list '!$N$1:$N$1,"&lt;&gt;")</f>
        <v>253</v>
      </c>
      <c r="E55" s="1">
        <f>C55-D55</f>
        <v>0</v>
      </c>
      <c r="F55" s="47">
        <f>IF(C55&gt;0,D55/C55,0)</f>
        <v>1</v>
      </c>
      <c r="Q55" s="246" t="s">
        <v>193</v>
      </c>
      <c r="R55" s="16" t="s">
        <v>194</v>
      </c>
      <c r="S55" s="23" t="s">
        <v>354</v>
      </c>
      <c r="T55" s="351" t="s">
        <v>2272</v>
      </c>
      <c r="U55" s="1" t="s">
        <v>193</v>
      </c>
      <c r="V55" s="22" t="s">
        <v>2273</v>
      </c>
      <c r="W55" s="22" t="s">
        <v>2274</v>
      </c>
      <c r="X55" s="1" t="s">
        <v>2275</v>
      </c>
      <c r="Y55" s="15" t="s">
        <v>2363</v>
      </c>
      <c r="Z55" s="16">
        <f>COUNTIFS('ADAS issue list '!O:O,"*"&amp;Sum!S55&amp;"*") - COUNTIFS('ADAS issue list '!$O$1:$O$1,"*"&amp;Sum!S55&amp;"*")</f>
        <v>2</v>
      </c>
      <c r="AA55" s="54" t="s">
        <v>2305</v>
      </c>
      <c r="AB55" s="62"/>
      <c r="AC55" s="43"/>
      <c r="AD55" s="347"/>
      <c r="AE55" s="344">
        <v>5</v>
      </c>
      <c r="AF55" s="1">
        <v>3</v>
      </c>
      <c r="AG55" s="1">
        <v>4</v>
      </c>
      <c r="AH55" s="1">
        <f>Table338[[#This Row],[Severity2]]*Table338[[#This Row],[Occurrence2]]*Table338[[#This Row],[Detection]]</f>
        <v>60</v>
      </c>
      <c r="AI55" s="54" t="str">
        <f>IF(Table338[[#This Row],[RPN]]&lt;80, "Low", IF(Table338[[#This Row],[RPN]]&lt;=150, "Medium", "High"))</f>
        <v>Low</v>
      </c>
    </row>
    <row r="56" spans="2:35">
      <c r="B56" s="1" t="s">
        <v>198</v>
      </c>
      <c r="C56" s="1">
        <f>COUNTIF('ADAS issue list '!$L:$L,B56) - COUNTIF('ADAS issue list '!$L$1:$L$1,B56)</f>
        <v>178</v>
      </c>
      <c r="D56" s="1">
        <f>COUNTIFS('ADAS issue list '!$L:$L,B56,'ADAS issue list '!$N:$N,"&lt;&gt;") - COUNTIFS('ADAS issue list '!$L$1:$L$1,B56,'ADAS issue list '!$N$1:$N$1,"&lt;&gt;")</f>
        <v>178</v>
      </c>
      <c r="E56" s="1">
        <f>C56-D56</f>
        <v>0</v>
      </c>
      <c r="F56" s="47">
        <f>IF(C56&gt;0,D56/C56,0)</f>
        <v>1</v>
      </c>
      <c r="Q56" s="246" t="s">
        <v>193</v>
      </c>
      <c r="R56" s="16" t="s">
        <v>2364</v>
      </c>
      <c r="S56" s="25" t="s">
        <v>812</v>
      </c>
      <c r="T56" s="22" t="s">
        <v>2272</v>
      </c>
      <c r="U56" s="1" t="s">
        <v>193</v>
      </c>
      <c r="V56" s="22" t="s">
        <v>2273</v>
      </c>
      <c r="W56" s="22" t="s">
        <v>2274</v>
      </c>
      <c r="X56" s="1" t="s">
        <v>2279</v>
      </c>
      <c r="Y56" s="15" t="s">
        <v>2365</v>
      </c>
      <c r="Z56" s="16">
        <f>COUNTIFS('ADAS issue list '!O:O,"*"&amp;Sum!S56&amp;"*") - COUNTIFS('ADAS issue list '!$O$1:$O$1,"*"&amp;Sum!S56&amp;"*")</f>
        <v>1</v>
      </c>
      <c r="AA56" s="54" t="s">
        <v>2305</v>
      </c>
      <c r="AB56" s="62"/>
      <c r="AC56" s="43"/>
      <c r="AD56" s="347"/>
      <c r="AE56" s="344">
        <v>7</v>
      </c>
      <c r="AF56" s="1">
        <v>2</v>
      </c>
      <c r="AG56" s="1">
        <v>6</v>
      </c>
      <c r="AH56" s="1">
        <f>Table338[[#This Row],[Severity2]]*Table338[[#This Row],[Occurrence2]]*Table338[[#This Row],[Detection]]</f>
        <v>84</v>
      </c>
      <c r="AI56" s="54" t="str">
        <f>IF(Table338[[#This Row],[RPN]]&lt;80, "Low", IF(Table338[[#This Row],[RPN]]&lt;=150, "Medium", "High"))</f>
        <v>Medium</v>
      </c>
    </row>
    <row r="57" spans="2:35">
      <c r="B57" s="1" t="s">
        <v>61</v>
      </c>
      <c r="C57" s="1">
        <f>COUNTIF('ADAS issue list '!$L:$L,B57) - COUNTIF('ADAS issue list '!$L$1:$L$1,B57)</f>
        <v>112</v>
      </c>
      <c r="D57" s="1">
        <f>COUNTIFS('ADAS issue list '!$L:$L,B57,'ADAS issue list '!$N:$N,"&lt;&gt;") - COUNTIFS('ADAS issue list '!$L$1:$L$1,B57,'ADAS issue list '!$N$1:$N$1,"&lt;&gt;")</f>
        <v>112</v>
      </c>
      <c r="E57" s="1">
        <f>C57-D57</f>
        <v>0</v>
      </c>
      <c r="F57" s="47">
        <f>IF(C57&gt;0,D57/C57,0)</f>
        <v>1</v>
      </c>
      <c r="Q57" s="246" t="s">
        <v>193</v>
      </c>
      <c r="R57" s="16" t="s">
        <v>2364</v>
      </c>
      <c r="S57" s="25" t="s">
        <v>629</v>
      </c>
      <c r="T57" s="22" t="s">
        <v>2272</v>
      </c>
      <c r="U57" s="1" t="s">
        <v>193</v>
      </c>
      <c r="V57" s="22" t="s">
        <v>2301</v>
      </c>
      <c r="W57" s="22" t="s">
        <v>2274</v>
      </c>
      <c r="X57" s="1" t="s">
        <v>2275</v>
      </c>
      <c r="Y57" s="15" t="s">
        <v>2366</v>
      </c>
      <c r="Z57" s="16">
        <f>COUNTIFS('ADAS issue list '!O:O,"*"&amp;Sum!S57&amp;"*") - COUNTIFS('ADAS issue list '!$O$1:$O$1,"*"&amp;Sum!S57&amp;"*")</f>
        <v>4</v>
      </c>
      <c r="AA57" s="54" t="s">
        <v>2305</v>
      </c>
      <c r="AB57" s="53"/>
      <c r="AC57" s="44"/>
      <c r="AD57" s="347"/>
      <c r="AE57" s="344">
        <v>3</v>
      </c>
      <c r="AF57" s="1">
        <v>4</v>
      </c>
      <c r="AG57" s="1">
        <v>5</v>
      </c>
      <c r="AH57" s="1">
        <f>Table338[[#This Row],[Severity2]]*Table338[[#This Row],[Occurrence2]]*Table338[[#This Row],[Detection]]</f>
        <v>60</v>
      </c>
      <c r="AI57" s="54" t="str">
        <f>IF(Table338[[#This Row],[RPN]]&lt;80, "Low", IF(Table338[[#This Row],[RPN]]&lt;=150, "Medium", "High"))</f>
        <v>Low</v>
      </c>
    </row>
    <row r="58" spans="2:35">
      <c r="B58" s="1" t="s">
        <v>77</v>
      </c>
      <c r="C58" s="1">
        <f>COUNTIF('ADAS issue list '!$L:$L,B58) - COUNTIF('ADAS issue list '!$L$1:$L$1,B58)</f>
        <v>160</v>
      </c>
      <c r="D58" s="1">
        <f>COUNTIFS('ADAS issue list '!$L:$L,B58,'ADAS issue list '!$N:$N,"&lt;&gt;") - COUNTIFS('ADAS issue list '!$L$1:$L$1,B58,'ADAS issue list '!$N$1:$N$1,"&lt;&gt;")</f>
        <v>160</v>
      </c>
      <c r="E58" s="1">
        <f>C58-D58</f>
        <v>0</v>
      </c>
      <c r="F58" s="47">
        <f>IF(C58&gt;0,D58/C58,0)</f>
        <v>1</v>
      </c>
      <c r="Q58" s="246" t="s">
        <v>193</v>
      </c>
      <c r="R58" s="16" t="s">
        <v>160</v>
      </c>
      <c r="S58" s="23" t="s">
        <v>1233</v>
      </c>
      <c r="T58" s="22" t="s">
        <v>2272</v>
      </c>
      <c r="U58" s="1" t="s">
        <v>193</v>
      </c>
      <c r="V58" s="22" t="s">
        <v>2301</v>
      </c>
      <c r="W58" s="22" t="s">
        <v>2274</v>
      </c>
      <c r="X58" s="1" t="s">
        <v>2279</v>
      </c>
      <c r="Y58" s="15" t="s">
        <v>2367</v>
      </c>
      <c r="Z58" s="16">
        <f>COUNTIFS('ADAS issue list '!O:O,"*"&amp;Sum!S58&amp;"*") - COUNTIFS('ADAS issue list '!$O$1:$O$1,"*"&amp;Sum!S58&amp;"*")</f>
        <v>3</v>
      </c>
      <c r="AA58" s="54" t="s">
        <v>2305</v>
      </c>
      <c r="AB58" s="53"/>
      <c r="AC58" s="44"/>
      <c r="AD58" s="347" t="s">
        <v>2306</v>
      </c>
      <c r="AE58" s="344">
        <v>3</v>
      </c>
      <c r="AF58" s="1">
        <v>3</v>
      </c>
      <c r="AG58" s="1">
        <v>5</v>
      </c>
      <c r="AH58" s="1">
        <f>Table338[[#This Row],[Severity2]]*Table338[[#This Row],[Occurrence2]]*Table338[[#This Row],[Detection]]</f>
        <v>45</v>
      </c>
      <c r="AI58" s="54" t="str">
        <f>IF(Table338[[#This Row],[RPN]]&lt;80, "Low", IF(Table338[[#This Row],[RPN]]&lt;=150, "Medium", "High"))</f>
        <v>Low</v>
      </c>
    </row>
    <row r="59" spans="2:35">
      <c r="Q59" s="246" t="s">
        <v>193</v>
      </c>
      <c r="R59" s="16" t="s">
        <v>160</v>
      </c>
      <c r="S59" s="23" t="s">
        <v>539</v>
      </c>
      <c r="T59" s="22" t="s">
        <v>2272</v>
      </c>
      <c r="U59" s="1" t="s">
        <v>193</v>
      </c>
      <c r="V59" s="22" t="s">
        <v>2301</v>
      </c>
      <c r="W59" s="22" t="s">
        <v>2274</v>
      </c>
      <c r="X59" s="1" t="s">
        <v>2279</v>
      </c>
      <c r="Y59" s="15" t="s">
        <v>2368</v>
      </c>
      <c r="Z59" s="16">
        <f>COUNTIFS('ADAS issue list '!O:O,"*"&amp;Sum!S59&amp;"*") - COUNTIFS('ADAS issue list '!$O$1:$O$1,"*"&amp;Sum!S59&amp;"*")</f>
        <v>8</v>
      </c>
      <c r="AA59" s="54" t="s">
        <v>2305</v>
      </c>
      <c r="AB59" s="62"/>
      <c r="AC59" s="43"/>
      <c r="AD59" s="347" t="s">
        <v>2306</v>
      </c>
      <c r="AE59" s="344">
        <v>3</v>
      </c>
      <c r="AF59" s="1">
        <v>4</v>
      </c>
      <c r="AG59" s="1">
        <v>8</v>
      </c>
      <c r="AH59" s="1">
        <f>Table338[[#This Row],[Severity2]]*Table338[[#This Row],[Occurrence2]]*Table338[[#This Row],[Detection]]</f>
        <v>96</v>
      </c>
      <c r="AI59" s="54" t="str">
        <f>IF(Table338[[#This Row],[RPN]]&lt;80, "Low", IF(Table338[[#This Row],[RPN]]&lt;=150, "Medium", "High"))</f>
        <v>Medium</v>
      </c>
    </row>
    <row r="60" spans="2:35" ht="30.75">
      <c r="Q60" s="246" t="s">
        <v>21</v>
      </c>
      <c r="R60" s="16" t="s">
        <v>160</v>
      </c>
      <c r="S60" s="23" t="s">
        <v>163</v>
      </c>
      <c r="T60" s="22" t="s">
        <v>2272</v>
      </c>
      <c r="U60" s="1" t="s">
        <v>21</v>
      </c>
      <c r="V60" s="1" t="s">
        <v>2301</v>
      </c>
      <c r="W60" s="22" t="s">
        <v>2274</v>
      </c>
      <c r="X60" s="1" t="s">
        <v>2279</v>
      </c>
      <c r="Y60" s="15" t="s">
        <v>2369</v>
      </c>
      <c r="Z60" s="16">
        <f>COUNTIFS('ADAS issue list '!O:O,"*"&amp;Sum!S60&amp;"*") - COUNTIFS('ADAS issue list '!$O$1:$O$1,"*"&amp;Sum!S60&amp;"*")</f>
        <v>1</v>
      </c>
      <c r="AA60" s="54" t="s">
        <v>2305</v>
      </c>
      <c r="AB60" s="1"/>
      <c r="AC60" s="43"/>
      <c r="AD60" s="347" t="s">
        <v>2370</v>
      </c>
      <c r="AE60" s="344">
        <v>2</v>
      </c>
      <c r="AF60" s="1">
        <v>2</v>
      </c>
      <c r="AG60" s="1">
        <v>8</v>
      </c>
      <c r="AH60" s="1">
        <f>Table338[[#This Row],[Severity2]]*Table338[[#This Row],[Occurrence2]]*Table338[[#This Row],[Detection]]</f>
        <v>32</v>
      </c>
      <c r="AI60" s="54" t="str">
        <f>IF(Table338[[#This Row],[RPN]]&lt;80, "Low", IF(Table338[[#This Row],[RPN]]&lt;=150, "Medium", "High"))</f>
        <v>Low</v>
      </c>
    </row>
    <row r="61" spans="2:35">
      <c r="Q61" s="246" t="s">
        <v>193</v>
      </c>
      <c r="R61" s="16" t="s">
        <v>160</v>
      </c>
      <c r="S61" s="23" t="s">
        <v>419</v>
      </c>
      <c r="T61" s="22" t="s">
        <v>2272</v>
      </c>
      <c r="U61" s="1" t="s">
        <v>193</v>
      </c>
      <c r="V61" s="22" t="s">
        <v>2301</v>
      </c>
      <c r="W61" s="22" t="s">
        <v>2274</v>
      </c>
      <c r="X61" s="1" t="s">
        <v>2279</v>
      </c>
      <c r="Y61" s="15" t="s">
        <v>2371</v>
      </c>
      <c r="Z61" s="16">
        <f>COUNTIFS('ADAS issue list '!O:O,"*"&amp;Sum!S61&amp;"*") - COUNTIFS('ADAS issue list '!$O$1:$O$1,"*"&amp;Sum!S61&amp;"*")</f>
        <v>5</v>
      </c>
      <c r="AA61" s="54" t="s">
        <v>2305</v>
      </c>
      <c r="AB61" s="1"/>
      <c r="AC61" s="43"/>
      <c r="AD61" s="347" t="s">
        <v>2347</v>
      </c>
      <c r="AE61" s="344">
        <v>4</v>
      </c>
      <c r="AF61" s="1">
        <v>2</v>
      </c>
      <c r="AG61" s="1">
        <v>7</v>
      </c>
      <c r="AH61" s="1">
        <f>Table338[[#This Row],[Severity2]]*Table338[[#This Row],[Occurrence2]]*Table338[[#This Row],[Detection]]</f>
        <v>56</v>
      </c>
      <c r="AI61" s="54" t="str">
        <f>IF(Table338[[#This Row],[RPN]]&lt;80, "Low", IF(Table338[[#This Row],[RPN]]&lt;=150, "Medium", "High"))</f>
        <v>Low</v>
      </c>
    </row>
    <row r="62" spans="2:35">
      <c r="Q62" s="246" t="s">
        <v>193</v>
      </c>
      <c r="R62" s="16" t="s">
        <v>160</v>
      </c>
      <c r="S62" s="23" t="s">
        <v>1885</v>
      </c>
      <c r="T62" s="22" t="s">
        <v>2272</v>
      </c>
      <c r="U62" s="1" t="s">
        <v>193</v>
      </c>
      <c r="V62" s="22" t="s">
        <v>2273</v>
      </c>
      <c r="W62" s="22" t="s">
        <v>2274</v>
      </c>
      <c r="X62" s="1" t="s">
        <v>2279</v>
      </c>
      <c r="Y62" s="15" t="s">
        <v>2372</v>
      </c>
      <c r="Z62" s="16">
        <f>COUNTIFS('ADAS issue list '!O:O,"*"&amp;Sum!S62&amp;"*") - COUNTIFS('ADAS issue list '!$O$1:$O$1,"*"&amp;Sum!S62&amp;"*")</f>
        <v>2</v>
      </c>
      <c r="AA62" s="54" t="s">
        <v>2305</v>
      </c>
      <c r="AB62" s="62"/>
      <c r="AC62" s="43"/>
      <c r="AD62" s="347"/>
      <c r="AE62" s="344">
        <v>5</v>
      </c>
      <c r="AF62" s="1">
        <v>2</v>
      </c>
      <c r="AG62" s="1">
        <v>5</v>
      </c>
      <c r="AH62" s="1">
        <f>Table338[[#This Row],[Severity2]]*Table338[[#This Row],[Occurrence2]]*Table338[[#This Row],[Detection]]</f>
        <v>50</v>
      </c>
      <c r="AI62" s="54" t="str">
        <f>IF(Table338[[#This Row],[RPN]]&lt;80, "Low", IF(Table338[[#This Row],[RPN]]&lt;=150, "Medium", "High"))</f>
        <v>Low</v>
      </c>
    </row>
    <row r="63" spans="2:35">
      <c r="Q63" s="246" t="s">
        <v>193</v>
      </c>
      <c r="R63" s="16" t="s">
        <v>160</v>
      </c>
      <c r="S63" s="23" t="s">
        <v>429</v>
      </c>
      <c r="T63" s="22" t="s">
        <v>2272</v>
      </c>
      <c r="U63" s="1" t="s">
        <v>193</v>
      </c>
      <c r="V63" s="22" t="s">
        <v>2273</v>
      </c>
      <c r="W63" s="22" t="s">
        <v>2274</v>
      </c>
      <c r="X63" s="1" t="s">
        <v>2279</v>
      </c>
      <c r="Y63" s="15" t="s">
        <v>2373</v>
      </c>
      <c r="Z63" s="16">
        <f>COUNTIFS('ADAS issue list '!O:O,"*"&amp;Sum!S63&amp;"*") - COUNTIFS('ADAS issue list '!$O$1:$O$1,"*"&amp;Sum!S63&amp;"*")</f>
        <v>1</v>
      </c>
      <c r="AA63" s="54" t="s">
        <v>2305</v>
      </c>
      <c r="AB63" s="62"/>
      <c r="AC63" s="43"/>
      <c r="AD63" s="347"/>
      <c r="AE63" s="344">
        <v>4</v>
      </c>
      <c r="AF63" s="1">
        <v>5</v>
      </c>
      <c r="AG63" s="1">
        <v>3</v>
      </c>
      <c r="AH63" s="1">
        <f>Table338[[#This Row],[Severity2]]*Table338[[#This Row],[Occurrence2]]*Table338[[#This Row],[Detection]]</f>
        <v>60</v>
      </c>
      <c r="AI63" s="54" t="str">
        <f>IF(Table338[[#This Row],[RPN]]&lt;80, "Low", IF(Table338[[#This Row],[RPN]]&lt;=150, "Medium", "High"))</f>
        <v>Low</v>
      </c>
    </row>
    <row r="64" spans="2:35" ht="30.75">
      <c r="Q64" s="246" t="s">
        <v>193</v>
      </c>
      <c r="R64" s="16" t="s">
        <v>128</v>
      </c>
      <c r="S64" s="23" t="s">
        <v>425</v>
      </c>
      <c r="T64" s="22" t="s">
        <v>2272</v>
      </c>
      <c r="U64" s="1" t="s">
        <v>193</v>
      </c>
      <c r="V64" s="22" t="s">
        <v>2301</v>
      </c>
      <c r="W64" s="22" t="s">
        <v>2274</v>
      </c>
      <c r="X64" s="1" t="s">
        <v>2279</v>
      </c>
      <c r="Y64" s="56" t="s">
        <v>2374</v>
      </c>
      <c r="Z64" s="16">
        <f>COUNTIFS('ADAS issue list '!O:O,"*"&amp;Sum!S64&amp;"*") - COUNTIFS('ADAS issue list '!$O$1:$O$1,"*"&amp;Sum!S64&amp;"*")</f>
        <v>3</v>
      </c>
      <c r="AA64" s="54" t="s">
        <v>2305</v>
      </c>
      <c r="AB64" s="53"/>
      <c r="AC64" s="44"/>
      <c r="AD64" s="347" t="s">
        <v>2347</v>
      </c>
      <c r="AE64" s="344">
        <v>5</v>
      </c>
      <c r="AF64" s="1">
        <v>2</v>
      </c>
      <c r="AG64" s="1">
        <v>8</v>
      </c>
      <c r="AH64" s="1">
        <f>Table338[[#This Row],[Severity2]]*Table338[[#This Row],[Occurrence2]]*Table338[[#This Row],[Detection]]</f>
        <v>80</v>
      </c>
      <c r="AI64" s="54" t="str">
        <f>IF(Table338[[#This Row],[RPN]]&lt;80, "Low", IF(Table338[[#This Row],[RPN]]&lt;=150, "Medium", "High"))</f>
        <v>Medium</v>
      </c>
    </row>
    <row r="65" spans="17:35" ht="30.75">
      <c r="Q65" s="246" t="s">
        <v>193</v>
      </c>
      <c r="R65" s="16" t="s">
        <v>128</v>
      </c>
      <c r="S65" s="23" t="s">
        <v>522</v>
      </c>
      <c r="T65" s="22" t="s">
        <v>2272</v>
      </c>
      <c r="U65" s="1" t="s">
        <v>193</v>
      </c>
      <c r="V65" s="22" t="s">
        <v>2273</v>
      </c>
      <c r="W65" s="22" t="s">
        <v>2274</v>
      </c>
      <c r="X65" s="1" t="s">
        <v>2279</v>
      </c>
      <c r="Y65" s="15" t="s">
        <v>2375</v>
      </c>
      <c r="Z65" s="16">
        <f>COUNTIFS('ADAS issue list '!O:O,"*"&amp;Sum!S65&amp;"*") - COUNTIFS('ADAS issue list '!$O$1:$O$1,"*"&amp;Sum!S65&amp;"*")</f>
        <v>1</v>
      </c>
      <c r="AA65" s="54" t="s">
        <v>2305</v>
      </c>
      <c r="AB65" s="1"/>
      <c r="AC65" s="43"/>
      <c r="AD65" s="14" t="s">
        <v>2376</v>
      </c>
      <c r="AE65" s="344">
        <v>7</v>
      </c>
      <c r="AF65" s="1">
        <v>2</v>
      </c>
      <c r="AG65" s="1">
        <v>9</v>
      </c>
      <c r="AH65" s="1">
        <f>Table338[[#This Row],[Severity2]]*Table338[[#This Row],[Occurrence2]]*Table338[[#This Row],[Detection]]</f>
        <v>126</v>
      </c>
      <c r="AI65" s="1" t="str">
        <f>IF(Table338[[#This Row],[RPN]]&lt;80, "Low", IF(Table338[[#This Row],[RPN]]&lt;=150, "Medium", "High"))</f>
        <v>Medium</v>
      </c>
    </row>
    <row r="66" spans="17:35">
      <c r="Q66" s="246" t="s">
        <v>193</v>
      </c>
      <c r="R66" s="16" t="s">
        <v>128</v>
      </c>
      <c r="S66" s="23" t="s">
        <v>2226</v>
      </c>
      <c r="T66" s="22" t="s">
        <v>2272</v>
      </c>
      <c r="U66" s="1" t="s">
        <v>193</v>
      </c>
      <c r="V66" s="22" t="s">
        <v>2273</v>
      </c>
      <c r="W66" s="22" t="s">
        <v>2274</v>
      </c>
      <c r="X66" s="1" t="s">
        <v>2279</v>
      </c>
      <c r="Y66" s="15" t="s">
        <v>2377</v>
      </c>
      <c r="Z66" s="16">
        <f>COUNTIFS('ADAS issue list '!O:O,"*"&amp;Sum!S66&amp;"*") - COUNTIFS('ADAS issue list '!$O$1:$O$1,"*"&amp;Sum!S66&amp;"*")</f>
        <v>2</v>
      </c>
      <c r="AA66" s="54" t="s">
        <v>2305</v>
      </c>
      <c r="AB66" s="1"/>
      <c r="AC66" s="43"/>
      <c r="AD66" s="347"/>
      <c r="AE66" s="344">
        <v>9</v>
      </c>
      <c r="AF66" s="1">
        <v>2</v>
      </c>
      <c r="AG66" s="1">
        <v>8</v>
      </c>
      <c r="AH66" s="1">
        <f>Table338[[#This Row],[Severity2]]*Table338[[#This Row],[Occurrence2]]*Table338[[#This Row],[Detection]]</f>
        <v>144</v>
      </c>
      <c r="AI66" s="54" t="str">
        <f>IF(Table338[[#This Row],[RPN]]&lt;80, "Low", IF(Table338[[#This Row],[RPN]]&lt;=150, "Medium", "High"))</f>
        <v>Medium</v>
      </c>
    </row>
    <row r="67" spans="17:35" ht="30.75">
      <c r="Q67" s="246" t="s">
        <v>21</v>
      </c>
      <c r="R67" s="16" t="s">
        <v>73</v>
      </c>
      <c r="S67" s="23" t="s">
        <v>91</v>
      </c>
      <c r="T67" s="22" t="s">
        <v>2272</v>
      </c>
      <c r="U67" s="1" t="s">
        <v>21</v>
      </c>
      <c r="V67" s="22" t="s">
        <v>2273</v>
      </c>
      <c r="W67" s="22" t="s">
        <v>2274</v>
      </c>
      <c r="X67" s="1" t="s">
        <v>2275</v>
      </c>
      <c r="Y67" s="291" t="s">
        <v>2378</v>
      </c>
      <c r="Z67" s="16">
        <f>COUNTIFS('ADAS issue list '!O:O,"*"&amp;Sum!S67&amp;"*") - COUNTIFS('ADAS issue list '!$O$1:$O$1,"*"&amp;Sum!S67&amp;"*")</f>
        <v>4</v>
      </c>
      <c r="AA67" s="54" t="s">
        <v>2305</v>
      </c>
      <c r="AB67" s="37"/>
      <c r="AC67" s="44"/>
      <c r="AD67" s="348"/>
      <c r="AE67" s="345">
        <v>5</v>
      </c>
      <c r="AF67" s="50">
        <v>9</v>
      </c>
      <c r="AG67" s="50">
        <v>2</v>
      </c>
      <c r="AH67" s="50">
        <f>Table338[[#This Row],[Severity2]]*Table338[[#This Row],[Occurrence2]]*Table338[[#This Row],[Detection]]</f>
        <v>90</v>
      </c>
      <c r="AI67" s="346" t="str">
        <f>IF(Table338[[#This Row],[RPN]]&lt;80, "Low", IF(Table338[[#This Row],[RPN]]&lt;=150, "Medium", "High"))</f>
        <v>Medium</v>
      </c>
    </row>
    <row r="68" spans="17:35" ht="30.75">
      <c r="Q68" s="246" t="s">
        <v>193</v>
      </c>
      <c r="R68" s="16" t="s">
        <v>73</v>
      </c>
      <c r="S68" s="23" t="s">
        <v>315</v>
      </c>
      <c r="T68" s="22" t="s">
        <v>2272</v>
      </c>
      <c r="U68" s="1" t="s">
        <v>193</v>
      </c>
      <c r="V68" s="22" t="s">
        <v>2273</v>
      </c>
      <c r="W68" s="22" t="s">
        <v>2274</v>
      </c>
      <c r="X68" s="1" t="s">
        <v>2275</v>
      </c>
      <c r="Y68" s="15" t="s">
        <v>2379</v>
      </c>
      <c r="Z68" s="16">
        <f>COUNTIFS('ADAS issue list '!O:O,"*"&amp;Sum!S68&amp;"*") - COUNTIFS('ADAS issue list '!$O$1:$O$1,"*"&amp;Sum!S68&amp;"*")</f>
        <v>7</v>
      </c>
      <c r="AA68" s="54" t="s">
        <v>2305</v>
      </c>
      <c r="AB68" s="1"/>
      <c r="AC68" s="43"/>
      <c r="AD68" s="14"/>
      <c r="AE68" s="344">
        <v>5</v>
      </c>
      <c r="AF68" s="1">
        <v>8</v>
      </c>
      <c r="AG68" s="1">
        <v>2</v>
      </c>
      <c r="AH68" s="1">
        <f>Table338[[#This Row],[Severity2]]*Table338[[#This Row],[Occurrence2]]*Table338[[#This Row],[Detection]]</f>
        <v>80</v>
      </c>
      <c r="AI68" s="1" t="str">
        <f>IF(Table338[[#This Row],[RPN]]&lt;80, "Low", IF(Table338[[#This Row],[RPN]]&lt;=150, "Medium", "High"))</f>
        <v>Medium</v>
      </c>
    </row>
    <row r="69" spans="17:35" ht="30.75">
      <c r="Q69" s="246" t="s">
        <v>1640</v>
      </c>
      <c r="R69" s="16" t="s">
        <v>23</v>
      </c>
      <c r="S69" s="23" t="s">
        <v>183</v>
      </c>
      <c r="T69" s="22" t="s">
        <v>2272</v>
      </c>
      <c r="U69" s="1" t="s">
        <v>1640</v>
      </c>
      <c r="V69" s="22" t="s">
        <v>2273</v>
      </c>
      <c r="W69" s="22" t="s">
        <v>2274</v>
      </c>
      <c r="X69" s="1" t="s">
        <v>2275</v>
      </c>
      <c r="Y69" s="15" t="s">
        <v>2380</v>
      </c>
      <c r="Z69" s="16">
        <f>COUNTIFS('ADAS issue list '!O:O,"*"&amp;Sum!S69&amp;"*") - COUNTIFS('ADAS issue list '!$O$1:$O$1,"*"&amp;Sum!S69&amp;"*")</f>
        <v>5</v>
      </c>
      <c r="AA69" s="54" t="s">
        <v>2305</v>
      </c>
      <c r="AB69" s="1"/>
      <c r="AC69" s="43"/>
      <c r="AD69" s="14"/>
      <c r="AE69" s="344">
        <v>5</v>
      </c>
      <c r="AF69" s="1">
        <v>8</v>
      </c>
      <c r="AG69" s="1">
        <v>2</v>
      </c>
      <c r="AH69" s="1">
        <f>Table338[[#This Row],[Severity2]]*Table338[[#This Row],[Occurrence2]]*Table338[[#This Row],[Detection]]</f>
        <v>80</v>
      </c>
      <c r="AI69" s="1" t="str">
        <f>IF(Table338[[#This Row],[RPN]]&lt;80, "Low", IF(Table338[[#This Row],[RPN]]&lt;=150, "Medium", "High"))</f>
        <v>Medium</v>
      </c>
    </row>
    <row r="70" spans="17:35" ht="30.75">
      <c r="Q70" s="246" t="s">
        <v>193</v>
      </c>
      <c r="R70" s="16" t="s">
        <v>559</v>
      </c>
      <c r="S70" s="23" t="s">
        <v>562</v>
      </c>
      <c r="T70" s="22" t="s">
        <v>2272</v>
      </c>
      <c r="U70" s="1" t="s">
        <v>193</v>
      </c>
      <c r="V70" s="22" t="s">
        <v>2301</v>
      </c>
      <c r="W70" s="22" t="s">
        <v>2313</v>
      </c>
      <c r="X70" s="1" t="s">
        <v>2279</v>
      </c>
      <c r="Y70" s="15" t="s">
        <v>2381</v>
      </c>
      <c r="Z70" s="16">
        <f>COUNTIFS('ADAS issue list '!O:O,"*"&amp;Sum!S70&amp;"*") - COUNTIFS('ADAS issue list '!$O$1:$O$1,"*"&amp;Sum!S70&amp;"*")</f>
        <v>1</v>
      </c>
      <c r="AA70" s="54" t="s">
        <v>2305</v>
      </c>
      <c r="AB70" s="1"/>
      <c r="AC70" s="43"/>
      <c r="AD70" s="14" t="s">
        <v>2347</v>
      </c>
      <c r="AE70" s="344">
        <v>2</v>
      </c>
      <c r="AF70" s="1">
        <v>3</v>
      </c>
      <c r="AG70" s="1">
        <v>5</v>
      </c>
      <c r="AH70" s="1">
        <f>Table338[[#This Row],[Severity2]]*Table338[[#This Row],[Occurrence2]]*Table338[[#This Row],[Detection]]</f>
        <v>30</v>
      </c>
      <c r="AI70" s="1" t="str">
        <f>IF(Table338[[#This Row],[RPN]]&lt;80, "Low", IF(Table338[[#This Row],[RPN]]&lt;=150, "Medium", "High"))</f>
        <v>Low</v>
      </c>
    </row>
    <row r="71" spans="17:35">
      <c r="Q71" s="246"/>
      <c r="R71" s="16"/>
      <c r="S71" s="23"/>
      <c r="T71" s="351"/>
      <c r="U71" s="1"/>
      <c r="V71" s="351"/>
      <c r="W71" s="22"/>
      <c r="X71" s="1"/>
      <c r="Y71" s="15"/>
      <c r="Z71" s="16"/>
      <c r="AA71" s="1"/>
      <c r="AB71" s="1"/>
      <c r="AC71" s="43"/>
      <c r="AD71" s="14"/>
      <c r="AE71" s="344"/>
      <c r="AF71" s="1"/>
      <c r="AG71" s="1"/>
      <c r="AH71" s="1">
        <f>Table338[[#This Row],[Severity2]]*Table338[[#This Row],[Occurrence2]]*Table338[[#This Row],[Detection]]</f>
        <v>0</v>
      </c>
      <c r="AI71" s="1" t="str">
        <f>IF(Table338[[#This Row],[RPN]]&lt;80, "Low", IF(Table338[[#This Row],[RPN]]&lt;=150, "Medium", "High"))</f>
        <v>Low</v>
      </c>
    </row>
    <row r="72" spans="17:35">
      <c r="Q72" s="246"/>
      <c r="R72" s="16"/>
      <c r="S72" s="23"/>
      <c r="T72" s="351"/>
      <c r="U72" s="1"/>
      <c r="V72" s="351"/>
      <c r="W72" s="22"/>
      <c r="X72" s="1"/>
      <c r="Y72" s="15"/>
      <c r="Z72" s="22"/>
      <c r="AA72" s="1"/>
      <c r="AB72" s="1"/>
      <c r="AC72" s="43"/>
      <c r="AD72" s="14"/>
      <c r="AE72" s="344"/>
      <c r="AF72" s="1"/>
      <c r="AG72" s="1"/>
      <c r="AH72" s="1">
        <f>Table338[[#This Row],[Severity2]]*Table338[[#This Row],[Occurrence2]]*Table338[[#This Row],[Detection]]</f>
        <v>0</v>
      </c>
      <c r="AI72" s="1" t="str">
        <f>IF(Table338[[#This Row],[RPN]]&lt;80, "Low", IF(Table338[[#This Row],[RPN]]&lt;=150, "Medium", "High"))</f>
        <v>Low</v>
      </c>
    </row>
    <row r="73" spans="17:35">
      <c r="Q73" s="246"/>
      <c r="R73" s="16"/>
      <c r="S73" s="23"/>
      <c r="T73" s="351"/>
      <c r="U73" s="1"/>
      <c r="V73" s="351"/>
      <c r="W73" s="22"/>
      <c r="X73" s="1"/>
      <c r="Y73" s="15"/>
      <c r="Z73" s="22"/>
      <c r="AA73" s="1"/>
      <c r="AB73" s="1"/>
      <c r="AC73" s="43"/>
      <c r="AD73" s="14"/>
      <c r="AE73" s="344"/>
      <c r="AF73" s="1"/>
      <c r="AG73" s="1"/>
      <c r="AH73" s="1">
        <f>Table338[[#This Row],[Severity2]]*Table338[[#This Row],[Occurrence2]]*Table338[[#This Row],[Detection]]</f>
        <v>0</v>
      </c>
      <c r="AI73" s="1" t="str">
        <f>IF(Table338[[#This Row],[RPN]]&lt;80, "Low", IF(Table338[[#This Row],[RPN]]&lt;=150, "Medium", "High"))</f>
        <v>Low</v>
      </c>
    </row>
    <row r="74" spans="17:35">
      <c r="Q74" s="246"/>
      <c r="R74" s="16"/>
      <c r="S74" s="23"/>
      <c r="T74" s="351"/>
      <c r="U74" s="1"/>
      <c r="V74" s="351"/>
      <c r="W74" s="22"/>
      <c r="X74" s="1"/>
      <c r="Y74" s="15"/>
      <c r="Z74" s="22"/>
      <c r="AA74" s="1"/>
      <c r="AB74" s="1"/>
      <c r="AC74" s="43"/>
      <c r="AD74" s="14"/>
      <c r="AE74" s="344"/>
      <c r="AF74" s="1"/>
      <c r="AG74" s="1"/>
      <c r="AH74" s="1">
        <f>Table338[[#This Row],[Severity2]]*Table338[[#This Row],[Occurrence2]]*Table338[[#This Row],[Detection]]</f>
        <v>0</v>
      </c>
      <c r="AI74" s="1" t="str">
        <f>IF(Table338[[#This Row],[RPN]]&lt;80, "Low", IF(Table338[[#This Row],[RPN]]&lt;=150, "Medium", "High"))</f>
        <v>Low</v>
      </c>
    </row>
    <row r="75" spans="17:35">
      <c r="Q75" s="246"/>
      <c r="R75" s="16"/>
      <c r="S75" s="23"/>
      <c r="T75" s="351"/>
      <c r="U75" s="1"/>
      <c r="V75" s="351"/>
      <c r="W75" s="22"/>
      <c r="X75" s="1"/>
      <c r="Y75" s="15"/>
      <c r="Z75" s="22"/>
      <c r="AA75" s="1"/>
      <c r="AB75" s="1"/>
      <c r="AC75" s="43"/>
      <c r="AD75" s="14"/>
      <c r="AE75" s="344"/>
      <c r="AF75" s="1"/>
      <c r="AG75" s="1"/>
      <c r="AH75" s="1">
        <f>Table338[[#This Row],[Severity2]]*Table338[[#This Row],[Occurrence2]]*Table338[[#This Row],[Detection]]</f>
        <v>0</v>
      </c>
      <c r="AI75" s="1" t="str">
        <f>IF(Table338[[#This Row],[RPN]]&lt;80, "Low", IF(Table338[[#This Row],[RPN]]&lt;=150, "Medium", "High"))</f>
        <v>Low</v>
      </c>
    </row>
    <row r="76" spans="17:35">
      <c r="Q76" s="246"/>
      <c r="R76" s="16"/>
      <c r="S76" s="23"/>
      <c r="T76" s="351"/>
      <c r="U76" s="1"/>
      <c r="V76" s="351"/>
      <c r="W76" s="22"/>
      <c r="X76" s="1"/>
      <c r="Y76" s="15"/>
      <c r="Z76" s="16"/>
      <c r="AA76" s="1"/>
      <c r="AB76" s="1"/>
      <c r="AC76" s="43"/>
      <c r="AD76" s="14"/>
      <c r="AE76" s="344"/>
      <c r="AF76" s="1"/>
      <c r="AG76" s="1"/>
      <c r="AH76" s="1">
        <f>Table338[[#This Row],[Severity2]]*Table338[[#This Row],[Occurrence2]]*Table338[[#This Row],[Detection]]</f>
        <v>0</v>
      </c>
      <c r="AI76" s="1" t="str">
        <f>IF(Table338[[#This Row],[RPN]]&lt;80, "Low", IF(Table338[[#This Row],[RPN]]&lt;=150, "Medium", "High"))</f>
        <v>Low</v>
      </c>
    </row>
    <row r="77" spans="17:35">
      <c r="Q77" s="246"/>
      <c r="R77" s="16"/>
      <c r="S77" s="23"/>
      <c r="T77" s="351"/>
      <c r="U77" s="1"/>
      <c r="V77" s="351"/>
      <c r="W77" s="22"/>
      <c r="X77" s="1"/>
      <c r="Y77" s="15"/>
      <c r="Z77" s="16"/>
      <c r="AA77" s="1"/>
      <c r="AB77" s="1"/>
      <c r="AC77" s="43"/>
      <c r="AD77" s="14"/>
      <c r="AE77" s="344"/>
      <c r="AF77" s="1"/>
      <c r="AG77" s="1"/>
      <c r="AH77" s="1">
        <f>Table338[[#This Row],[Severity2]]*Table338[[#This Row],[Occurrence2]]*Table338[[#This Row],[Detection]]</f>
        <v>0</v>
      </c>
      <c r="AI77" s="1" t="str">
        <f>IF(Table338[[#This Row],[RPN]]&lt;80, "Low", IF(Table338[[#This Row],[RPN]]&lt;=150, "Medium", "High"))</f>
        <v>Low</v>
      </c>
    </row>
    <row r="78" spans="17:35">
      <c r="Q78" s="246"/>
      <c r="R78" s="16"/>
      <c r="S78" s="23"/>
      <c r="T78" s="351"/>
      <c r="U78" s="1"/>
      <c r="V78" s="351"/>
      <c r="W78" s="22"/>
      <c r="X78" s="1"/>
      <c r="Y78" s="15"/>
      <c r="Z78" s="16"/>
      <c r="AA78" s="1"/>
      <c r="AB78" s="1"/>
      <c r="AC78" s="43"/>
      <c r="AD78" s="14"/>
      <c r="AE78" s="344"/>
      <c r="AF78" s="1"/>
      <c r="AG78" s="1"/>
      <c r="AH78" s="1">
        <f>Table338[[#This Row],[Severity2]]*Table338[[#This Row],[Occurrence2]]*Table338[[#This Row],[Detection]]</f>
        <v>0</v>
      </c>
      <c r="AI78" s="1" t="str">
        <f>IF(Table338[[#This Row],[RPN]]&lt;80, "Low", IF(Table338[[#This Row],[RPN]]&lt;=150, "Medium", "High"))</f>
        <v>Low</v>
      </c>
    </row>
    <row r="79" spans="17:35">
      <c r="Q79" s="246"/>
      <c r="R79" s="16"/>
      <c r="S79" s="23"/>
      <c r="T79" s="351"/>
      <c r="U79" s="1"/>
      <c r="V79" s="351"/>
      <c r="W79" s="22"/>
      <c r="X79" s="1"/>
      <c r="Y79" s="15"/>
      <c r="Z79" s="16"/>
      <c r="AA79" s="1"/>
      <c r="AB79" s="1"/>
      <c r="AC79" s="43"/>
      <c r="AD79" s="14"/>
      <c r="AE79" s="344"/>
      <c r="AF79" s="1"/>
      <c r="AG79" s="1"/>
      <c r="AH79" s="1">
        <f>Table338[[#This Row],[Severity2]]*Table338[[#This Row],[Occurrence2]]*Table338[[#This Row],[Detection]]</f>
        <v>0</v>
      </c>
      <c r="AI79" s="1" t="str">
        <f>IF(Table338[[#This Row],[RPN]]&lt;80, "Low", IF(Table338[[#This Row],[RPN]]&lt;=150, "Medium", "High"))</f>
        <v>Low</v>
      </c>
    </row>
    <row r="80" spans="17:35">
      <c r="Q80" s="246"/>
      <c r="R80" s="16"/>
      <c r="S80" s="23"/>
      <c r="T80" s="351"/>
      <c r="U80" s="1"/>
      <c r="V80" s="351"/>
      <c r="W80" s="22"/>
      <c r="X80" s="1"/>
      <c r="Y80" s="15"/>
      <c r="Z80" s="16"/>
      <c r="AA80" s="1"/>
      <c r="AB80" s="1"/>
      <c r="AC80" s="43"/>
      <c r="AD80" s="14"/>
      <c r="AE80" s="344"/>
      <c r="AF80" s="1"/>
      <c r="AG80" s="1"/>
      <c r="AH80" s="1">
        <f>Table338[[#This Row],[Severity2]]*Table338[[#This Row],[Occurrence2]]*Table338[[#This Row],[Detection]]</f>
        <v>0</v>
      </c>
      <c r="AI80" s="1" t="str">
        <f>IF(Table338[[#This Row],[RPN]]&lt;80, "Low", IF(Table338[[#This Row],[RPN]]&lt;=150, "Medium", "High"))</f>
        <v>Low</v>
      </c>
    </row>
    <row r="81" spans="13:35">
      <c r="Q81" s="246" t="s">
        <v>1640</v>
      </c>
      <c r="R81" s="16" t="s">
        <v>2382</v>
      </c>
      <c r="S81" s="25" t="s">
        <v>1698</v>
      </c>
      <c r="T81" s="22" t="s">
        <v>2272</v>
      </c>
      <c r="U81" s="1" t="s">
        <v>1640</v>
      </c>
      <c r="V81" s="351" t="s">
        <v>2286</v>
      </c>
      <c r="W81" s="22"/>
      <c r="X81" s="1" t="s">
        <v>2279</v>
      </c>
      <c r="Y81" s="15" t="s">
        <v>2383</v>
      </c>
      <c r="Z81" s="16">
        <f>COUNTIFS('ADAS issue list '!O:O,"*"&amp;Sum!S81&amp;"*") - COUNTIFS('ADAS issue list '!$O$1:$O$1,"*"&amp;Sum!S81&amp;"*")</f>
        <v>1</v>
      </c>
      <c r="AA81" s="54" t="s">
        <v>2277</v>
      </c>
      <c r="AB81" s="1"/>
      <c r="AC81" s="43"/>
      <c r="AD81" s="14"/>
      <c r="AE81" s="344">
        <v>9</v>
      </c>
      <c r="AF81" s="1">
        <v>2</v>
      </c>
      <c r="AG81" s="1">
        <v>9</v>
      </c>
      <c r="AH81" s="1">
        <f>Table338[[#This Row],[Severity2]]*Table338[[#This Row],[Occurrence2]]*Table338[[#This Row],[Detection]]</f>
        <v>162</v>
      </c>
      <c r="AI81" s="1" t="str">
        <f>IF(Table338[[#This Row],[RPN]]&lt;80, "Low", IF(Table338[[#This Row],[RPN]]&lt;=150, "Medium", "High"))</f>
        <v>High</v>
      </c>
    </row>
    <row r="82" spans="13:35" ht="30.75">
      <c r="Q82" s="246" t="s">
        <v>193</v>
      </c>
      <c r="R82" s="16" t="s">
        <v>2382</v>
      </c>
      <c r="S82" s="25" t="s">
        <v>2384</v>
      </c>
      <c r="T82" s="22" t="s">
        <v>2272</v>
      </c>
      <c r="U82" s="1" t="s">
        <v>193</v>
      </c>
      <c r="V82" s="351" t="s">
        <v>2385</v>
      </c>
      <c r="W82" s="22"/>
      <c r="X82" s="1" t="s">
        <v>2275</v>
      </c>
      <c r="Y82" s="15" t="s">
        <v>2386</v>
      </c>
      <c r="Z82" s="16" t="s">
        <v>2387</v>
      </c>
      <c r="AA82" s="54" t="s">
        <v>2277</v>
      </c>
      <c r="AB82" s="1"/>
      <c r="AC82" s="43"/>
      <c r="AD82" s="14"/>
      <c r="AE82" s="344"/>
      <c r="AF82" s="1"/>
      <c r="AG82" s="1"/>
      <c r="AH82" s="1">
        <f>Table338[[#This Row],[Severity2]]*Table338[[#This Row],[Occurrence2]]*Table338[[#This Row],[Detection]]</f>
        <v>0</v>
      </c>
      <c r="AI82" s="1" t="str">
        <f>IF(Table338[[#This Row],[RPN]]&lt;80, "Low", IF(Table338[[#This Row],[RPN]]&lt;=150, "Medium", "High"))</f>
        <v>Low</v>
      </c>
    </row>
    <row r="83" spans="13:35" ht="30.75">
      <c r="Q83" s="246" t="s">
        <v>193</v>
      </c>
      <c r="R83" s="16" t="s">
        <v>2382</v>
      </c>
      <c r="S83" s="25" t="s">
        <v>2388</v>
      </c>
      <c r="T83" s="22" t="s">
        <v>2272</v>
      </c>
      <c r="U83" s="1" t="s">
        <v>193</v>
      </c>
      <c r="V83" s="351" t="s">
        <v>2385</v>
      </c>
      <c r="W83" s="22"/>
      <c r="X83" s="1" t="s">
        <v>2275</v>
      </c>
      <c r="Y83" s="15" t="s">
        <v>2389</v>
      </c>
      <c r="Z83" s="16" t="s">
        <v>2387</v>
      </c>
      <c r="AA83" s="54" t="s">
        <v>2277</v>
      </c>
      <c r="AB83" s="1"/>
      <c r="AC83" s="43"/>
      <c r="AD83" s="14"/>
      <c r="AE83" s="344"/>
      <c r="AF83" s="1"/>
      <c r="AG83" s="1"/>
      <c r="AH83" s="1">
        <f>Table338[[#This Row],[Severity2]]*Table338[[#This Row],[Occurrence2]]*Table338[[#This Row],[Detection]]</f>
        <v>0</v>
      </c>
      <c r="AI83" s="1" t="str">
        <f>IF(Table338[[#This Row],[RPN]]&lt;80, "Low", IF(Table338[[#This Row],[RPN]]&lt;=150, "Medium", "High"))</f>
        <v>Low</v>
      </c>
    </row>
    <row r="84" spans="13:35" ht="30.75">
      <c r="Q84" s="246" t="s">
        <v>193</v>
      </c>
      <c r="R84" s="16" t="s">
        <v>2382</v>
      </c>
      <c r="S84" s="25" t="s">
        <v>2390</v>
      </c>
      <c r="T84" s="22" t="s">
        <v>2272</v>
      </c>
      <c r="U84" s="1" t="s">
        <v>193</v>
      </c>
      <c r="V84" s="351" t="s">
        <v>2391</v>
      </c>
      <c r="W84" s="22"/>
      <c r="X84" s="1" t="s">
        <v>2275</v>
      </c>
      <c r="Y84" s="15" t="s">
        <v>2392</v>
      </c>
      <c r="Z84" s="16" t="s">
        <v>2393</v>
      </c>
      <c r="AA84" s="54" t="s">
        <v>2277</v>
      </c>
      <c r="AB84" s="1"/>
      <c r="AC84" s="43"/>
      <c r="AD84" s="14"/>
      <c r="AE84" s="344"/>
      <c r="AF84" s="1"/>
      <c r="AG84" s="1"/>
      <c r="AH84" s="1">
        <f>Table338[[#This Row],[Severity2]]*Table338[[#This Row],[Occurrence2]]*Table338[[#This Row],[Detection]]</f>
        <v>0</v>
      </c>
      <c r="AI84" s="1" t="str">
        <f>IF(Table338[[#This Row],[RPN]]&lt;80, "Low", IF(Table338[[#This Row],[RPN]]&lt;=150, "Medium", "High"))</f>
        <v>Low</v>
      </c>
    </row>
    <row r="85" spans="13:35" ht="30.75">
      <c r="M85" t="s">
        <v>2382</v>
      </c>
      <c r="Q85" s="246" t="s">
        <v>193</v>
      </c>
      <c r="R85" s="16" t="s">
        <v>2382</v>
      </c>
      <c r="S85" s="25" t="s">
        <v>2394</v>
      </c>
      <c r="T85" s="22" t="s">
        <v>2272</v>
      </c>
      <c r="U85" s="1" t="s">
        <v>193</v>
      </c>
      <c r="V85" s="351" t="s">
        <v>2391</v>
      </c>
      <c r="W85" s="22"/>
      <c r="X85" s="1" t="s">
        <v>2275</v>
      </c>
      <c r="Y85" s="15" t="s">
        <v>2395</v>
      </c>
      <c r="Z85" s="16" t="s">
        <v>2396</v>
      </c>
      <c r="AA85" s="54" t="s">
        <v>2277</v>
      </c>
      <c r="AB85" s="37"/>
      <c r="AC85" s="44"/>
      <c r="AD85" s="42"/>
      <c r="AE85" s="350"/>
      <c r="AF85" s="37"/>
      <c r="AG85" s="37"/>
      <c r="AH85" s="37">
        <f>Table338[[#This Row],[Severity2]]*Table338[[#This Row],[Occurrence2]]*Table338[[#This Row],[Detection]]</f>
        <v>0</v>
      </c>
      <c r="AI85" s="37" t="str">
        <f>IF(Table338[[#This Row],[RPN]]&lt;80, "Low", IF(Table338[[#This Row],[RPN]]&lt;=150, "Medium", "High"))</f>
        <v>Low</v>
      </c>
    </row>
    <row r="86" spans="13:35" ht="30.75">
      <c r="Q86" s="246" t="s">
        <v>193</v>
      </c>
      <c r="R86" s="16" t="s">
        <v>2382</v>
      </c>
      <c r="S86" s="25" t="s">
        <v>2397</v>
      </c>
      <c r="T86" s="22" t="s">
        <v>2272</v>
      </c>
      <c r="U86" s="1" t="s">
        <v>193</v>
      </c>
      <c r="V86" s="351" t="s">
        <v>2398</v>
      </c>
      <c r="W86" s="22"/>
      <c r="X86" s="1" t="s">
        <v>2275</v>
      </c>
      <c r="Y86" s="15" t="s">
        <v>2399</v>
      </c>
      <c r="Z86" s="16" t="s">
        <v>2387</v>
      </c>
      <c r="AA86" s="54" t="s">
        <v>2277</v>
      </c>
      <c r="AB86" s="1"/>
      <c r="AC86" s="43"/>
      <c r="AD86" s="14"/>
      <c r="AE86" s="344"/>
      <c r="AF86" s="1"/>
      <c r="AG86" s="1"/>
      <c r="AH86" s="1">
        <f>Table338[[#This Row],[Severity2]]*Table338[[#This Row],[Occurrence2]]*Table338[[#This Row],[Detection]]</f>
        <v>0</v>
      </c>
      <c r="AI86" s="1" t="str">
        <f>IF(Table338[[#This Row],[RPN]]&lt;80, "Low", IF(Table338[[#This Row],[RPN]]&lt;=150, "Medium", "High"))</f>
        <v>Low</v>
      </c>
    </row>
    <row r="87" spans="13:35" ht="30.75">
      <c r="Q87" s="246" t="s">
        <v>193</v>
      </c>
      <c r="R87" s="16" t="s">
        <v>2382</v>
      </c>
      <c r="S87" s="25" t="s">
        <v>2400</v>
      </c>
      <c r="T87" s="22" t="s">
        <v>2272</v>
      </c>
      <c r="U87" s="1" t="s">
        <v>193</v>
      </c>
      <c r="V87" s="351" t="s">
        <v>2385</v>
      </c>
      <c r="W87" s="22"/>
      <c r="X87" s="1" t="s">
        <v>2275</v>
      </c>
      <c r="Y87" s="15" t="s">
        <v>2401</v>
      </c>
      <c r="Z87" s="16" t="s">
        <v>2396</v>
      </c>
      <c r="AA87" s="54" t="s">
        <v>2277</v>
      </c>
      <c r="AB87" s="1"/>
      <c r="AC87" s="43"/>
      <c r="AD87" s="14"/>
      <c r="AE87" s="344"/>
      <c r="AF87" s="1"/>
      <c r="AG87" s="1"/>
      <c r="AH87" s="1">
        <f>Table338[[#This Row],[Severity2]]*Table338[[#This Row],[Occurrence2]]*Table338[[#This Row],[Detection]]</f>
        <v>0</v>
      </c>
      <c r="AI87" s="1" t="str">
        <f>IF(Table338[[#This Row],[RPN]]&lt;80, "Low", IF(Table338[[#This Row],[RPN]]&lt;=150, "Medium", "High"))</f>
        <v>Low</v>
      </c>
    </row>
    <row r="88" spans="13:35">
      <c r="Q88" s="246" t="s">
        <v>193</v>
      </c>
      <c r="R88" s="16" t="s">
        <v>2382</v>
      </c>
      <c r="S88" s="25" t="s">
        <v>2402</v>
      </c>
      <c r="T88" s="22" t="s">
        <v>2272</v>
      </c>
      <c r="U88" s="1" t="s">
        <v>193</v>
      </c>
      <c r="V88" s="351" t="s">
        <v>2385</v>
      </c>
      <c r="W88" s="22"/>
      <c r="X88" s="1" t="s">
        <v>2275</v>
      </c>
      <c r="Y88" s="15" t="s">
        <v>2403</v>
      </c>
      <c r="Z88" s="16" t="s">
        <v>2396</v>
      </c>
      <c r="AA88" s="54" t="s">
        <v>2277</v>
      </c>
      <c r="AB88" s="1"/>
      <c r="AC88" s="43"/>
      <c r="AD88" s="14"/>
      <c r="AE88" s="344"/>
      <c r="AF88" s="1"/>
      <c r="AG88" s="1"/>
      <c r="AH88" s="1">
        <f>Table338[[#This Row],[Severity2]]*Table338[[#This Row],[Occurrence2]]*Table338[[#This Row],[Detection]]</f>
        <v>0</v>
      </c>
      <c r="AI88" s="1" t="str">
        <f>IF(Table338[[#This Row],[RPN]]&lt;80, "Low", IF(Table338[[#This Row],[RPN]]&lt;=150, "Medium", "High"))</f>
        <v>Low</v>
      </c>
    </row>
    <row r="89" spans="13:35" ht="30.75">
      <c r="Q89" s="246" t="s">
        <v>1640</v>
      </c>
      <c r="R89" s="16" t="s">
        <v>2382</v>
      </c>
      <c r="S89" s="25" t="s">
        <v>2404</v>
      </c>
      <c r="T89" s="22" t="s">
        <v>2272</v>
      </c>
      <c r="U89" s="1" t="s">
        <v>1640</v>
      </c>
      <c r="V89" s="351" t="s">
        <v>2405</v>
      </c>
      <c r="W89" s="22"/>
      <c r="X89" s="1" t="s">
        <v>2275</v>
      </c>
      <c r="Y89" s="15" t="s">
        <v>2406</v>
      </c>
      <c r="Z89" s="16" t="s">
        <v>2407</v>
      </c>
      <c r="AA89" s="54" t="s">
        <v>2277</v>
      </c>
      <c r="AB89" s="1"/>
      <c r="AC89" s="43"/>
      <c r="AD89" s="14"/>
      <c r="AE89" s="344"/>
      <c r="AF89" s="1"/>
      <c r="AG89" s="1"/>
      <c r="AH89" s="1">
        <f>Table338[[#This Row],[Severity2]]*Table338[[#This Row],[Occurrence2]]*Table338[[#This Row],[Detection]]</f>
        <v>0</v>
      </c>
      <c r="AI89" s="1" t="str">
        <f>IF(Table338[[#This Row],[RPN]]&lt;80, "Low", IF(Table338[[#This Row],[RPN]]&lt;=150, "Medium", "High"))</f>
        <v>Low</v>
      </c>
    </row>
    <row r="90" spans="13:35">
      <c r="Q90" s="246" t="s">
        <v>1640</v>
      </c>
      <c r="R90" s="16" t="s">
        <v>2382</v>
      </c>
      <c r="S90" s="25" t="s">
        <v>2408</v>
      </c>
      <c r="T90" s="22" t="s">
        <v>2272</v>
      </c>
      <c r="U90" s="1" t="s">
        <v>1640</v>
      </c>
      <c r="V90" s="351" t="s">
        <v>2409</v>
      </c>
      <c r="W90" s="22"/>
      <c r="X90" s="1" t="s">
        <v>2275</v>
      </c>
      <c r="Y90" s="15" t="s">
        <v>2410</v>
      </c>
      <c r="Z90" s="16" t="s">
        <v>2393</v>
      </c>
      <c r="AA90" s="54" t="s">
        <v>2277</v>
      </c>
      <c r="AB90" s="1"/>
      <c r="AC90" s="43"/>
      <c r="AD90" s="14"/>
      <c r="AE90" s="344"/>
      <c r="AF90" s="1"/>
      <c r="AG90" s="1"/>
      <c r="AH90" s="1">
        <f>Table338[[#This Row],[Severity2]]*Table338[[#This Row],[Occurrence2]]*Table338[[#This Row],[Detection]]</f>
        <v>0</v>
      </c>
      <c r="AI90" s="1" t="str">
        <f>IF(Table338[[#This Row],[RPN]]&lt;80, "Low", IF(Table338[[#This Row],[RPN]]&lt;=150, "Medium", "High"))</f>
        <v>Low</v>
      </c>
    </row>
    <row r="91" spans="13:35" ht="30.75">
      <c r="Q91" s="246" t="s">
        <v>1640</v>
      </c>
      <c r="R91" s="16" t="s">
        <v>2382</v>
      </c>
      <c r="S91" s="25" t="s">
        <v>2411</v>
      </c>
      <c r="T91" s="22" t="s">
        <v>2272</v>
      </c>
      <c r="U91" s="1" t="s">
        <v>1640</v>
      </c>
      <c r="V91" s="351" t="s">
        <v>2391</v>
      </c>
      <c r="W91" s="22"/>
      <c r="X91" s="1" t="s">
        <v>2275</v>
      </c>
      <c r="Y91" s="15" t="s">
        <v>2412</v>
      </c>
      <c r="Z91" s="16" t="s">
        <v>2393</v>
      </c>
      <c r="AA91" s="54" t="s">
        <v>2277</v>
      </c>
      <c r="AB91" s="1"/>
      <c r="AC91" s="43"/>
      <c r="AD91" s="14"/>
      <c r="AE91" s="344"/>
      <c r="AF91" s="1"/>
      <c r="AG91" s="1"/>
      <c r="AH91" s="1">
        <f>Table338[[#This Row],[Severity2]]*Table338[[#This Row],[Occurrence2]]*Table338[[#This Row],[Detection]]</f>
        <v>0</v>
      </c>
      <c r="AI91" s="1" t="str">
        <f>IF(Table338[[#This Row],[RPN]]&lt;80, "Low", IF(Table338[[#This Row],[RPN]]&lt;=150, "Medium", "High"))</f>
        <v>Low</v>
      </c>
    </row>
    <row r="92" spans="13:35" ht="30.75">
      <c r="Q92" s="246" t="s">
        <v>193</v>
      </c>
      <c r="R92" s="16" t="s">
        <v>2382</v>
      </c>
      <c r="S92" s="363" t="s">
        <v>2413</v>
      </c>
      <c r="T92" s="22" t="s">
        <v>2272</v>
      </c>
      <c r="U92" s="1" t="s">
        <v>193</v>
      </c>
      <c r="V92" s="351" t="s">
        <v>2391</v>
      </c>
      <c r="W92" s="22"/>
      <c r="X92" s="1" t="s">
        <v>2275</v>
      </c>
      <c r="Y92" s="15" t="s">
        <v>2414</v>
      </c>
      <c r="Z92" s="16" t="s">
        <v>2396</v>
      </c>
      <c r="AA92" s="54" t="s">
        <v>2277</v>
      </c>
      <c r="AB92" s="37"/>
      <c r="AC92" s="44"/>
      <c r="AD92" s="42"/>
      <c r="AE92" s="350"/>
      <c r="AF92" s="37"/>
      <c r="AG92" s="37"/>
      <c r="AH92" s="37">
        <f>Table338[[#This Row],[Severity2]]*Table338[[#This Row],[Occurrence2]]*Table338[[#This Row],[Detection]]</f>
        <v>0</v>
      </c>
      <c r="AI92" s="37" t="str">
        <f>IF(Table338[[#This Row],[RPN]]&lt;80, "Low", IF(Table338[[#This Row],[RPN]]&lt;=150, "Medium", "High"))</f>
        <v>Low</v>
      </c>
    </row>
    <row r="195" spans="17:27" ht="30.75">
      <c r="Q195" s="246" t="s">
        <v>193</v>
      </c>
      <c r="R195" s="253"/>
      <c r="S195" s="254" t="s">
        <v>239</v>
      </c>
      <c r="T195" s="255" t="s">
        <v>2272</v>
      </c>
      <c r="U195" s="256" t="s">
        <v>193</v>
      </c>
      <c r="V195" s="255" t="s">
        <v>2273</v>
      </c>
      <c r="W195" s="255"/>
      <c r="X195" s="256" t="s">
        <v>2275</v>
      </c>
      <c r="Y195" s="257" t="s">
        <v>2415</v>
      </c>
      <c r="Z195" s="253">
        <f>COUNTIFS('ADAS issue list '!O:O,"*"&amp;Sum!S195&amp;"*") - COUNTIFS('ADAS issue list '!$O$1:$O$1,"*"&amp;Sum!S195&amp;"*")</f>
        <v>3</v>
      </c>
      <c r="AA195" s="258"/>
    </row>
    <row r="196" spans="17:27" ht="30.75">
      <c r="Q196" s="246" t="s">
        <v>193</v>
      </c>
      <c r="R196" s="253"/>
      <c r="S196" s="254" t="s">
        <v>2416</v>
      </c>
      <c r="T196" s="292" t="s">
        <v>2272</v>
      </c>
      <c r="U196" s="256" t="s">
        <v>193</v>
      </c>
      <c r="V196" s="292" t="s">
        <v>2273</v>
      </c>
      <c r="W196" s="292"/>
      <c r="X196" s="256" t="s">
        <v>2279</v>
      </c>
      <c r="Y196" s="257" t="s">
        <v>2417</v>
      </c>
      <c r="Z196" s="253">
        <f>COUNTIFS('ADAS issue list '!O:O,"*"&amp;Sum!S196&amp;"*") - COUNTIFS('ADAS issue list '!$O$1:$O$1,"*"&amp;Sum!S196&amp;"*")</f>
        <v>1</v>
      </c>
      <c r="AA196" s="258" t="s">
        <v>2305</v>
      </c>
    </row>
    <row r="197" spans="17:27">
      <c r="Q197" s="246" t="s">
        <v>193</v>
      </c>
      <c r="R197" s="16"/>
      <c r="S197" s="25" t="s">
        <v>1157</v>
      </c>
      <c r="T197" s="77" t="s">
        <v>2272</v>
      </c>
      <c r="U197" s="1" t="s">
        <v>193</v>
      </c>
      <c r="V197" s="77" t="s">
        <v>2301</v>
      </c>
      <c r="W197" s="77"/>
      <c r="X197" s="1" t="s">
        <v>2275</v>
      </c>
      <c r="Y197" s="15" t="s">
        <v>2418</v>
      </c>
      <c r="Z197" s="16">
        <f>COUNTIFS('ADAS issue list '!O:O,"*"&amp;Sum!S197&amp;"*") - COUNTIFS('ADAS issue list '!$O$1:$O$1,"*"&amp;Sum!S197&amp;"*")</f>
        <v>1</v>
      </c>
      <c r="AA197" s="54" t="s">
        <v>2305</v>
      </c>
    </row>
    <row r="198" spans="17:27" ht="30.75">
      <c r="Q198" s="246" t="s">
        <v>193</v>
      </c>
      <c r="R198" s="16"/>
      <c r="S198" s="23" t="s">
        <v>1490</v>
      </c>
      <c r="T198" s="77" t="s">
        <v>2272</v>
      </c>
      <c r="U198" s="1" t="s">
        <v>193</v>
      </c>
      <c r="V198" s="77" t="s">
        <v>2273</v>
      </c>
      <c r="W198" s="77"/>
      <c r="X198" s="1" t="s">
        <v>2279</v>
      </c>
      <c r="Y198" s="15" t="s">
        <v>2419</v>
      </c>
      <c r="Z198" s="16">
        <f>COUNTIFS('ADAS issue list '!O:O,"*"&amp;Sum!S198&amp;"*") - COUNTIFS('ADAS issue list '!$O$1:$O$1,"*"&amp;Sum!S198&amp;"*")</f>
        <v>1</v>
      </c>
      <c r="AA198" s="54"/>
    </row>
    <row r="199" spans="17:27">
      <c r="Q199" s="338" t="s">
        <v>2420</v>
      </c>
      <c r="R199" s="253"/>
      <c r="S199" s="254" t="s">
        <v>1866</v>
      </c>
      <c r="T199" s="339" t="s">
        <v>2272</v>
      </c>
      <c r="U199" s="339" t="s">
        <v>2420</v>
      </c>
      <c r="V199" s="255" t="s">
        <v>2273</v>
      </c>
      <c r="W199" s="255"/>
      <c r="X199" s="339" t="s">
        <v>2275</v>
      </c>
      <c r="Y199" s="340" t="s">
        <v>2421</v>
      </c>
      <c r="Z199" s="341">
        <f>COUNTIFS('ADAS issue list '!O:O,"*"&amp;Sum!S199&amp;"*") - COUNTIFS('ADAS issue list '!$O$1:$O$1,"*"&amp;Sum!S199&amp;"*")</f>
        <v>2</v>
      </c>
      <c r="AA199" s="258" t="s">
        <v>2305</v>
      </c>
    </row>
    <row r="200" spans="17:27" ht="30.75">
      <c r="Q200" s="246" t="s">
        <v>193</v>
      </c>
      <c r="R200" s="253"/>
      <c r="S200" s="254" t="s">
        <v>2422</v>
      </c>
      <c r="T200" s="255" t="s">
        <v>2272</v>
      </c>
      <c r="U200" s="256" t="s">
        <v>193</v>
      </c>
      <c r="V200" s="255" t="s">
        <v>2273</v>
      </c>
      <c r="W200" s="255"/>
      <c r="X200" s="256" t="s">
        <v>2279</v>
      </c>
      <c r="Y200" s="257" t="s">
        <v>2423</v>
      </c>
      <c r="Z200" s="253">
        <f>COUNTIFS('ADAS issue list '!O:O,"*"&amp;Sum!S200&amp;"*") - COUNTIFS('ADAS issue list '!$O$1:$O$1,"*"&amp;Sum!S200&amp;"*")</f>
        <v>1</v>
      </c>
      <c r="AA200" s="258" t="s">
        <v>2277</v>
      </c>
    </row>
  </sheetData>
  <mergeCells count="1">
    <mergeCell ref="AE4:AI4"/>
  </mergeCells>
  <conditionalFormatting sqref="D2">
    <cfRule type="dataBar" priority="22">
      <dataBar>
        <cfvo type="min"/>
        <cfvo type="max"/>
        <color rgb="FF63C384"/>
      </dataBar>
      <extLst>
        <ext xmlns:x14="http://schemas.microsoft.com/office/spreadsheetml/2009/9/main" uri="{B025F937-C7B1-47D3-B67F-A62EFF666E3E}">
          <x14:id>{9C033948-AA2B-4DCF-A5AD-3E659F82699E}</x14:id>
        </ext>
      </extLst>
    </cfRule>
    <cfRule type="dataBar" priority="23">
      <dataBar>
        <cfvo type="min"/>
        <cfvo type="max"/>
        <color rgb="FF63C384"/>
      </dataBar>
      <extLst>
        <ext xmlns:x14="http://schemas.microsoft.com/office/spreadsheetml/2009/9/main" uri="{B025F937-C7B1-47D3-B67F-A62EFF666E3E}">
          <x14:id>{4419F2EC-30D8-4774-9CAB-42DF8433EEE0}</x14:id>
        </ext>
      </extLst>
    </cfRule>
  </conditionalFormatting>
  <conditionalFormatting sqref="D53:F58">
    <cfRule type="containsText" dxfId="62" priority="24" operator="containsText" text="0005">
      <formula>NOT(ISERROR(SEARCH("0005",D53)))</formula>
    </cfRule>
    <cfRule type="containsText" dxfId="61" priority="25" operator="containsText" text="0004">
      <formula>NOT(ISERROR(SEARCH("0004",D53)))</formula>
    </cfRule>
  </conditionalFormatting>
  <conditionalFormatting sqref="F53:F58">
    <cfRule type="dataBar" priority="5123">
      <dataBar>
        <cfvo type="min"/>
        <cfvo type="max"/>
        <color rgb="FF63C384"/>
      </dataBar>
      <extLst>
        <ext xmlns:x14="http://schemas.microsoft.com/office/spreadsheetml/2009/9/main" uri="{B025F937-C7B1-47D3-B67F-A62EFF666E3E}">
          <x14:id>{ECDA20BF-5ACC-4BD9-ACEE-1C070E2307E4}</x14:id>
        </ext>
      </extLst>
    </cfRule>
  </conditionalFormatting>
  <conditionalFormatting sqref="F54:F58">
    <cfRule type="dataBar" priority="5121">
      <dataBar>
        <cfvo type="min"/>
        <cfvo type="max"/>
        <color rgb="FF63C384"/>
      </dataBar>
      <extLst>
        <ext xmlns:x14="http://schemas.microsoft.com/office/spreadsheetml/2009/9/main" uri="{B025F937-C7B1-47D3-B67F-A62EFF666E3E}">
          <x14:id>{4BD041AB-B970-4D59-A6A7-6DC91122741A}</x14:id>
        </ext>
      </extLst>
    </cfRule>
  </conditionalFormatting>
  <conditionalFormatting sqref="S92:S1048576 S1:S81">
    <cfRule type="duplicateValues" dxfId="60" priority="4513"/>
  </conditionalFormatting>
  <conditionalFormatting sqref="S25:S26">
    <cfRule type="duplicateValues" dxfId="59" priority="3"/>
  </conditionalFormatting>
  <conditionalFormatting sqref="S29:S31">
    <cfRule type="duplicateValues" dxfId="58" priority="4"/>
  </conditionalFormatting>
  <conditionalFormatting sqref="S40:S41">
    <cfRule type="duplicateValues" dxfId="57" priority="5030"/>
  </conditionalFormatting>
  <conditionalFormatting sqref="S48:S49 S17:S18 S51:S57">
    <cfRule type="duplicateValues" dxfId="56" priority="5104"/>
  </conditionalFormatting>
  <conditionalFormatting sqref="S48:S49 S17:S18 S51:S58">
    <cfRule type="duplicateValues" dxfId="55" priority="21"/>
  </conditionalFormatting>
  <conditionalFormatting sqref="S49:S51">
    <cfRule type="duplicateValues" dxfId="54" priority="5"/>
  </conditionalFormatting>
  <conditionalFormatting sqref="S196">
    <cfRule type="duplicateValues" dxfId="53" priority="9"/>
    <cfRule type="duplicateValues" dxfId="52" priority="10"/>
  </conditionalFormatting>
  <conditionalFormatting sqref="S201:S1048576 S199 S1:S5 S92:S194 S57:S81">
    <cfRule type="duplicateValues" dxfId="51" priority="28"/>
  </conditionalFormatting>
  <conditionalFormatting sqref="AA1:AA4 AA18:AB52 AA6:AA18 AA52:AA1048576">
    <cfRule type="cellIs" dxfId="50" priority="27" operator="equal">
      <formula>"Must Fix"</formula>
    </cfRule>
  </conditionalFormatting>
  <conditionalFormatting sqref="AB11:AB18">
    <cfRule type="cellIs" dxfId="49" priority="17" operator="equal">
      <formula>"Must Fix"</formula>
    </cfRule>
  </conditionalFormatting>
  <conditionalFormatting sqref="AC1:AC4 AC6:AC7 AC10:AC1048576">
    <cfRule type="cellIs" dxfId="48" priority="26" operator="equal">
      <formula>"Non-ADAS Validation"</formula>
    </cfRule>
  </conditionalFormatting>
  <conditionalFormatting sqref="AI1:AI4 AI6:AI1048576">
    <cfRule type="cellIs" dxfId="47" priority="6" operator="equal">
      <formula>"Medium"</formula>
    </cfRule>
    <cfRule type="cellIs" dxfId="46" priority="7" operator="equal">
      <formula>"Low"</formula>
    </cfRule>
    <cfRule type="cellIs" dxfId="45" priority="8" operator="equal">
      <formula>"High"</formula>
    </cfRule>
  </conditionalFormatting>
  <conditionalFormatting sqref="AO5">
    <cfRule type="duplicateValues" dxfId="44" priority="16"/>
  </conditionalFormatting>
  <conditionalFormatting sqref="AS1:AS1048576">
    <cfRule type="cellIs" dxfId="43" priority="14" operator="equal">
      <formula>"Fail-Back to Dev"</formula>
    </cfRule>
    <cfRule type="cellIs" dxfId="42" priority="15" operator="equal">
      <formula>"Pass - Closed"</formula>
    </cfRule>
  </conditionalFormatting>
  <conditionalFormatting sqref="S82:S91">
    <cfRule type="duplicateValues" dxfId="41" priority="2"/>
  </conditionalFormatting>
  <conditionalFormatting sqref="S82:S91">
    <cfRule type="duplicateValues" dxfId="40" priority="1"/>
  </conditionalFormatting>
  <dataValidations count="9">
    <dataValidation allowBlank="1" showInputMessage="1" showErrorMessage="1" sqref="AR5 U4 S5:AC5 S3:T4 V3:AC4 S1:AC2 AQ1:AQ5 AO5:AP5 Q1:Q67 Q93:Q1048576 AI1:AI1048576 Q70:Q80 AS1:AS1048576 U70:U80" xr:uid="{6897122F-B065-4B4B-8C99-4AC5B71792C1}"/>
    <dataValidation type="list" allowBlank="1" showInputMessage="1" showErrorMessage="1" sqref="AB6:AB7 AB10:AB1048576" xr:uid="{F2CCB1E7-6EDB-43DF-A97E-8FA66B63DFD3}">
      <formula1>"Initial Root Cause, Deviation, Verifying By Gate Keeper, Root Cause Analysis, Risk Assessment, Monitor, Development, Vertification, Closed, Close without action"</formula1>
    </dataValidation>
    <dataValidation type="list" allowBlank="1" showInputMessage="1" showErrorMessage="1" sqref="AC6:AC7 AC10:AC1048576" xr:uid="{89D9911E-1E67-4F17-9B20-5512B9B73992}">
      <formula1>"ADAS Open Road Test, ADAS Feature Validation, ADAS Intergration Validation, Non-ADAS Validation"</formula1>
    </dataValidation>
    <dataValidation type="list" allowBlank="1" showInputMessage="1" showErrorMessage="1" sqref="R1:R28 R30:R53 R55:R1048576" xr:uid="{F124C3AD-2C65-4559-8214-5365054DBD00}">
      <formula1>"ACC, HWA, ALCA, AHB, AEB, FCW, TSR, ISA, AHB, DOW, BSD, RCTA, LDW, LKA, ELK, DDAW, SVM, FPA, RPA, RAEB"</formula1>
    </dataValidation>
    <dataValidation type="list" allowBlank="1" showInputMessage="1" showErrorMessage="1" sqref="X34:X1048576 X6:X32" xr:uid="{406A50F2-84A3-446B-AD8B-5BAB6D3EB7B6}">
      <formula1>"Always, Sometimes, Rarely"</formula1>
    </dataValidation>
    <dataValidation type="list" allowBlank="1" showInputMessage="1" showErrorMessage="1" sqref="W93:W1048576 W6:W81 AQ6:AQ1048576" xr:uid="{84BB2759-89F6-40E1-B97D-3F25E9596A1C}">
      <formula1>"A, B, C"</formula1>
    </dataValidation>
    <dataValidation type="list" allowBlank="1" showInputMessage="1" showErrorMessage="1" sqref="AA6:AA1048576" xr:uid="{27D8DEC3-3B48-470D-8D1E-A8EE7DD677A5}">
      <formula1>"Preferred Fix, Must Fix"</formula1>
    </dataValidation>
    <dataValidation type="list" allowBlank="1" showInputMessage="1" showErrorMessage="1" sqref="T6:T1048576" xr:uid="{7DCE40DA-4108-4B2B-BC48-23C9EA84F480}">
      <formula1>"New, Old"</formula1>
    </dataValidation>
    <dataValidation type="list" allowBlank="1" showInputMessage="1" showErrorMessage="1" sqref="AN1:AN1048576" xr:uid="{23D1A052-71FC-4061-B379-7641F099C2B6}">
      <formula1>"ACC, HWA, ALCA, AESA, AHB, AEB, FCW, ESA, TSR, ISA, AHB, DOW, BSD, RCTA, IA, LDW, LKA, ELK, DMS, SVM, FPA, RPA, FAPA, RP, RAEB"</formula1>
    </dataValidation>
  </dataValidations>
  <hyperlinks>
    <hyperlink ref="S13" r:id="rId1" xr:uid="{04D78866-E6AC-4181-83D6-5EA7088B8039}"/>
    <hyperlink ref="S6" r:id="rId2" xr:uid="{BC7C21EC-611C-40CE-A48B-54B7DC34F387}"/>
    <hyperlink ref="S8" r:id="rId3" xr:uid="{D920D023-C3D3-4088-A1A5-61089C9F4F8F}"/>
    <hyperlink ref="S9" r:id="rId4" xr:uid="{837246B8-9A14-4226-82DF-8AB87A2A2457}"/>
    <hyperlink ref="S7" r:id="rId5" display="https://tms.vinfast.vn/browse/VF6LHD-31398" xr:uid="{4C935564-710D-403D-B11D-D5C078448929}"/>
    <hyperlink ref="S195" r:id="rId6" display="https://tms.vinfast.vn/browse/VF6RHD-1567" xr:uid="{42BB3529-D0C5-4454-BA00-53640333973D}"/>
    <hyperlink ref="S10" r:id="rId7" xr:uid="{85AB364A-7AF2-437A-9174-E26A286E5164}"/>
    <hyperlink ref="S11" r:id="rId8" xr:uid="{F46C0E49-532C-4A97-BA2F-1A8709BDEF67}"/>
    <hyperlink ref="S196" r:id="rId9" xr:uid="{74DCFBAC-B13C-4BD7-A002-41ED57549F1D}"/>
    <hyperlink ref="S197" r:id="rId10" xr:uid="{5C229DBF-22C4-4E97-8E43-86B56418B8A9}"/>
    <hyperlink ref="S12" r:id="rId11" xr:uid="{165D098D-9636-4740-8C62-5563F8DCA0D9}"/>
    <hyperlink ref="S198" r:id="rId12" xr:uid="{55657810-BA93-4EFF-8A32-C6558B64148C}"/>
    <hyperlink ref="S200" r:id="rId13" xr:uid="{35680495-1437-4469-BADB-BBB66C667E2A}"/>
    <hyperlink ref="S199" r:id="rId14" xr:uid="{C04DB810-33AD-4E27-8D26-EFD5E6ECE2B6}"/>
    <hyperlink ref="S81" r:id="rId15" xr:uid="{C6B44C85-C6B3-4585-B254-E992A1D78CF0}"/>
    <hyperlink ref="S82" r:id="rId16" xr:uid="{A2A2584B-A436-4558-9F5E-336894B3B6AA}"/>
    <hyperlink ref="S83" r:id="rId17" xr:uid="{DEAB9CDE-9FC1-48C6-A37C-9B90F185EFD0}"/>
    <hyperlink ref="S84" r:id="rId18" xr:uid="{599E14B5-C7B5-4921-9D2D-F52511139E63}"/>
    <hyperlink ref="S85" r:id="rId19" xr:uid="{FDEF70F1-BF24-4B28-BF38-3C132DF0B164}"/>
    <hyperlink ref="S86" r:id="rId20" xr:uid="{95EADF2B-DA38-47EE-8B9A-61C23D0A863A}"/>
    <hyperlink ref="S87" r:id="rId21" xr:uid="{8C448F3F-50C4-45E9-AE66-BA5DC3C4646F}"/>
    <hyperlink ref="S88" r:id="rId22" xr:uid="{9C926F85-5BF5-4996-9B72-EC0F906AFA01}"/>
    <hyperlink ref="S89" r:id="rId23" xr:uid="{CC2D1137-9787-43B7-8FB4-3E8E6739C6BD}"/>
    <hyperlink ref="S90" r:id="rId24" xr:uid="{8F53F9BB-BA52-4F87-9B3C-3F0A1FF07925}"/>
    <hyperlink ref="S92" r:id="rId25" xr:uid="{38955DBC-5621-4D76-AD8C-ECC2459377E5}"/>
    <hyperlink ref="S91" r:id="rId26" xr:uid="{15B28A02-CF33-4687-AC4A-C4F888265340}"/>
    <hyperlink ref="S16" r:id="rId27" xr:uid="{025996DC-7C0B-4695-B524-EA8347D5FD59}"/>
    <hyperlink ref="S39" r:id="rId28" xr:uid="{A401BF05-551F-42A3-A7CC-22A9CBD2A24A}"/>
    <hyperlink ref="S64" r:id="rId29" display="https://tms.vinfast.vn/browse/VF6LHD-31398" xr:uid="{9C01CB44-FBC0-40A6-AEBA-3EF4C9CB7106}"/>
    <hyperlink ref="S15" r:id="rId30" xr:uid="{EB046943-F46C-4C01-ADC3-4778A2F15503}"/>
    <hyperlink ref="S58" r:id="rId31" display="https://tms.vinfast.vn/browse/VF6RHD-1567" xr:uid="{4B81D0E2-ABAD-493D-AA6E-6FA26248F70B}"/>
    <hyperlink ref="S59" r:id="rId32" xr:uid="{A140C9BA-E37A-4F75-9AD3-211DF20E4908}"/>
    <hyperlink ref="S17" r:id="rId33" xr:uid="{06EF23DF-5611-4CEE-90D3-356803769893}"/>
    <hyperlink ref="S65" r:id="rId34" xr:uid="{93708091-E751-4D68-87AD-24E8484B33D0}"/>
    <hyperlink ref="S40" r:id="rId35" xr:uid="{037C34E3-FCE1-466D-9184-5F5CCD563962}"/>
    <hyperlink ref="S34" r:id="rId36" xr:uid="{369ED192-22F5-4C71-BB66-789F1AB86ADF}"/>
    <hyperlink ref="S18" r:id="rId37" xr:uid="{3D4A7152-3DF9-42B7-8E50-3FA65420E2F6}"/>
    <hyperlink ref="S46" r:id="rId38" xr:uid="{770816D5-7508-431A-B038-BCB4B99303B7}"/>
    <hyperlink ref="S41" r:id="rId39" display="VF6LHD-31174" xr:uid="{56DA2D5D-FE76-47C0-9DDE-F43001C8D70C}"/>
    <hyperlink ref="S47" r:id="rId40" display="VF6LHD-31179" xr:uid="{23CA67EE-7F8F-4F42-989E-B0AB6592E322}"/>
    <hyperlink ref="S70" r:id="rId41" display="VF6LHD-31299" xr:uid="{25561C54-FA4F-40CC-A3D4-FCCF9D370CB7}"/>
    <hyperlink ref="S60" r:id="rId42" display="VF6LHD-31329" xr:uid="{933D528C-CC54-4EE2-91F1-B91863F58887}"/>
    <hyperlink ref="S48" r:id="rId43" display="VF6LHD-31598" xr:uid="{DB85B30E-621C-4192-8F65-3F36214CD621}"/>
    <hyperlink ref="S42" r:id="rId44" display="VF6LHD-31741" xr:uid="{BB5BDADB-CA9F-4610-90C4-D437F163973A}"/>
    <hyperlink ref="S49" r:id="rId45" display="VF6LHD-31154" xr:uid="{7B335333-76A0-407A-8807-CA55DADDF2AE}"/>
    <hyperlink ref="S43" r:id="rId46" display="VF6LHD-32022" xr:uid="{314EF77C-32FA-4F43-A579-44F04B0867EE}"/>
  </hyperlinks>
  <pageMargins left="0.7" right="0.7" top="0.75" bottom="0.75" header="0.3" footer="0.3"/>
  <drawing r:id="rId47"/>
  <tableParts count="3">
    <tablePart r:id="rId48"/>
    <tablePart r:id="rId49"/>
    <tablePart r:id="rId50"/>
  </tableParts>
  <extLst>
    <ext xmlns:x14="http://schemas.microsoft.com/office/spreadsheetml/2009/9/main" uri="{78C0D931-6437-407d-A8EE-F0AAD7539E65}">
      <x14:conditionalFormattings>
        <x14:conditionalFormatting xmlns:xm="http://schemas.microsoft.com/office/excel/2006/main">
          <x14:cfRule type="dataBar" id="{9C033948-AA2B-4DCF-A5AD-3E659F82699E}">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4419F2EC-30D8-4774-9CAB-42DF8433EEE0}">
            <x14:dataBar minLength="0" maxLength="100" border="1" negativeBarBorderColorSameAsPositive="0">
              <x14:cfvo type="autoMin"/>
              <x14:cfvo type="autoMax"/>
              <x14:borderColor rgb="FF63C384"/>
              <x14:negativeFillColor rgb="FFFF0000"/>
              <x14:negativeBorderColor rgb="FFFF0000"/>
              <x14:axisColor rgb="FF000000"/>
            </x14:dataBar>
          </x14:cfRule>
          <xm:sqref>D2</xm:sqref>
        </x14:conditionalFormatting>
        <x14:conditionalFormatting xmlns:xm="http://schemas.microsoft.com/office/excel/2006/main">
          <x14:cfRule type="dataBar" id="{ECDA20BF-5ACC-4BD9-ACEE-1C070E2307E4}">
            <x14:dataBar minLength="0" maxLength="100" border="1" negativeBarBorderColorSameAsPositive="0">
              <x14:cfvo type="autoMin"/>
              <x14:cfvo type="autoMax"/>
              <x14:borderColor rgb="FF63C384"/>
              <x14:negativeFillColor rgb="FFFF0000"/>
              <x14:negativeBorderColor rgb="FFFF0000"/>
              <x14:axisColor rgb="FF000000"/>
            </x14:dataBar>
          </x14:cfRule>
          <xm:sqref>F53:F58</xm:sqref>
        </x14:conditionalFormatting>
        <x14:conditionalFormatting xmlns:xm="http://schemas.microsoft.com/office/excel/2006/main">
          <x14:cfRule type="dataBar" id="{4BD041AB-B970-4D59-A6A7-6DC91122741A}">
            <x14:dataBar minLength="0" maxLength="100" border="1" negativeBarBorderColorSameAsPositive="0">
              <x14:cfvo type="autoMin"/>
              <x14:cfvo type="autoMax"/>
              <x14:borderColor rgb="FF63C384"/>
              <x14:negativeFillColor rgb="FFFF0000"/>
              <x14:negativeBorderColor rgb="FFFF0000"/>
              <x14:axisColor rgb="FF000000"/>
            </x14:dataBar>
          </x14:cfRule>
          <xm:sqref>F54:F58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CE330-0133-4333-8E27-4BC874C58061}">
  <dimension ref="A1"/>
  <sheetViews>
    <sheetView workbookViewId="0">
      <selection sqref="A1:XFD1"/>
    </sheetView>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C50036-2E67-451B-B74B-7A2BC534460C}">
  <sheetPr>
    <tabColor theme="7"/>
  </sheetPr>
  <dimension ref="A1:L29"/>
  <sheetViews>
    <sheetView showGridLines="0" workbookViewId="0">
      <selection activeCell="F10" sqref="F10"/>
    </sheetView>
  </sheetViews>
  <sheetFormatPr defaultRowHeight="14.45"/>
  <cols>
    <col min="2" max="2" width="14" style="28" customWidth="1"/>
    <col min="3" max="3" width="34.5703125" customWidth="1"/>
    <col min="4" max="5" width="32.7109375" customWidth="1"/>
    <col min="6" max="6" width="14.42578125" customWidth="1"/>
    <col min="7" max="7" width="12" customWidth="1"/>
    <col min="8" max="8" width="19.28515625" customWidth="1"/>
    <col min="9" max="9" width="21.5703125" customWidth="1"/>
    <col min="10" max="10" width="42" customWidth="1"/>
    <col min="11" max="11" width="21.5703125" customWidth="1"/>
    <col min="12" max="12" width="22.28515625" customWidth="1"/>
  </cols>
  <sheetData>
    <row r="1" spans="1:11" ht="15"/>
    <row r="2" spans="1:11" s="324" customFormat="1" ht="15">
      <c r="B2" s="325" t="s">
        <v>2424</v>
      </c>
      <c r="C2" s="325" t="s">
        <v>2425</v>
      </c>
      <c r="D2" s="325" t="s">
        <v>2426</v>
      </c>
      <c r="E2" s="325" t="s">
        <v>2427</v>
      </c>
      <c r="H2" s="325" t="s">
        <v>2424</v>
      </c>
      <c r="I2" s="325" t="s">
        <v>2425</v>
      </c>
      <c r="J2" s="325" t="s">
        <v>2426</v>
      </c>
      <c r="K2" s="325" t="s">
        <v>2427</v>
      </c>
    </row>
    <row r="3" spans="1:11" ht="45.75">
      <c r="A3" s="326"/>
      <c r="B3" s="327" t="s">
        <v>2428</v>
      </c>
      <c r="C3" s="328" t="s">
        <v>2429</v>
      </c>
      <c r="D3" s="328" t="s">
        <v>2430</v>
      </c>
      <c r="E3" s="328" t="s">
        <v>2431</v>
      </c>
      <c r="H3" s="327" t="s">
        <v>2428</v>
      </c>
      <c r="I3" s="329" t="s">
        <v>2432</v>
      </c>
      <c r="J3" s="329" t="s">
        <v>2433</v>
      </c>
      <c r="K3" s="329" t="s">
        <v>2434</v>
      </c>
    </row>
    <row r="4" spans="1:11" ht="45.75">
      <c r="B4" s="327" t="s">
        <v>2435</v>
      </c>
      <c r="C4" s="328" t="s">
        <v>2436</v>
      </c>
      <c r="D4" s="328" t="s">
        <v>2437</v>
      </c>
      <c r="E4" s="328" t="s">
        <v>2438</v>
      </c>
      <c r="H4" s="327" t="s">
        <v>2435</v>
      </c>
      <c r="I4" s="329" t="s">
        <v>2439</v>
      </c>
      <c r="J4" s="329" t="s">
        <v>2440</v>
      </c>
      <c r="K4" s="329" t="s">
        <v>2441</v>
      </c>
    </row>
    <row r="5" spans="1:11" ht="60.75">
      <c r="B5" s="327" t="s">
        <v>2442</v>
      </c>
      <c r="C5" s="328" t="s">
        <v>2443</v>
      </c>
      <c r="D5" s="328" t="s">
        <v>2444</v>
      </c>
      <c r="E5" s="328" t="s">
        <v>2445</v>
      </c>
      <c r="H5" s="327" t="s">
        <v>2442</v>
      </c>
      <c r="I5" s="329" t="s">
        <v>2446</v>
      </c>
      <c r="J5" s="329" t="s">
        <v>2447</v>
      </c>
      <c r="K5" s="329" t="s">
        <v>2448</v>
      </c>
    </row>
    <row r="6" spans="1:11" ht="60.75">
      <c r="B6" s="327" t="s">
        <v>2449</v>
      </c>
      <c r="C6" s="328" t="s">
        <v>2450</v>
      </c>
      <c r="D6" s="328" t="s">
        <v>2451</v>
      </c>
      <c r="E6" s="328" t="s">
        <v>2452</v>
      </c>
      <c r="H6" s="327" t="s">
        <v>2449</v>
      </c>
      <c r="I6" s="329" t="s">
        <v>2453</v>
      </c>
      <c r="J6" s="329" t="s">
        <v>2454</v>
      </c>
      <c r="K6" s="329" t="s">
        <v>2455</v>
      </c>
    </row>
    <row r="8" spans="1:11" ht="15">
      <c r="B8" s="330" t="s">
        <v>2456</v>
      </c>
    </row>
    <row r="9" spans="1:11" s="28" customFormat="1" ht="30.75">
      <c r="B9" s="331" t="s">
        <v>2457</v>
      </c>
      <c r="C9" s="331" t="s">
        <v>2458</v>
      </c>
      <c r="D9" s="331" t="s">
        <v>2459</v>
      </c>
      <c r="H9" s="325" t="s">
        <v>2457</v>
      </c>
      <c r="I9" s="325" t="s">
        <v>2458</v>
      </c>
      <c r="J9" s="325" t="s">
        <v>2460</v>
      </c>
    </row>
    <row r="10" spans="1:11" ht="15">
      <c r="B10" s="332" t="s">
        <v>2461</v>
      </c>
      <c r="C10" s="333" t="s">
        <v>2462</v>
      </c>
      <c r="D10" s="333" t="s">
        <v>2463</v>
      </c>
      <c r="F10" t="s">
        <v>2464</v>
      </c>
      <c r="H10" s="334" t="s">
        <v>2461</v>
      </c>
      <c r="I10" s="328" t="s">
        <v>2465</v>
      </c>
      <c r="J10" s="328" t="s">
        <v>2466</v>
      </c>
    </row>
    <row r="11" spans="1:11" ht="30.75">
      <c r="B11" s="335" t="s">
        <v>2467</v>
      </c>
      <c r="C11" s="335" t="s">
        <v>2468</v>
      </c>
      <c r="D11" s="335" t="s">
        <v>2469</v>
      </c>
      <c r="H11" s="328" t="s">
        <v>2467</v>
      </c>
      <c r="I11" s="328" t="s">
        <v>2470</v>
      </c>
      <c r="J11" s="328" t="s">
        <v>2471</v>
      </c>
    </row>
    <row r="12" spans="1:11" ht="30.75">
      <c r="B12" s="336" t="s">
        <v>2472</v>
      </c>
      <c r="C12" s="336" t="s">
        <v>2473</v>
      </c>
      <c r="D12" s="366" t="s">
        <v>2474</v>
      </c>
      <c r="H12" s="328" t="s">
        <v>2472</v>
      </c>
      <c r="I12" s="328" t="s">
        <v>2475</v>
      </c>
      <c r="J12" s="328" t="s">
        <v>2476</v>
      </c>
    </row>
    <row r="13" spans="1:11" ht="45.75">
      <c r="B13" s="336" t="s">
        <v>2477</v>
      </c>
      <c r="C13" s="336" t="s">
        <v>2478</v>
      </c>
      <c r="D13" s="367"/>
      <c r="H13" s="328" t="s">
        <v>2477</v>
      </c>
      <c r="I13" s="328" t="s">
        <v>2479</v>
      </c>
      <c r="J13" s="328" t="s">
        <v>2480</v>
      </c>
    </row>
    <row r="14" spans="1:11" ht="15"/>
    <row r="16" spans="1:11" ht="15"/>
    <row r="17" spans="2:12" ht="15">
      <c r="B17" s="368" t="s">
        <v>2258</v>
      </c>
      <c r="C17" s="357">
        <v>1</v>
      </c>
      <c r="D17" s="358">
        <v>2</v>
      </c>
      <c r="E17" s="358">
        <v>3</v>
      </c>
      <c r="F17" s="359">
        <v>4</v>
      </c>
      <c r="G17" s="359">
        <v>5</v>
      </c>
      <c r="H17" s="360">
        <v>6</v>
      </c>
      <c r="I17" s="361">
        <v>7</v>
      </c>
      <c r="J17" s="361">
        <v>8</v>
      </c>
      <c r="K17" s="361">
        <v>9</v>
      </c>
      <c r="L17" s="362">
        <v>10</v>
      </c>
    </row>
    <row r="18" spans="2:12" ht="15">
      <c r="B18" s="368"/>
      <c r="C18" s="357" t="s">
        <v>2481</v>
      </c>
      <c r="D18" s="369" t="s">
        <v>2482</v>
      </c>
      <c r="E18" s="369"/>
      <c r="F18" s="370" t="s">
        <v>2483</v>
      </c>
      <c r="G18" s="370"/>
      <c r="H18" s="360" t="s">
        <v>2484</v>
      </c>
      <c r="I18" s="371" t="s">
        <v>2485</v>
      </c>
      <c r="J18" s="371"/>
      <c r="K18" s="371"/>
      <c r="L18" s="362" t="s">
        <v>2486</v>
      </c>
    </row>
    <row r="19" spans="2:12" ht="15">
      <c r="C19" s="28"/>
      <c r="D19" s="28"/>
      <c r="E19" s="28"/>
      <c r="F19" s="28"/>
      <c r="G19" s="28"/>
      <c r="H19" s="28"/>
      <c r="I19" s="28"/>
      <c r="J19" s="28"/>
      <c r="K19" s="28"/>
      <c r="L19" s="28"/>
    </row>
    <row r="20" spans="2:12" ht="15">
      <c r="B20" s="368" t="s">
        <v>2487</v>
      </c>
      <c r="C20" s="357">
        <v>1</v>
      </c>
      <c r="D20" s="358">
        <v>2</v>
      </c>
      <c r="E20" s="358">
        <v>3</v>
      </c>
      <c r="F20" s="359">
        <v>4</v>
      </c>
      <c r="G20" s="359">
        <v>5</v>
      </c>
      <c r="H20" s="359">
        <v>6</v>
      </c>
      <c r="I20" s="361">
        <v>7</v>
      </c>
      <c r="J20" s="361">
        <v>8</v>
      </c>
      <c r="K20" s="361">
        <v>9</v>
      </c>
      <c r="L20" s="362">
        <v>10</v>
      </c>
    </row>
    <row r="21" spans="2:12" ht="15">
      <c r="B21" s="368"/>
      <c r="C21" s="357" t="s">
        <v>2488</v>
      </c>
      <c r="D21" s="369" t="s">
        <v>2279</v>
      </c>
      <c r="E21" s="369"/>
      <c r="F21" s="370" t="s">
        <v>2489</v>
      </c>
      <c r="G21" s="370"/>
      <c r="H21" s="370"/>
      <c r="I21" s="371" t="s">
        <v>2490</v>
      </c>
      <c r="J21" s="371"/>
      <c r="K21" s="371"/>
      <c r="L21" s="362" t="s">
        <v>2327</v>
      </c>
    </row>
    <row r="22" spans="2:12" ht="15">
      <c r="C22" s="28"/>
      <c r="D22" s="28"/>
      <c r="E22" s="28"/>
      <c r="F22" s="28"/>
      <c r="G22" s="28"/>
      <c r="H22" s="28"/>
      <c r="I22" s="28"/>
      <c r="J22" s="28"/>
      <c r="K22" s="28"/>
      <c r="L22" s="28"/>
    </row>
    <row r="23" spans="2:12" ht="15">
      <c r="B23" s="368" t="s">
        <v>2268</v>
      </c>
      <c r="C23" s="357">
        <v>1</v>
      </c>
      <c r="D23" s="358">
        <v>2</v>
      </c>
      <c r="E23" s="358">
        <v>3</v>
      </c>
      <c r="F23" s="359">
        <v>4</v>
      </c>
      <c r="G23" s="359">
        <v>5</v>
      </c>
      <c r="H23" s="359">
        <v>6</v>
      </c>
      <c r="I23" s="361">
        <v>7</v>
      </c>
      <c r="J23" s="361">
        <v>8</v>
      </c>
      <c r="K23" s="361">
        <v>9</v>
      </c>
      <c r="L23" s="362">
        <v>10</v>
      </c>
    </row>
    <row r="24" spans="2:12" ht="15">
      <c r="B24" s="368"/>
      <c r="C24" s="357" t="s">
        <v>2491</v>
      </c>
      <c r="D24" s="369" t="s">
        <v>2485</v>
      </c>
      <c r="E24" s="369"/>
      <c r="F24" s="370" t="s">
        <v>2484</v>
      </c>
      <c r="G24" s="370"/>
      <c r="H24" s="370"/>
      <c r="I24" s="371" t="s">
        <v>2483</v>
      </c>
      <c r="J24" s="371"/>
      <c r="K24" s="371"/>
      <c r="L24" s="362" t="s">
        <v>2492</v>
      </c>
    </row>
    <row r="25" spans="2:12" ht="15">
      <c r="C25" s="28">
        <v>1</v>
      </c>
      <c r="D25" s="28">
        <v>8</v>
      </c>
      <c r="E25" s="28">
        <v>27</v>
      </c>
      <c r="F25" s="28">
        <v>64</v>
      </c>
      <c r="G25" s="28">
        <v>125</v>
      </c>
      <c r="H25" s="28">
        <v>216</v>
      </c>
      <c r="I25" s="28">
        <f>7*7*7</f>
        <v>343</v>
      </c>
      <c r="J25" s="28">
        <f>8*8*8</f>
        <v>512</v>
      </c>
      <c r="K25" s="28">
        <f>9*9*9</f>
        <v>729</v>
      </c>
      <c r="L25" s="28">
        <v>1000</v>
      </c>
    </row>
    <row r="26" spans="2:12" ht="15">
      <c r="B26" s="330" t="s">
        <v>2456</v>
      </c>
      <c r="C26" s="28" t="s">
        <v>2493</v>
      </c>
      <c r="D26" s="28"/>
      <c r="E26" s="28"/>
      <c r="F26" s="28"/>
      <c r="G26" s="28"/>
      <c r="H26" s="28"/>
      <c r="I26" s="28"/>
      <c r="J26" s="28"/>
      <c r="K26" s="28"/>
      <c r="L26" s="28"/>
    </row>
    <row r="27" spans="2:12" ht="15">
      <c r="B27" s="337"/>
      <c r="C27" s="28"/>
      <c r="D27" s="28"/>
      <c r="E27" s="28"/>
      <c r="F27" s="28"/>
      <c r="G27" s="28"/>
      <c r="H27" s="28"/>
      <c r="I27" s="28"/>
      <c r="J27" s="28"/>
      <c r="K27" s="28"/>
      <c r="L27" s="28"/>
    </row>
    <row r="28" spans="2:12" ht="15">
      <c r="C28" s="28"/>
      <c r="D28" s="28"/>
      <c r="E28" s="28"/>
      <c r="F28" s="28"/>
      <c r="G28" s="28"/>
      <c r="H28" s="28"/>
      <c r="I28" s="28"/>
      <c r="J28" s="28"/>
      <c r="K28" s="28"/>
      <c r="L28" s="28"/>
    </row>
    <row r="29" spans="2:12" ht="15"/>
  </sheetData>
  <mergeCells count="13">
    <mergeCell ref="D12:D13"/>
    <mergeCell ref="B23:B24"/>
    <mergeCell ref="D24:E24"/>
    <mergeCell ref="F24:H24"/>
    <mergeCell ref="I24:K24"/>
    <mergeCell ref="B17:B18"/>
    <mergeCell ref="D18:E18"/>
    <mergeCell ref="F18:G18"/>
    <mergeCell ref="I18:K18"/>
    <mergeCell ref="B20:B21"/>
    <mergeCell ref="D21:E21"/>
    <mergeCell ref="F21:H21"/>
    <mergeCell ref="I21:K2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E5:F11"/>
  <sheetViews>
    <sheetView topLeftCell="B1" zoomScale="85" zoomScaleNormal="85" workbookViewId="0">
      <selection activeCell="F5" activeCellId="1" sqref="F25 F5"/>
    </sheetView>
  </sheetViews>
  <sheetFormatPr defaultRowHeight="14.45"/>
  <cols>
    <col min="1" max="1" width="39.7109375" customWidth="1"/>
    <col min="3" max="3" width="18.140625" customWidth="1"/>
    <col min="5" max="5" width="55.85546875" customWidth="1"/>
    <col min="6" max="6" width="139.5703125" customWidth="1"/>
  </cols>
  <sheetData>
    <row r="5" spans="5:6" ht="48" customHeight="1">
      <c r="E5" s="31" t="s">
        <v>2494</v>
      </c>
      <c r="F5" s="72" t="s">
        <v>2495</v>
      </c>
    </row>
    <row r="6" spans="5:6" ht="48" customHeight="1">
      <c r="E6" s="32" t="s">
        <v>2496</v>
      </c>
      <c r="F6" s="63"/>
    </row>
    <row r="7" spans="5:6" ht="48" customHeight="1">
      <c r="E7" s="32" t="s">
        <v>2497</v>
      </c>
      <c r="F7" s="63" t="s">
        <v>2498</v>
      </c>
    </row>
    <row r="8" spans="5:6" ht="33.6">
      <c r="E8" s="32" t="s">
        <v>2499</v>
      </c>
      <c r="F8" s="63" t="s">
        <v>2500</v>
      </c>
    </row>
    <row r="9" spans="5:6" ht="33.6">
      <c r="E9" s="33" t="s">
        <v>2501</v>
      </c>
      <c r="F9" s="63" t="s">
        <v>2502</v>
      </c>
    </row>
    <row r="10" spans="5:6" ht="36">
      <c r="E10" s="372" t="s">
        <v>2503</v>
      </c>
      <c r="F10" s="248" t="s">
        <v>2504</v>
      </c>
    </row>
    <row r="11" spans="5:6" ht="26.1">
      <c r="E11" s="373"/>
      <c r="F11" s="247" t="s">
        <v>2505</v>
      </c>
    </row>
  </sheetData>
  <mergeCells count="1">
    <mergeCell ref="E10:E11"/>
  </mergeCells>
  <hyperlinks>
    <hyperlink ref="F7" r:id="rId1" xr:uid="{F160472C-56D1-47C5-B30B-BAAB474B0BB6}"/>
    <hyperlink ref="F9" r:id="rId2" xr:uid="{4C4A2C88-72BD-48F5-BCAC-D967582718EB}"/>
    <hyperlink ref="F8" r:id="rId3" xr:uid="{B4C973A6-42B2-4B49-9E17-E9BDAF315E3F}"/>
    <hyperlink ref="F5" r:id="rId4" xr:uid="{0F32E379-45C6-4426-9CDB-A7D7593691D6}"/>
    <hyperlink ref="F10" r:id="rId5" xr:uid="{9BEB8455-00E7-4C3D-BFFC-FD6553E51BCA}"/>
    <hyperlink ref="F11" r:id="rId6" xr:uid="{8959D068-7CAC-422A-A267-1EADE73082AA}"/>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45e4fdb6-dd11-4df0-b7c2-e4d798296c85" xsi:nil="true"/>
    <lcf76f155ced4ddcb4097134ff3c332f xmlns="5d0ff8e9-c6ae-4ff5-a9ad-c6f7fe1335d9">
      <Terms xmlns="http://schemas.microsoft.com/office/infopath/2007/PartnerControls"/>
    </lcf76f155ced4ddcb4097134ff3c332f>
    <_Flow_SignoffStatus xmlns="5d0ff8e9-c6ae-4ff5-a9ad-c6f7fe1335d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AAEB13B382B6E4586B4E0A95CB5F9B6" ma:contentTypeVersion="20" ma:contentTypeDescription="Create a new document." ma:contentTypeScope="" ma:versionID="d8ef10eb45e958707a283902afbf8b32">
  <xsd:schema xmlns:xsd="http://www.w3.org/2001/XMLSchema" xmlns:xs="http://www.w3.org/2001/XMLSchema" xmlns:p="http://schemas.microsoft.com/office/2006/metadata/properties" xmlns:ns2="5d0ff8e9-c6ae-4ff5-a9ad-c6f7fe1335d9" xmlns:ns3="45e4fdb6-dd11-4df0-b7c2-e4d798296c85" targetNamespace="http://schemas.microsoft.com/office/2006/metadata/properties" ma:root="true" ma:fieldsID="a80a6f326e840c617b0be1bcae32e357" ns2:_="" ns3:_="">
    <xsd:import namespace="5d0ff8e9-c6ae-4ff5-a9ad-c6f7fe1335d9"/>
    <xsd:import namespace="45e4fdb6-dd11-4df0-b7c2-e4d798296c8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_Flow_SignoffStatu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d0ff8e9-c6ae-4ff5-a9ad-c6f7fe1335d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_Flow_SignoffStatus" ma:index="21" nillable="true" ma:displayName="Sign-off status" ma:internalName="Sign_x002d_off_x0020_status">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539c6995-f766-4945-9983-687bd46322c5"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5e4fdb6-dd11-4df0-b7c2-e4d798296c85"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c89bf1be-c5f1-46b4-b798-acadd1b9e801}" ma:internalName="TaxCatchAll" ma:showField="CatchAllData" ma:web="45e4fdb6-dd11-4df0-b7c2-e4d798296c8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057E977-3E61-4486-8753-AA7A5FE97B15}"/>
</file>

<file path=customXml/itemProps2.xml><?xml version="1.0" encoding="utf-8"?>
<ds:datastoreItem xmlns:ds="http://schemas.openxmlformats.org/officeDocument/2006/customXml" ds:itemID="{453A196D-F106-419A-A3AC-0693ACF01EA0}"/>
</file>

<file path=customXml/itemProps3.xml><?xml version="1.0" encoding="utf-8"?>
<ds:datastoreItem xmlns:ds="http://schemas.openxmlformats.org/officeDocument/2006/customXml" ds:itemID="{C94D4F6F-05A2-4A45-B125-25955D742B9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Nguyễn Trung Phong (VF-KHTVPMDDT-QLCLDDT&amp;KD)</dc:creator>
  <cp:keywords/>
  <dc:description/>
  <cp:lastModifiedBy/>
  <cp:revision/>
  <dcterms:created xsi:type="dcterms:W3CDTF">2024-01-24T01:15:31Z</dcterms:created>
  <dcterms:modified xsi:type="dcterms:W3CDTF">2025-05-30T06:39:46Z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0x0101003AAEB13B382B6E4586B4E0A95CB5F9B6</vt:lpwstr>
  </property>
  <property fmtid="{D5CDD505-2E9C-101B-9397-08002B2CF9AE}" pid="3" name="MediaServiceImageTags">
    <vt:lpwstr/>
  </property>
</Properties>
</file>