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ONG\Downloads\My Courses\Intro to BA\Report 3\"/>
    </mc:Choice>
  </mc:AlternateContent>
  <xr:revisionPtr revIDLastSave="0" documentId="13_ncr:1_{8F1483C4-E049-4AC9-BE7D-D2ED48FD72D6}" xr6:coauthVersionLast="47" xr6:coauthVersionMax="47" xr10:uidLastSave="{00000000-0000-0000-0000-000000000000}"/>
  <bookViews>
    <workbookView xWindow="-110" yWindow="-110" windowWidth="19420" windowHeight="11500" firstSheet="1" activeTab="3" xr2:uid="{A4B795DA-D45F-4CC5-BB42-D7DD9492BA4C}"/>
  </bookViews>
  <sheets>
    <sheet name="Sensitivity Report 1" sheetId="33" r:id="rId1"/>
    <sheet name="20% Reduction" sheetId="1" r:id="rId2"/>
    <sheet name="60% Reduction - Infeasible" sheetId="31" r:id="rId3"/>
    <sheet name="60% Reduction - Feasible" sheetId="32" r:id="rId4"/>
  </sheets>
  <definedNames>
    <definedName name="solver_adj" localSheetId="1" hidden="1">'20% Reduction'!$J$3:$J$12,'20% Reduction'!$L$3:$L$12</definedName>
    <definedName name="solver_adj" localSheetId="3" hidden="1">'60% Reduction - Feasible'!$J$3:$J$12,'60% Reduction - Feasible'!$L$3:$L$12</definedName>
    <definedName name="solver_adj" localSheetId="2" hidden="1">'60% Reduction - Infeasible'!$J$3:$J$12,'60% Reduction - Infeasible'!$L$3:$L$12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1" hidden="1">'20% Reduction'!$J$13</definedName>
    <definedName name="solver_lhs1" localSheetId="3" hidden="1">'60% Reduction - Feasible'!$L$18:$L$27</definedName>
    <definedName name="solver_lhs1" localSheetId="2" hidden="1">'60% Reduction - Infeasible'!$J$13</definedName>
    <definedName name="solver_lhs2" localSheetId="1" hidden="1">'20% Reduction'!$L$13</definedName>
    <definedName name="solver_lhs2" localSheetId="3" hidden="1">'60% Reduction - Feasible'!$L$18:$L$27</definedName>
    <definedName name="solver_lhs2" localSheetId="2" hidden="1">'60% Reduction - Infeasible'!$L$13</definedName>
    <definedName name="solver_lhs3" localSheetId="1" hidden="1">'20% Reduction'!$L$18:$L$27</definedName>
    <definedName name="solver_lhs3" localSheetId="3" hidden="1">'60% Reduction - Feasible'!$L$18:$L$27</definedName>
    <definedName name="solver_lhs3" localSheetId="2" hidden="1">'60% Reduction - Infeasible'!$L$18:$L$27</definedName>
    <definedName name="solver_lhs4" localSheetId="1" hidden="1">'20% Reduction'!$L$18:$L$27</definedName>
    <definedName name="solver_lhs4" localSheetId="3" hidden="1">'60% Reduction - Feasible'!$L$18:$L$27</definedName>
    <definedName name="solver_lhs4" localSheetId="2" hidden="1">'60% Reduction - Infeasible'!$L$18:$L$27</definedName>
    <definedName name="solver_lhs5" localSheetId="1" hidden="1">'20% Reduction'!$L$18:$L$27</definedName>
    <definedName name="solver_lhs5" localSheetId="3" hidden="1">'60% Reduction - Feasible'!$L$18:$L$27</definedName>
    <definedName name="solver_lhs5" localSheetId="2" hidden="1">'60% Reduction - Infeasible'!$L$18:$L$27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3</definedName>
    <definedName name="solver_num" localSheetId="3" hidden="1">1</definedName>
    <definedName name="solver_num" localSheetId="2" hidden="1">3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'20% Reduction'!$H$15</definedName>
    <definedName name="solver_opt" localSheetId="3" hidden="1">'60% Reduction - Feasible'!$H$15</definedName>
    <definedName name="solver_opt" localSheetId="2" hidden="1">'60% Reduction - Infeasible'!$H$15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1" hidden="1">1</definedName>
    <definedName name="solver_rel1" localSheetId="3" hidden="1">3</definedName>
    <definedName name="solver_rel1" localSheetId="2" hidden="1">1</definedName>
    <definedName name="solver_rel2" localSheetId="1" hidden="1">1</definedName>
    <definedName name="solver_rel2" localSheetId="3" hidden="1">3</definedName>
    <definedName name="solver_rel2" localSheetId="2" hidden="1">1</definedName>
    <definedName name="solver_rel3" localSheetId="1" hidden="1">3</definedName>
    <definedName name="solver_rel3" localSheetId="3" hidden="1">3</definedName>
    <definedName name="solver_rel3" localSheetId="2" hidden="1">3</definedName>
    <definedName name="solver_rel4" localSheetId="1" hidden="1">3</definedName>
    <definedName name="solver_rel4" localSheetId="3" hidden="1">3</definedName>
    <definedName name="solver_rel4" localSheetId="2" hidden="1">3</definedName>
    <definedName name="solver_rel5" localSheetId="1" hidden="1">3</definedName>
    <definedName name="solver_rel5" localSheetId="3" hidden="1">3</definedName>
    <definedName name="solver_rel5" localSheetId="2" hidden="1">3</definedName>
    <definedName name="solver_rhs1" localSheetId="1" hidden="1">'20% Reduction'!$B$18</definedName>
    <definedName name="solver_rhs1" localSheetId="3" hidden="1">'60% Reduction - Feasible'!$K$18:$K$27</definedName>
    <definedName name="solver_rhs1" localSheetId="2" hidden="1">'60% Reduction - Infeasible'!$B$18</definedName>
    <definedName name="solver_rhs2" localSheetId="1" hidden="1">'20% Reduction'!$C$18</definedName>
    <definedName name="solver_rhs2" localSheetId="3" hidden="1">'60% Reduction - Feasible'!$K$18:$K$27</definedName>
    <definedName name="solver_rhs2" localSheetId="2" hidden="1">'60% Reduction - Infeasible'!$C$18</definedName>
    <definedName name="solver_rhs3" localSheetId="1" hidden="1">'20% Reduction'!$K$18:$K$27</definedName>
    <definedName name="solver_rhs3" localSheetId="3" hidden="1">'60% Reduction - Feasible'!$K$18:$K$27</definedName>
    <definedName name="solver_rhs3" localSheetId="2" hidden="1">'60% Reduction - Infeasible'!$K$18:$K$27</definedName>
    <definedName name="solver_rhs4" localSheetId="1" hidden="1">0</definedName>
    <definedName name="solver_rhs4" localSheetId="3" hidden="1">0</definedName>
    <definedName name="solver_rhs4" localSheetId="2" hidden="1">0</definedName>
    <definedName name="solver_rhs5" localSheetId="1" hidden="1">0</definedName>
    <definedName name="solver_rhs5" localSheetId="3" hidden="1">0</definedName>
    <definedName name="solver_rhs5" localSheetId="2" hidden="1">0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2" l="1"/>
  <c r="L27" i="32"/>
  <c r="L26" i="32"/>
  <c r="L25" i="32"/>
  <c r="L24" i="32"/>
  <c r="L23" i="32"/>
  <c r="L22" i="32"/>
  <c r="L21" i="32"/>
  <c r="L20" i="32"/>
  <c r="L19" i="32"/>
  <c r="L18" i="32"/>
  <c r="K12" i="32"/>
  <c r="K11" i="32"/>
  <c r="K10" i="32"/>
  <c r="K9" i="32"/>
  <c r="K8" i="32"/>
  <c r="K7" i="32"/>
  <c r="K6" i="32"/>
  <c r="K5" i="32"/>
  <c r="K4" i="32"/>
  <c r="K3" i="32"/>
  <c r="L27" i="31"/>
  <c r="L26" i="31"/>
  <c r="L25" i="31"/>
  <c r="L24" i="31"/>
  <c r="L23" i="31"/>
  <c r="L22" i="31"/>
  <c r="L21" i="31"/>
  <c r="L20" i="31"/>
  <c r="L19" i="31"/>
  <c r="L18" i="31"/>
  <c r="L13" i="31"/>
  <c r="J13" i="31"/>
  <c r="K12" i="31"/>
  <c r="K11" i="31"/>
  <c r="K10" i="31"/>
  <c r="K9" i="31"/>
  <c r="K8" i="31"/>
  <c r="K7" i="31"/>
  <c r="K6" i="31"/>
  <c r="K5" i="31"/>
  <c r="K4" i="31"/>
  <c r="K3" i="31"/>
  <c r="J13" i="1"/>
  <c r="L19" i="1"/>
  <c r="L20" i="1"/>
  <c r="L21" i="1"/>
  <c r="L22" i="1"/>
  <c r="L23" i="1"/>
  <c r="L24" i="1"/>
  <c r="L25" i="1"/>
  <c r="L26" i="1"/>
  <c r="L27" i="1"/>
  <c r="L18" i="1"/>
  <c r="K13" i="32" l="1"/>
  <c r="H15" i="32" s="1"/>
  <c r="K13" i="31"/>
  <c r="H15" i="31" s="1"/>
  <c r="L13" i="1"/>
  <c r="K4" i="1"/>
  <c r="K5" i="1"/>
  <c r="K6" i="1"/>
  <c r="K7" i="1"/>
  <c r="K8" i="1"/>
  <c r="K9" i="1"/>
  <c r="K10" i="1"/>
  <c r="K11" i="1"/>
  <c r="K12" i="1"/>
  <c r="K3" i="1"/>
  <c r="K13" i="1" l="1"/>
  <c r="H15" i="1" s="1"/>
</calcChain>
</file>

<file path=xl/sharedStrings.xml><?xml version="1.0" encoding="utf-8"?>
<sst xmlns="http://schemas.openxmlformats.org/spreadsheetml/2006/main" count="368" uniqueCount="115">
  <si>
    <t>Department</t>
  </si>
  <si>
    <t>Effect on reducing the probability of leaving the company in less than 8 years</t>
  </si>
  <si>
    <t>Professional</t>
  </si>
  <si>
    <t>Tech/Sales</t>
  </si>
  <si>
    <t>Admin</t>
  </si>
  <si>
    <t>Service</t>
  </si>
  <si>
    <t>Production</t>
  </si>
  <si>
    <t>Laborer</t>
  </si>
  <si>
    <t>Gender</t>
  </si>
  <si>
    <t>Male</t>
  </si>
  <si>
    <t>Female</t>
  </si>
  <si>
    <t>Effect of $1K salary increase on reducing turnover probability in less than 8 years</t>
  </si>
  <si>
    <t>Salary Increase Budget ($000)</t>
  </si>
  <si>
    <t>Seminar Hours Constraints (Hours)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</si>
  <si>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</si>
  <si>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</si>
  <si>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</si>
  <si>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</si>
  <si>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</si>
  <si>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</si>
  <si>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</si>
  <si>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</si>
  <si>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</si>
  <si>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</si>
  <si>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Employee Name</t>
  </si>
  <si>
    <t>Occupation</t>
  </si>
  <si>
    <t>Managerial</t>
  </si>
  <si>
    <t>Sex</t>
  </si>
  <si>
    <t>20% Reduction</t>
  </si>
  <si>
    <t>Probability</t>
  </si>
  <si>
    <t>Adjusted Probability</t>
  </si>
  <si>
    <t>Seminar Plan (Hours)</t>
  </si>
  <si>
    <t>Cost per Seminar Hour ($000)</t>
  </si>
  <si>
    <t>Salary Increase Plan ($000)</t>
  </si>
  <si>
    <t>Cost per hour ($000)</t>
  </si>
  <si>
    <t>Cell</t>
  </si>
  <si>
    <t>Name</t>
  </si>
  <si>
    <t>Variable Cells</t>
  </si>
  <si>
    <t>Constraints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</si>
  <si>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</si>
  <si>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</si>
  <si>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</si>
  <si>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</si>
  <si>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</si>
  <si>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</si>
  <si>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</si>
  <si>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</si>
  <si>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</si>
  <si>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</si>
  <si>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</si>
  <si>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</si>
  <si>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</si>
  <si>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</si>
  <si>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Minimum Total Cost</t>
  </si>
  <si>
    <t>60% Reduction</t>
  </si>
  <si>
    <t>$J$3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</si>
  <si>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</si>
  <si>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</si>
  <si>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</si>
  <si>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</si>
  <si>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</si>
  <si>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</si>
  <si>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</si>
  <si>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</si>
  <si>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</si>
  <si>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$L$3</t>
  </si>
  <si>
    <t>$L$4</t>
  </si>
  <si>
    <t>$L$5</t>
  </si>
  <si>
    <t>$L$6</t>
  </si>
  <si>
    <t>$L$7</t>
  </si>
  <si>
    <t>$L$8</t>
  </si>
  <si>
    <t>$L$9</t>
  </si>
  <si>
    <t>$L$10</t>
  </si>
  <si>
    <t>$L$11</t>
  </si>
  <si>
    <t>$L$12</t>
  </si>
  <si>
    <t>$J$13</t>
  </si>
  <si>
    <t>$L$13</t>
  </si>
  <si>
    <t>$L$18</t>
  </si>
  <si>
    <t>$L$19</t>
  </si>
  <si>
    <t>$L$20</t>
  </si>
  <si>
    <t>$L$21</t>
  </si>
  <si>
    <t>$L$22</t>
  </si>
  <si>
    <t>$L$23</t>
  </si>
  <si>
    <t>$L$24</t>
  </si>
  <si>
    <t>$L$25</t>
  </si>
  <si>
    <t>$L$26</t>
  </si>
  <si>
    <t>$L$27</t>
  </si>
  <si>
    <t>Reduction Rate</t>
  </si>
  <si>
    <t>Worksheet: [Assignment 3.xlsx]20% Reduction</t>
  </si>
  <si>
    <t>Total</t>
  </si>
  <si>
    <t>No Constraint</t>
  </si>
  <si>
    <t>Report Created: 5/23/2025 2:36:00 AM</t>
  </si>
  <si>
    <t>Total Seminar Plan (Hours)</t>
  </si>
  <si>
    <t>Total Salary Increase Plan ($000)</t>
  </si>
  <si>
    <t>Male-Professional Seminar Plan (Hours)</t>
  </si>
  <si>
    <t>Female-Professional Seminar Plan (Hours)</t>
  </si>
  <si>
    <t>Female-Tech/Sales Seminar Plan (Hours)</t>
  </si>
  <si>
    <t>Male-Managerial Seminar Plan (Hours)</t>
  </si>
  <si>
    <t>Female-Managerial Seminar Plan (Hours)</t>
  </si>
  <si>
    <t>Male-Production Seminar Plan (Hours)</t>
  </si>
  <si>
    <t>Female-Service Seminar Plan (Hours)</t>
  </si>
  <si>
    <t>Male-Professional Salary Increase Plan ($000)</t>
  </si>
  <si>
    <t>Female-Professional Salary Increase Plan ($000)</t>
  </si>
  <si>
    <t>Female-Tech/Sales Salary Increase Plan ($000)</t>
  </si>
  <si>
    <t>Male-Manageria Salary Increase Plan ($000)</t>
  </si>
  <si>
    <t>Female-Manageria Salary Increase Plan ($000)</t>
  </si>
  <si>
    <t>Male-Production Salary Increase Plan ($000)</t>
  </si>
  <si>
    <t>Female-Service Salary Increase Plan ($000)</t>
  </si>
  <si>
    <t>Male-Professional Adjusted Probability</t>
  </si>
  <si>
    <t>Female-Professional Adjusted Probability</t>
  </si>
  <si>
    <t>Female-Tech/Sales Adjusted Probability</t>
  </si>
  <si>
    <t>Male-Managerial Adjusted Probability</t>
  </si>
  <si>
    <t>Female-Managerial Adjusted Probability</t>
  </si>
  <si>
    <t>Male-Production Adjusted Probability</t>
  </si>
  <si>
    <t>Female-Service Adjusted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</si>
</sst>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wrapText="1"/>
    </xf>
    <xf numFmtId="0" fontId="5" fillId="0" borderId="0" xfId="0" applyFont="1"/>
    <xf numFmtId="0" fontId="4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4" xfId="0" applyBorder="1"/>
    <xf numFmtId="44" fontId="4" fillId="3" borderId="0" xfId="0" applyNumberFormat="1" applyFont="1" applyFill="1" applyAlignment="1">
      <alignment wrapText="1"/>
    </xf>
    <xf numFmtId="0" fontId="4" fillId="0" borderId="0" xfId="0" applyFont="1"/>
    <xf numFmtId="44" fontId="0" fillId="0" borderId="4" xfId="0" applyNumberFormat="1" applyBorder="1"/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44" fontId="5" fillId="0" borderId="4" xfId="0" applyNumberFormat="1" applyFont="1" applyBorder="1"/>
    <xf numFmtId="0" fontId="0" fillId="0" borderId="3" xfId="0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7" fontId="0" fillId="0" borderId="4" xfId="0" applyNumberFormat="1" applyBorder="1"/>
    <xf numFmtId="164" fontId="0" fillId="0" borderId="4" xfId="0" applyNumberFormat="1" applyBorder="1"/>
    <xf numFmtId="164" fontId="4" fillId="3" borderId="0" xfId="0" applyNumberFormat="1" applyFont="1" applyFill="1" applyAlignment="1">
      <alignment wrapText="1"/>
    </xf>
    <xf numFmtId="0" fontId="5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B7E1-0468-4F6D-A1F8-32C9219A16F6}">
  <dimension ref="A1:H44"/>
  <sheetViews>
    <sheetView showGridLines="0" topLeftCell="A24" zoomScale="88" workbookViewId="0">
      <selection activeCell="N37" sqref="N37"/>
    </sheetView>
  </sheetViews>
  <sheetFormatPr defaultRowHeight="14.5" x14ac:dyDescent="0.35"/>
  <cols>
    <col min="1" max="1" width="2.1796875" customWidth="1"/>
    <col min="2" max="2" width="5.7265625" bestFit="1" customWidth="1"/>
    <col min="3" max="3" width="40.26953125" bestFit="1" customWidth="1"/>
    <col min="4" max="5" width="11.81640625" bestFit="1" customWidth="1"/>
    <col min="6" max="6" width="10.1796875" bestFit="1" customWidth="1"/>
    <col min="7" max="8" width="11.81640625" bestFit="1" customWidth="1"/>
  </cols>
  <sheetData>
    <row r="1" spans="1:8" x14ac:dyDescent="0.35">
      <c r="A1" s="2" t="s">
        <v>39</v>
      </c>
    </row>
    <row r="2" spans="1:8" x14ac:dyDescent="0.35">
      <c r="A2" s="2" t="s">
        <v>88</v>
      </c>
    </row>
    <row r="3" spans="1:8" x14ac:dyDescent="0.35">
      <c r="A3" s="2" t="s">
        <v>91</v>
      </c>
    </row>
    <row r="6" spans="1:8" ht="15" thickBot="1" x14ac:dyDescent="0.4">
      <c r="A6" s="2" t="s">
        <v>37</v>
      </c>
    </row>
    <row r="7" spans="1:8" x14ac:dyDescent="0.35">
      <c r="B7" s="17"/>
      <c r="C7" s="17"/>
      <c r="D7" s="17" t="s">
        <v>40</v>
      </c>
      <c r="E7" s="17" t="s">
        <v>42</v>
      </c>
      <c r="F7" s="17" t="s">
        <v>44</v>
      </c>
      <c r="G7" s="17" t="s">
        <v>46</v>
      </c>
      <c r="H7" s="17" t="s">
        <v>46</v>
      </c>
    </row>
    <row r="8" spans="1:8" ht="15" thickBot="1" x14ac:dyDescent="0.4">
      <c r="B8" s="18" t="s">
        <v>35</v>
      </c>
      <c r="C8" s="18" t="s">
        <v>36</v>
      </c>
      <c r="D8" s="18" t="s">
        <v>41</v>
      </c>
      <c r="E8" s="18" t="s">
        <v>43</v>
      </c>
      <c r="F8" s="18" t="s">
        <v>45</v>
      </c>
      <c r="G8" s="18" t="s">
        <v>47</v>
      </c>
      <c r="H8" s="18" t="s">
        <v>48</v>
      </c>
    </row>
    <row r="9" spans="1:8" x14ac:dyDescent="0.35">
      <c r="B9" s="6" t="s">
        <v>55</v>
      </c>
      <c r="C9" s="6" t="s">
        <v>94</v>
      </c>
      <c r="D9" s="6">
        <v>0</v>
      </c>
      <c r="E9" s="6">
        <v>0.52000000000000035</v>
      </c>
      <c r="F9" s="6">
        <v>1</v>
      </c>
      <c r="G9" s="6">
        <v>1E+30</v>
      </c>
      <c r="H9" s="6">
        <v>0.52000000000000035</v>
      </c>
    </row>
    <row r="10" spans="1:8" x14ac:dyDescent="0.35">
      <c r="B10" s="6" t="s">
        <v>56</v>
      </c>
      <c r="C10" s="6" t="s">
        <v>95</v>
      </c>
      <c r="D10" s="6">
        <v>0</v>
      </c>
      <c r="E10" s="6">
        <v>0.20000000000000051</v>
      </c>
      <c r="F10" s="6">
        <v>1</v>
      </c>
      <c r="G10" s="6">
        <v>1E+30</v>
      </c>
      <c r="H10" s="6">
        <v>0.20000000000000051</v>
      </c>
    </row>
    <row r="11" spans="1:8" x14ac:dyDescent="0.35">
      <c r="B11" s="6" t="s">
        <v>57</v>
      </c>
      <c r="C11" s="6" t="s">
        <v>95</v>
      </c>
      <c r="D11" s="6">
        <v>0</v>
      </c>
      <c r="E11" s="6">
        <v>0.20000000000000051</v>
      </c>
      <c r="F11" s="6">
        <v>1</v>
      </c>
      <c r="G11" s="6">
        <v>1E+30</v>
      </c>
      <c r="H11" s="6">
        <v>0.20000000000000051</v>
      </c>
    </row>
    <row r="12" spans="1:8" x14ac:dyDescent="0.35">
      <c r="B12" s="6" t="s">
        <v>58</v>
      </c>
      <c r="C12" s="6" t="s">
        <v>96</v>
      </c>
      <c r="D12" s="6">
        <v>6.6666666666666679</v>
      </c>
      <c r="E12" s="6">
        <v>0</v>
      </c>
      <c r="F12" s="6">
        <v>1.0999999999999996</v>
      </c>
      <c r="G12" s="6">
        <v>9.9999999999999645E-2</v>
      </c>
      <c r="H12" s="6">
        <v>1.0999999999999996</v>
      </c>
    </row>
    <row r="13" spans="1:8" x14ac:dyDescent="0.35">
      <c r="B13" s="6" t="s">
        <v>59</v>
      </c>
      <c r="C13" s="6" t="s">
        <v>96</v>
      </c>
      <c r="D13" s="6">
        <v>6.6666666666666679</v>
      </c>
      <c r="E13" s="6">
        <v>0</v>
      </c>
      <c r="F13" s="6">
        <v>1.0999999999999996</v>
      </c>
      <c r="G13" s="6">
        <v>9.9999999999999645E-2</v>
      </c>
      <c r="H13" s="6">
        <v>1.0999999999999996</v>
      </c>
    </row>
    <row r="14" spans="1:8" x14ac:dyDescent="0.35">
      <c r="B14" s="6" t="s">
        <v>60</v>
      </c>
      <c r="C14" s="6" t="s">
        <v>97</v>
      </c>
      <c r="D14" s="6">
        <v>0</v>
      </c>
      <c r="E14" s="6">
        <v>0.56000000000000039</v>
      </c>
      <c r="F14" s="6">
        <v>0.79999999999999982</v>
      </c>
      <c r="G14" s="6">
        <v>1E+30</v>
      </c>
      <c r="H14" s="6">
        <v>0.56000000000000039</v>
      </c>
    </row>
    <row r="15" spans="1:8" x14ac:dyDescent="0.35">
      <c r="B15" s="6" t="s">
        <v>61</v>
      </c>
      <c r="C15" s="6" t="s">
        <v>98</v>
      </c>
      <c r="D15" s="6">
        <v>0</v>
      </c>
      <c r="E15" s="6">
        <v>0.4</v>
      </c>
      <c r="F15" s="6">
        <v>0.79999999999999982</v>
      </c>
      <c r="G15" s="6">
        <v>1E+30</v>
      </c>
      <c r="H15" s="6">
        <v>0.4</v>
      </c>
    </row>
    <row r="16" spans="1:8" x14ac:dyDescent="0.35">
      <c r="B16" s="6" t="s">
        <v>62</v>
      </c>
      <c r="C16" s="6" t="s">
        <v>99</v>
      </c>
      <c r="D16" s="6">
        <v>0</v>
      </c>
      <c r="E16" s="6">
        <v>0.38000000000000012</v>
      </c>
      <c r="F16" s="6">
        <v>1.0999999999999996</v>
      </c>
      <c r="G16" s="6">
        <v>1E+30</v>
      </c>
      <c r="H16" s="6">
        <v>0.38000000000000012</v>
      </c>
    </row>
    <row r="17" spans="1:8" x14ac:dyDescent="0.35">
      <c r="B17" s="6" t="s">
        <v>63</v>
      </c>
      <c r="C17" s="6" t="s">
        <v>99</v>
      </c>
      <c r="D17" s="6">
        <v>0</v>
      </c>
      <c r="E17" s="6">
        <v>0.38000000000000012</v>
      </c>
      <c r="F17" s="6">
        <v>1.0999999999999996</v>
      </c>
      <c r="G17" s="6">
        <v>1E+30</v>
      </c>
      <c r="H17" s="6">
        <v>0.38000000000000012</v>
      </c>
    </row>
    <row r="18" spans="1:8" x14ac:dyDescent="0.35">
      <c r="B18" s="6" t="s">
        <v>64</v>
      </c>
      <c r="C18" s="6" t="s">
        <v>100</v>
      </c>
      <c r="D18" s="6">
        <v>2.6666666666666643</v>
      </c>
      <c r="E18" s="6">
        <v>0</v>
      </c>
      <c r="F18" s="6">
        <v>1.1999999999999993</v>
      </c>
      <c r="G18" s="6">
        <v>0.30000000000000077</v>
      </c>
      <c r="H18" s="6">
        <v>9.9999999999999645E-2</v>
      </c>
    </row>
    <row r="19" spans="1:8" x14ac:dyDescent="0.35">
      <c r="B19" s="6" t="s">
        <v>65</v>
      </c>
      <c r="C19" s="6" t="s">
        <v>101</v>
      </c>
      <c r="D19" s="6">
        <v>4</v>
      </c>
      <c r="E19" s="6">
        <v>0</v>
      </c>
      <c r="F19" s="6">
        <v>1</v>
      </c>
      <c r="G19" s="6">
        <v>1.3000000000000007</v>
      </c>
      <c r="H19" s="6">
        <v>1.1999999999999993</v>
      </c>
    </row>
    <row r="20" spans="1:8" x14ac:dyDescent="0.35">
      <c r="B20" s="6" t="s">
        <v>66</v>
      </c>
      <c r="C20" s="6" t="s">
        <v>102</v>
      </c>
      <c r="D20" s="6">
        <v>6.6666999999999996</v>
      </c>
      <c r="E20" s="6">
        <v>0</v>
      </c>
      <c r="F20" s="6">
        <v>1</v>
      </c>
      <c r="G20" s="6">
        <v>0.30000000000000077</v>
      </c>
      <c r="H20" s="6">
        <v>1.1999999999999993</v>
      </c>
    </row>
    <row r="21" spans="1:8" x14ac:dyDescent="0.35">
      <c r="B21" s="6" t="s">
        <v>67</v>
      </c>
      <c r="C21" s="6" t="s">
        <v>102</v>
      </c>
      <c r="D21" s="6">
        <v>6.6666999999999996</v>
      </c>
      <c r="E21" s="6">
        <v>0</v>
      </c>
      <c r="F21" s="6">
        <v>1</v>
      </c>
      <c r="G21" s="6">
        <v>0.30000000000000077</v>
      </c>
      <c r="H21" s="6">
        <v>1.1999999999999993</v>
      </c>
    </row>
    <row r="22" spans="1:8" x14ac:dyDescent="0.35">
      <c r="B22" s="6" t="s">
        <v>68</v>
      </c>
      <c r="C22" s="6" t="s">
        <v>103</v>
      </c>
      <c r="D22" s="6">
        <v>0</v>
      </c>
      <c r="E22" s="6">
        <v>9.9999999999999645E-2</v>
      </c>
      <c r="F22" s="6">
        <v>1</v>
      </c>
      <c r="G22" s="6">
        <v>1E+30</v>
      </c>
      <c r="H22" s="6">
        <v>9.9999999999999645E-2</v>
      </c>
    </row>
    <row r="23" spans="1:8" x14ac:dyDescent="0.35">
      <c r="B23" s="6" t="s">
        <v>69</v>
      </c>
      <c r="C23" s="6" t="s">
        <v>103</v>
      </c>
      <c r="D23" s="6">
        <v>0</v>
      </c>
      <c r="E23" s="6">
        <v>9.9999999999999645E-2</v>
      </c>
      <c r="F23" s="6">
        <v>1</v>
      </c>
      <c r="G23" s="6">
        <v>1E+30</v>
      </c>
      <c r="H23" s="6">
        <v>9.9999999999999645E-2</v>
      </c>
    </row>
    <row r="24" spans="1:8" x14ac:dyDescent="0.35">
      <c r="B24" s="6" t="s">
        <v>70</v>
      </c>
      <c r="C24" s="6" t="s">
        <v>104</v>
      </c>
      <c r="D24" s="6">
        <v>4</v>
      </c>
      <c r="E24" s="6">
        <v>0</v>
      </c>
      <c r="F24" s="6">
        <v>0.99999999999999822</v>
      </c>
      <c r="G24" s="6">
        <v>2.8000000000000016</v>
      </c>
      <c r="H24" s="6">
        <v>1.1999999999999975</v>
      </c>
    </row>
    <row r="25" spans="1:8" x14ac:dyDescent="0.35">
      <c r="B25" s="6" t="s">
        <v>71</v>
      </c>
      <c r="C25" s="6" t="s">
        <v>105</v>
      </c>
      <c r="D25" s="6">
        <v>6.6666999999999996</v>
      </c>
      <c r="E25" s="6">
        <v>0</v>
      </c>
      <c r="F25" s="6">
        <v>1</v>
      </c>
      <c r="G25" s="6">
        <v>1.2</v>
      </c>
      <c r="H25" s="6">
        <v>1.1999999999999993</v>
      </c>
    </row>
    <row r="26" spans="1:8" x14ac:dyDescent="0.35">
      <c r="B26" s="6" t="s">
        <v>72</v>
      </c>
      <c r="C26" s="6" t="s">
        <v>106</v>
      </c>
      <c r="D26" s="6">
        <v>4</v>
      </c>
      <c r="E26" s="6">
        <v>0</v>
      </c>
      <c r="F26" s="6">
        <v>1</v>
      </c>
      <c r="G26" s="6">
        <v>0.63333333333333353</v>
      </c>
      <c r="H26" s="6">
        <v>1.1999999999999993</v>
      </c>
    </row>
    <row r="27" spans="1:8" x14ac:dyDescent="0.35">
      <c r="B27" s="6" t="s">
        <v>73</v>
      </c>
      <c r="C27" s="6" t="s">
        <v>106</v>
      </c>
      <c r="D27" s="6">
        <v>4</v>
      </c>
      <c r="E27" s="6">
        <v>0</v>
      </c>
      <c r="F27" s="6">
        <v>1</v>
      </c>
      <c r="G27" s="6">
        <v>0.63333333333333353</v>
      </c>
      <c r="H27" s="6">
        <v>1.1999999999999993</v>
      </c>
    </row>
    <row r="28" spans="1:8" ht="15" thickBot="1" x14ac:dyDescent="0.4">
      <c r="B28" s="16" t="s">
        <v>74</v>
      </c>
      <c r="C28" s="16" t="s">
        <v>107</v>
      </c>
      <c r="D28" s="16">
        <v>4</v>
      </c>
      <c r="E28" s="16">
        <v>0</v>
      </c>
      <c r="F28" s="16">
        <v>1</v>
      </c>
      <c r="G28" s="16">
        <v>9.9999999999999645E-2</v>
      </c>
      <c r="H28" s="16">
        <v>0.30000000000000077</v>
      </c>
    </row>
    <row r="30" spans="1:8" ht="15" thickBot="1" x14ac:dyDescent="0.4">
      <c r="A30" s="2" t="s">
        <v>38</v>
      </c>
    </row>
    <row r="31" spans="1:8" x14ac:dyDescent="0.35">
      <c r="B31" s="17"/>
      <c r="C31" s="17"/>
      <c r="D31" s="17" t="s">
        <v>40</v>
      </c>
      <c r="E31" s="17" t="s">
        <v>49</v>
      </c>
      <c r="F31" s="17" t="s">
        <v>51</v>
      </c>
      <c r="G31" s="17" t="s">
        <v>46</v>
      </c>
      <c r="H31" s="17" t="s">
        <v>46</v>
      </c>
    </row>
    <row r="32" spans="1:8" ht="15" thickBot="1" x14ac:dyDescent="0.4">
      <c r="B32" s="18" t="s">
        <v>35</v>
      </c>
      <c r="C32" s="18" t="s">
        <v>36</v>
      </c>
      <c r="D32" s="18" t="s">
        <v>41</v>
      </c>
      <c r="E32" s="18" t="s">
        <v>50</v>
      </c>
      <c r="F32" s="18" t="s">
        <v>52</v>
      </c>
      <c r="G32" s="18" t="s">
        <v>47</v>
      </c>
      <c r="H32" s="18" t="s">
        <v>48</v>
      </c>
    </row>
    <row r="33" spans="2:8" x14ac:dyDescent="0.35">
      <c r="B33" s="6" t="s">
        <v>75</v>
      </c>
      <c r="C33" s="6" t="s">
        <v>92</v>
      </c>
      <c r="D33" s="6">
        <v>16</v>
      </c>
      <c r="E33" s="6">
        <v>0</v>
      </c>
      <c r="F33" s="6">
        <v>20</v>
      </c>
      <c r="G33" s="6">
        <v>1E+30</v>
      </c>
      <c r="H33" s="6">
        <v>4</v>
      </c>
    </row>
    <row r="34" spans="2:8" x14ac:dyDescent="0.35">
      <c r="B34" s="6" t="s">
        <v>76</v>
      </c>
      <c r="C34" s="6" t="s">
        <v>93</v>
      </c>
      <c r="D34" s="19">
        <v>40</v>
      </c>
      <c r="E34" s="6">
        <v>-0.19999999999999929</v>
      </c>
      <c r="F34" s="6">
        <v>40</v>
      </c>
      <c r="G34" s="6">
        <v>2.6666666666666643</v>
      </c>
      <c r="H34" s="6">
        <v>4</v>
      </c>
    </row>
    <row r="35" spans="2:8" x14ac:dyDescent="0.35">
      <c r="B35" s="6" t="s">
        <v>77</v>
      </c>
      <c r="C35" s="6" t="s">
        <v>108</v>
      </c>
      <c r="D35" s="6">
        <v>0.2</v>
      </c>
      <c r="E35" s="6">
        <v>23.999999999999986</v>
      </c>
      <c r="F35" s="6">
        <v>0.2</v>
      </c>
      <c r="G35" s="6">
        <v>0.2</v>
      </c>
      <c r="H35" s="6">
        <v>0.13333333333333322</v>
      </c>
    </row>
    <row r="36" spans="2:8" x14ac:dyDescent="0.35">
      <c r="B36" s="6" t="s">
        <v>78</v>
      </c>
      <c r="C36" s="6" t="s">
        <v>109</v>
      </c>
      <c r="D36" s="6">
        <v>0.19999999999999998</v>
      </c>
      <c r="E36" s="6">
        <v>39.999999999999972</v>
      </c>
      <c r="F36" s="6">
        <v>0.2</v>
      </c>
      <c r="G36" s="6">
        <v>0.12000000000000002</v>
      </c>
      <c r="H36" s="6">
        <v>7.9999999999999946E-2</v>
      </c>
    </row>
    <row r="37" spans="2:8" x14ac:dyDescent="0.35">
      <c r="B37" s="6" t="s">
        <v>79</v>
      </c>
      <c r="C37" s="6" t="s">
        <v>109</v>
      </c>
      <c r="D37" s="6">
        <v>0.19999999999999998</v>
      </c>
      <c r="E37" s="6">
        <v>39.999999999999972</v>
      </c>
      <c r="F37" s="6">
        <v>0.2</v>
      </c>
      <c r="G37" s="6">
        <v>0.12000000000000002</v>
      </c>
      <c r="H37" s="6">
        <v>7.9999999999999946E-2</v>
      </c>
    </row>
    <row r="38" spans="2:8" x14ac:dyDescent="0.35">
      <c r="B38" s="6" t="s">
        <v>80</v>
      </c>
      <c r="C38" s="6" t="s">
        <v>110</v>
      </c>
      <c r="D38" s="6">
        <v>0.20000000000000004</v>
      </c>
      <c r="E38" s="6">
        <v>36.666666666666657</v>
      </c>
      <c r="F38" s="6">
        <v>0.2</v>
      </c>
      <c r="G38" s="6">
        <v>0.12</v>
      </c>
      <c r="H38" s="6">
        <v>0.2</v>
      </c>
    </row>
    <row r="39" spans="2:8" x14ac:dyDescent="0.35">
      <c r="B39" s="6" t="s">
        <v>81</v>
      </c>
      <c r="C39" s="6" t="s">
        <v>110</v>
      </c>
      <c r="D39" s="6">
        <v>0.20000000000000004</v>
      </c>
      <c r="E39" s="6">
        <v>36.666666666666657</v>
      </c>
      <c r="F39" s="6">
        <v>0.2</v>
      </c>
      <c r="G39" s="6">
        <v>0.12</v>
      </c>
      <c r="H39" s="6">
        <v>0.2</v>
      </c>
    </row>
    <row r="40" spans="2:8" x14ac:dyDescent="0.35">
      <c r="B40" s="6" t="s">
        <v>82</v>
      </c>
      <c r="C40" s="6" t="s">
        <v>111</v>
      </c>
      <c r="D40" s="6">
        <v>0.2</v>
      </c>
      <c r="E40" s="6">
        <v>23.99999999999995</v>
      </c>
      <c r="F40" s="6">
        <v>0.2</v>
      </c>
      <c r="G40" s="6">
        <v>0.2</v>
      </c>
      <c r="H40" s="6">
        <v>0.13333333333333322</v>
      </c>
    </row>
    <row r="41" spans="2:8" x14ac:dyDescent="0.35">
      <c r="B41" s="6" t="s">
        <v>83</v>
      </c>
      <c r="C41" s="6" t="s">
        <v>112</v>
      </c>
      <c r="D41" s="6">
        <v>0.20000000000000004</v>
      </c>
      <c r="E41" s="6">
        <v>39.999999999999979</v>
      </c>
      <c r="F41" s="6">
        <v>0.2</v>
      </c>
      <c r="G41" s="6">
        <v>0.12</v>
      </c>
      <c r="H41" s="6">
        <v>7.9999999999999918E-2</v>
      </c>
    </row>
    <row r="42" spans="2:8" x14ac:dyDescent="0.35">
      <c r="B42" s="6" t="s">
        <v>84</v>
      </c>
      <c r="C42" s="6" t="s">
        <v>113</v>
      </c>
      <c r="D42" s="6">
        <v>0.2</v>
      </c>
      <c r="E42" s="6">
        <v>23.999999999999986</v>
      </c>
      <c r="F42" s="6">
        <v>0.2</v>
      </c>
      <c r="G42" s="6">
        <v>0.2</v>
      </c>
      <c r="H42" s="6">
        <v>0.13333333333333322</v>
      </c>
    </row>
    <row r="43" spans="2:8" x14ac:dyDescent="0.35">
      <c r="B43" s="6" t="s">
        <v>85</v>
      </c>
      <c r="C43" s="6" t="s">
        <v>113</v>
      </c>
      <c r="D43" s="6">
        <v>0.2</v>
      </c>
      <c r="E43" s="6">
        <v>23.999999999999986</v>
      </c>
      <c r="F43" s="6">
        <v>0.2</v>
      </c>
      <c r="G43" s="6">
        <v>0.2</v>
      </c>
      <c r="H43" s="6">
        <v>0.13333333333333322</v>
      </c>
    </row>
    <row r="44" spans="2:8" ht="15" thickBot="1" x14ac:dyDescent="0.4">
      <c r="B44" s="16" t="s">
        <v>86</v>
      </c>
      <c r="C44" s="16" t="s">
        <v>114</v>
      </c>
      <c r="D44" s="16">
        <v>0.2</v>
      </c>
      <c r="E44" s="16">
        <v>39.999999999999979</v>
      </c>
      <c r="F44" s="16">
        <v>0.2</v>
      </c>
      <c r="G44" s="16">
        <v>0.12</v>
      </c>
      <c r="H44" s="16">
        <v>7.9999999999999918E-2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FF96-B932-4E08-B74B-F543777EE3F7}">
  <dimension ref="B1:L27"/>
  <sheetViews>
    <sheetView showGridLines="0" topLeftCell="B1" zoomScale="94" zoomScaleNormal="91" workbookViewId="0">
      <selection activeCell="J18" sqref="J18"/>
    </sheetView>
  </sheetViews>
  <sheetFormatPr defaultRowHeight="13" x14ac:dyDescent="0.3"/>
  <cols>
    <col min="1" max="1" width="8.7265625" style="1"/>
    <col min="2" max="2" width="17.26953125" style="1" customWidth="1"/>
    <col min="3" max="3" width="31.81640625" style="1" customWidth="1"/>
    <col min="4" max="4" width="8.81640625" style="1" bestFit="1" customWidth="1"/>
    <col min="5" max="5" width="10.36328125" style="1" bestFit="1" customWidth="1"/>
    <col min="6" max="6" width="8.7265625" style="1"/>
    <col min="7" max="9" width="20.90625" style="1" customWidth="1"/>
    <col min="10" max="12" width="11.36328125" style="1" customWidth="1"/>
    <col min="13" max="13" width="10.6328125" style="1" customWidth="1"/>
    <col min="14" max="16384" width="8.7265625" style="1"/>
  </cols>
  <sheetData>
    <row r="1" spans="2:12" ht="13.5" thickBot="1" x14ac:dyDescent="0.35">
      <c r="B1" s="8"/>
      <c r="G1" s="10" t="s">
        <v>28</v>
      </c>
    </row>
    <row r="2" spans="2:12" ht="57" customHeight="1" x14ac:dyDescent="0.3">
      <c r="B2" s="11" t="s">
        <v>0</v>
      </c>
      <c r="C2" s="11" t="s">
        <v>1</v>
      </c>
      <c r="D2" s="11" t="s">
        <v>34</v>
      </c>
      <c r="E2" s="4"/>
      <c r="G2" s="11" t="s">
        <v>24</v>
      </c>
      <c r="H2" s="11" t="s">
        <v>25</v>
      </c>
      <c r="I2" s="11" t="s">
        <v>27</v>
      </c>
      <c r="J2" s="11" t="s">
        <v>31</v>
      </c>
      <c r="K2" s="11" t="s">
        <v>32</v>
      </c>
      <c r="L2" s="11" t="s">
        <v>33</v>
      </c>
    </row>
    <row r="3" spans="2:12" ht="14.5" x14ac:dyDescent="0.35">
      <c r="B3" s="6" t="s">
        <v>26</v>
      </c>
      <c r="C3" s="6">
        <v>0.01</v>
      </c>
      <c r="D3" s="6">
        <v>0.8</v>
      </c>
      <c r="E3" s="5"/>
      <c r="G3" s="6" t="s">
        <v>14</v>
      </c>
      <c r="H3" s="6" t="s">
        <v>2</v>
      </c>
      <c r="I3" s="6" t="s">
        <v>9</v>
      </c>
      <c r="J3" s="6">
        <v>0</v>
      </c>
      <c r="K3" s="20">
        <f>_xlfn.XLOOKUP(H3,$B$3:$B$9,$D$3:$D$9,_xleta.NA,0)*J3</f>
        <v>0</v>
      </c>
      <c r="L3" s="20">
        <v>4</v>
      </c>
    </row>
    <row r="4" spans="2:12" ht="14.5" x14ac:dyDescent="0.35">
      <c r="B4" s="6" t="s">
        <v>2</v>
      </c>
      <c r="C4" s="6">
        <v>0.02</v>
      </c>
      <c r="D4" s="6">
        <v>1</v>
      </c>
      <c r="E4" s="5"/>
      <c r="G4" s="6" t="s">
        <v>15</v>
      </c>
      <c r="H4" s="6" t="s">
        <v>2</v>
      </c>
      <c r="I4" s="6" t="s">
        <v>10</v>
      </c>
      <c r="J4" s="6">
        <v>0</v>
      </c>
      <c r="K4" s="20">
        <f t="shared" ref="K4:K12" si="0">_xlfn.XLOOKUP(H4,$B$3:$B$9,$D$3:$D$9,_xleta.NA,0)*J4</f>
        <v>0</v>
      </c>
      <c r="L4" s="20">
        <v>6.6666666666666661</v>
      </c>
    </row>
    <row r="5" spans="2:12" ht="14.5" x14ac:dyDescent="0.35">
      <c r="B5" s="6" t="s">
        <v>3</v>
      </c>
      <c r="C5" s="6">
        <v>0.03</v>
      </c>
      <c r="D5" s="6">
        <v>1.1000000000000001</v>
      </c>
      <c r="E5" s="5"/>
      <c r="G5" s="6" t="s">
        <v>16</v>
      </c>
      <c r="H5" s="6" t="s">
        <v>2</v>
      </c>
      <c r="I5" s="6" t="s">
        <v>10</v>
      </c>
      <c r="J5" s="6">
        <v>0</v>
      </c>
      <c r="K5" s="20">
        <f t="shared" si="0"/>
        <v>0</v>
      </c>
      <c r="L5" s="20">
        <v>6.6666666666666661</v>
      </c>
    </row>
    <row r="6" spans="2:12" ht="14.5" x14ac:dyDescent="0.35">
      <c r="B6" s="6" t="s">
        <v>4</v>
      </c>
      <c r="C6" s="6">
        <v>0.01</v>
      </c>
      <c r="D6" s="6">
        <v>0.9</v>
      </c>
      <c r="E6" s="5"/>
      <c r="G6" s="6" t="s">
        <v>17</v>
      </c>
      <c r="H6" s="6" t="s">
        <v>3</v>
      </c>
      <c r="I6" s="6" t="s">
        <v>10</v>
      </c>
      <c r="J6" s="6">
        <v>6.6666666666666679</v>
      </c>
      <c r="K6" s="20">
        <f t="shared" si="0"/>
        <v>7.3333333333333348</v>
      </c>
      <c r="L6" s="20">
        <v>0</v>
      </c>
    </row>
    <row r="7" spans="2:12" ht="14.5" x14ac:dyDescent="0.35">
      <c r="B7" s="6" t="s">
        <v>5</v>
      </c>
      <c r="C7" s="6">
        <v>0.03</v>
      </c>
      <c r="D7" s="6">
        <v>1.2</v>
      </c>
      <c r="E7" s="5"/>
      <c r="G7" s="6" t="s">
        <v>18</v>
      </c>
      <c r="H7" s="6" t="s">
        <v>3</v>
      </c>
      <c r="I7" s="6" t="s">
        <v>10</v>
      </c>
      <c r="J7" s="6">
        <v>6.6666666666666679</v>
      </c>
      <c r="K7" s="20">
        <f t="shared" si="0"/>
        <v>7.3333333333333348</v>
      </c>
      <c r="L7" s="20">
        <v>0</v>
      </c>
    </row>
    <row r="8" spans="2:12" ht="14.5" x14ac:dyDescent="0.35">
      <c r="B8" s="6" t="s">
        <v>6</v>
      </c>
      <c r="C8" s="6">
        <v>0.03</v>
      </c>
      <c r="D8" s="6">
        <v>1.1000000000000001</v>
      </c>
      <c r="E8" s="5"/>
      <c r="G8" s="6" t="s">
        <v>19</v>
      </c>
      <c r="H8" s="6" t="s">
        <v>26</v>
      </c>
      <c r="I8" s="6" t="s">
        <v>9</v>
      </c>
      <c r="J8" s="6">
        <v>0</v>
      </c>
      <c r="K8" s="20">
        <f t="shared" si="0"/>
        <v>0</v>
      </c>
      <c r="L8" s="20">
        <v>4</v>
      </c>
    </row>
    <row r="9" spans="2:12" ht="14.5" x14ac:dyDescent="0.35">
      <c r="B9" s="6" t="s">
        <v>7</v>
      </c>
      <c r="C9" s="6">
        <v>0.02</v>
      </c>
      <c r="D9" s="6">
        <v>0.9</v>
      </c>
      <c r="E9" s="5"/>
      <c r="G9" s="6" t="s">
        <v>20</v>
      </c>
      <c r="H9" s="6" t="s">
        <v>26</v>
      </c>
      <c r="I9" s="6" t="s">
        <v>10</v>
      </c>
      <c r="J9" s="6">
        <v>0</v>
      </c>
      <c r="K9" s="20">
        <f t="shared" si="0"/>
        <v>0</v>
      </c>
      <c r="L9" s="20">
        <v>6.6666666666666679</v>
      </c>
    </row>
    <row r="10" spans="2:12" ht="15" thickBot="1" x14ac:dyDescent="0.4">
      <c r="G10" s="6" t="s">
        <v>21</v>
      </c>
      <c r="H10" s="6" t="s">
        <v>6</v>
      </c>
      <c r="I10" s="6" t="s">
        <v>9</v>
      </c>
      <c r="J10" s="6">
        <v>0</v>
      </c>
      <c r="K10" s="20">
        <f t="shared" si="0"/>
        <v>0</v>
      </c>
      <c r="L10" s="20">
        <v>4</v>
      </c>
    </row>
    <row r="11" spans="2:12" ht="43.5" x14ac:dyDescent="0.35">
      <c r="B11" s="11" t="s">
        <v>8</v>
      </c>
      <c r="C11" s="11" t="s">
        <v>11</v>
      </c>
      <c r="G11" s="6" t="s">
        <v>22</v>
      </c>
      <c r="H11" s="6" t="s">
        <v>6</v>
      </c>
      <c r="I11" s="6" t="s">
        <v>9</v>
      </c>
      <c r="J11" s="6">
        <v>0</v>
      </c>
      <c r="K11" s="20">
        <f t="shared" si="0"/>
        <v>0</v>
      </c>
      <c r="L11" s="20">
        <v>4</v>
      </c>
    </row>
    <row r="12" spans="2:12" ht="14.5" x14ac:dyDescent="0.35">
      <c r="B12" s="6" t="s">
        <v>9</v>
      </c>
      <c r="C12" s="6">
        <v>0.05</v>
      </c>
      <c r="G12" s="6" t="s">
        <v>23</v>
      </c>
      <c r="H12" s="6" t="s">
        <v>5</v>
      </c>
      <c r="I12" s="6" t="s">
        <v>10</v>
      </c>
      <c r="J12" s="6">
        <v>2.6666666666666643</v>
      </c>
      <c r="K12" s="20">
        <f t="shared" si="0"/>
        <v>3.1999999999999971</v>
      </c>
      <c r="L12" s="20">
        <v>4.0000000000000027</v>
      </c>
    </row>
    <row r="13" spans="2:12" ht="14.5" x14ac:dyDescent="0.35">
      <c r="B13" s="6" t="s">
        <v>10</v>
      </c>
      <c r="C13" s="6">
        <v>0.03</v>
      </c>
      <c r="G13" s="13" t="s">
        <v>89</v>
      </c>
      <c r="H13" s="14"/>
      <c r="I13" s="14"/>
      <c r="J13" s="6">
        <f>SUM(J3:J12)</f>
        <v>16</v>
      </c>
      <c r="K13" s="20">
        <f t="shared" ref="K13:L13" si="1">SUM(K3:K12)</f>
        <v>17.866666666666667</v>
      </c>
      <c r="L13" s="20">
        <f t="shared" si="1"/>
        <v>40</v>
      </c>
    </row>
    <row r="15" spans="2:12" x14ac:dyDescent="0.3">
      <c r="G15" s="3" t="s">
        <v>53</v>
      </c>
      <c r="H15" s="21">
        <f>K13+L13</f>
        <v>57.866666666666667</v>
      </c>
    </row>
    <row r="16" spans="2:12" ht="13.5" thickBot="1" x14ac:dyDescent="0.35"/>
    <row r="17" spans="2:12" ht="29" x14ac:dyDescent="0.3">
      <c r="B17" s="11" t="s">
        <v>13</v>
      </c>
      <c r="C17" s="11" t="s">
        <v>12</v>
      </c>
      <c r="G17" s="11" t="s">
        <v>24</v>
      </c>
      <c r="H17" s="11" t="s">
        <v>25</v>
      </c>
      <c r="I17" s="11" t="s">
        <v>27</v>
      </c>
      <c r="J17" s="11" t="s">
        <v>29</v>
      </c>
      <c r="K17" s="11" t="s">
        <v>87</v>
      </c>
      <c r="L17" s="11" t="s">
        <v>30</v>
      </c>
    </row>
    <row r="18" spans="2:12" ht="14.5" x14ac:dyDescent="0.35">
      <c r="B18" s="6">
        <v>20</v>
      </c>
      <c r="C18" s="9">
        <v>40</v>
      </c>
      <c r="G18" s="6" t="s">
        <v>14</v>
      </c>
      <c r="H18" s="6" t="s">
        <v>2</v>
      </c>
      <c r="I18" s="6" t="s">
        <v>9</v>
      </c>
      <c r="J18" s="6">
        <v>0.98899999999999999</v>
      </c>
      <c r="K18" s="6">
        <v>0.2</v>
      </c>
      <c r="L18" s="6">
        <f xml:space="preserve"> _xlfn.XLOOKUP($H18,$B$3:$B$9,$C$3:$C$9,_xleta.NA,0)*$J3 + _xlfn.XLOOKUP($I18,$B$12:$B$13,$C$12:$C$13,_xleta.NA,0)*$L3</f>
        <v>0.2</v>
      </c>
    </row>
    <row r="19" spans="2:12" ht="14.5" x14ac:dyDescent="0.35">
      <c r="G19" s="6" t="s">
        <v>15</v>
      </c>
      <c r="H19" s="6" t="s">
        <v>2</v>
      </c>
      <c r="I19" s="6" t="s">
        <v>10</v>
      </c>
      <c r="J19" s="6">
        <v>0.98199999999999998</v>
      </c>
      <c r="K19" s="6">
        <v>0.2</v>
      </c>
      <c r="L19" s="6">
        <f t="shared" ref="L19:L27" si="2" xml:space="preserve"> _xlfn.XLOOKUP($H19,$B$3:$B$9,$C$3:$C$9,_xleta.NA,0)*$J4 + _xlfn.XLOOKUP($I19,$B$12:$B$13,$C$12:$C$13,_xleta.NA,0)*$L4</f>
        <v>0.19999999999999998</v>
      </c>
    </row>
    <row r="20" spans="2:12" ht="14.5" x14ac:dyDescent="0.35">
      <c r="G20" s="6" t="s">
        <v>16</v>
      </c>
      <c r="H20" s="6" t="s">
        <v>2</v>
      </c>
      <c r="I20" s="6" t="s">
        <v>10</v>
      </c>
      <c r="J20" s="6">
        <v>0.98099999999999998</v>
      </c>
      <c r="K20" s="6">
        <v>0.2</v>
      </c>
      <c r="L20" s="6">
        <f t="shared" si="2"/>
        <v>0.19999999999999998</v>
      </c>
    </row>
    <row r="21" spans="2:12" ht="14.5" x14ac:dyDescent="0.35">
      <c r="G21" s="6" t="s">
        <v>17</v>
      </c>
      <c r="H21" s="6" t="s">
        <v>3</v>
      </c>
      <c r="I21" s="6" t="s">
        <v>10</v>
      </c>
      <c r="J21" s="6">
        <v>0.98799999999999999</v>
      </c>
      <c r="K21" s="6">
        <v>0.2</v>
      </c>
      <c r="L21" s="6">
        <f t="shared" si="2"/>
        <v>0.20000000000000004</v>
      </c>
    </row>
    <row r="22" spans="2:12" ht="14.5" x14ac:dyDescent="0.35">
      <c r="G22" s="6" t="s">
        <v>18</v>
      </c>
      <c r="H22" s="6" t="s">
        <v>3</v>
      </c>
      <c r="I22" s="6" t="s">
        <v>10</v>
      </c>
      <c r="J22" s="6">
        <v>0.98799999999999999</v>
      </c>
      <c r="K22" s="6">
        <v>0.2</v>
      </c>
      <c r="L22" s="6">
        <f t="shared" si="2"/>
        <v>0.20000000000000004</v>
      </c>
    </row>
    <row r="23" spans="2:12" ht="14.5" x14ac:dyDescent="0.35">
      <c r="G23" s="6" t="s">
        <v>19</v>
      </c>
      <c r="H23" s="6" t="s">
        <v>26</v>
      </c>
      <c r="I23" s="6" t="s">
        <v>9</v>
      </c>
      <c r="J23" s="6">
        <v>0.98499999999999999</v>
      </c>
      <c r="K23" s="6">
        <v>0.2</v>
      </c>
      <c r="L23" s="6">
        <f t="shared" si="2"/>
        <v>0.2</v>
      </c>
    </row>
    <row r="24" spans="2:12" ht="14.5" x14ac:dyDescent="0.35">
      <c r="G24" s="6" t="s">
        <v>20</v>
      </c>
      <c r="H24" s="6" t="s">
        <v>26</v>
      </c>
      <c r="I24" s="6" t="s">
        <v>10</v>
      </c>
      <c r="J24" s="6">
        <v>0.98099999999999998</v>
      </c>
      <c r="K24" s="6">
        <v>0.2</v>
      </c>
      <c r="L24" s="6">
        <f t="shared" si="2"/>
        <v>0.20000000000000004</v>
      </c>
    </row>
    <row r="25" spans="2:12" ht="14.5" x14ac:dyDescent="0.35">
      <c r="G25" s="6" t="s">
        <v>21</v>
      </c>
      <c r="H25" s="6" t="s">
        <v>6</v>
      </c>
      <c r="I25" s="6" t="s">
        <v>9</v>
      </c>
      <c r="J25" s="6">
        <v>0.95899999999999996</v>
      </c>
      <c r="K25" s="6">
        <v>0.2</v>
      </c>
      <c r="L25" s="6">
        <f t="shared" si="2"/>
        <v>0.2</v>
      </c>
    </row>
    <row r="26" spans="2:12" ht="14.5" x14ac:dyDescent="0.35">
      <c r="G26" s="6" t="s">
        <v>22</v>
      </c>
      <c r="H26" s="6" t="s">
        <v>6</v>
      </c>
      <c r="I26" s="6" t="s">
        <v>9</v>
      </c>
      <c r="J26" s="6">
        <v>0.95199999999999996</v>
      </c>
      <c r="K26" s="6">
        <v>0.2</v>
      </c>
      <c r="L26" s="6">
        <f t="shared" si="2"/>
        <v>0.2</v>
      </c>
    </row>
    <row r="27" spans="2:12" ht="14.5" x14ac:dyDescent="0.35">
      <c r="G27" s="6" t="s">
        <v>23</v>
      </c>
      <c r="H27" s="6" t="s">
        <v>5</v>
      </c>
      <c r="I27" s="6" t="s">
        <v>10</v>
      </c>
      <c r="J27" s="6">
        <v>0.96299999999999997</v>
      </c>
      <c r="K27" s="6">
        <v>0.2</v>
      </c>
      <c r="L27" s="6">
        <f t="shared" si="2"/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C954-52D1-4EC9-8A3D-B85CBE373026}">
  <dimension ref="B1:L27"/>
  <sheetViews>
    <sheetView showGridLines="0" topLeftCell="C11" zoomScale="95" zoomScaleNormal="91" workbookViewId="0">
      <selection activeCell="M28" sqref="M28"/>
    </sheetView>
  </sheetViews>
  <sheetFormatPr defaultRowHeight="13" x14ac:dyDescent="0.3"/>
  <cols>
    <col min="1" max="1" width="8.7265625" style="1"/>
    <col min="2" max="2" width="17.26953125" style="1" customWidth="1"/>
    <col min="3" max="3" width="31.81640625" style="1" customWidth="1"/>
    <col min="4" max="4" width="8.81640625" style="1" bestFit="1" customWidth="1"/>
    <col min="5" max="5" width="10.36328125" style="1" bestFit="1" customWidth="1"/>
    <col min="6" max="6" width="8.7265625" style="1"/>
    <col min="7" max="9" width="20.90625" style="1" customWidth="1"/>
    <col min="10" max="12" width="11.36328125" style="1" customWidth="1"/>
    <col min="13" max="13" width="10.6328125" style="1" customWidth="1"/>
    <col min="14" max="16384" width="8.7265625" style="1"/>
  </cols>
  <sheetData>
    <row r="1" spans="2:12" ht="13.5" thickBot="1" x14ac:dyDescent="0.35">
      <c r="B1" s="8"/>
      <c r="G1" s="10" t="s">
        <v>54</v>
      </c>
    </row>
    <row r="2" spans="2:12" ht="57" customHeight="1" x14ac:dyDescent="0.3">
      <c r="B2" s="11" t="s">
        <v>0</v>
      </c>
      <c r="C2" s="11" t="s">
        <v>1</v>
      </c>
      <c r="D2" s="11" t="s">
        <v>34</v>
      </c>
      <c r="E2" s="4"/>
      <c r="G2" s="11" t="s">
        <v>24</v>
      </c>
      <c r="H2" s="11" t="s">
        <v>25</v>
      </c>
      <c r="I2" s="11" t="s">
        <v>27</v>
      </c>
      <c r="J2" s="11" t="s">
        <v>31</v>
      </c>
      <c r="K2" s="11" t="s">
        <v>32</v>
      </c>
      <c r="L2" s="11" t="s">
        <v>33</v>
      </c>
    </row>
    <row r="3" spans="2:12" ht="14.5" x14ac:dyDescent="0.35">
      <c r="B3" s="6" t="s">
        <v>26</v>
      </c>
      <c r="C3" s="6">
        <v>0.01</v>
      </c>
      <c r="D3" s="6">
        <v>0.8</v>
      </c>
      <c r="E3" s="5"/>
      <c r="G3" s="6" t="s">
        <v>14</v>
      </c>
      <c r="H3" s="6" t="s">
        <v>2</v>
      </c>
      <c r="I3" s="6" t="s">
        <v>9</v>
      </c>
      <c r="J3" s="6">
        <v>0</v>
      </c>
      <c r="K3" s="9">
        <f>_xlfn.XLOOKUP(H3,$B$3:$B$9,$D$3:$D$9,_xleta.NA,0)*J3</f>
        <v>0</v>
      </c>
      <c r="L3" s="9">
        <v>0</v>
      </c>
    </row>
    <row r="4" spans="2:12" ht="14.5" x14ac:dyDescent="0.35">
      <c r="B4" s="6" t="s">
        <v>2</v>
      </c>
      <c r="C4" s="6">
        <v>0.02</v>
      </c>
      <c r="D4" s="6">
        <v>1</v>
      </c>
      <c r="E4" s="5"/>
      <c r="G4" s="6" t="s">
        <v>15</v>
      </c>
      <c r="H4" s="6" t="s">
        <v>2</v>
      </c>
      <c r="I4" s="6" t="s">
        <v>10</v>
      </c>
      <c r="J4" s="6">
        <v>0</v>
      </c>
      <c r="K4" s="9">
        <f t="shared" ref="K4:K12" si="0">_xlfn.XLOOKUP(H4,$B$3:$B$9,$D$3:$D$9,_xleta.NA,0)*J4</f>
        <v>0</v>
      </c>
      <c r="L4" s="9">
        <v>19.999999999999996</v>
      </c>
    </row>
    <row r="5" spans="2:12" ht="14.5" x14ac:dyDescent="0.35">
      <c r="B5" s="6" t="s">
        <v>3</v>
      </c>
      <c r="C5" s="6">
        <v>0.03</v>
      </c>
      <c r="D5" s="6">
        <v>1.1000000000000001</v>
      </c>
      <c r="E5" s="5"/>
      <c r="G5" s="6" t="s">
        <v>16</v>
      </c>
      <c r="H5" s="6" t="s">
        <v>2</v>
      </c>
      <c r="I5" s="6" t="s">
        <v>10</v>
      </c>
      <c r="J5" s="6">
        <v>0</v>
      </c>
      <c r="K5" s="9">
        <f t="shared" si="0"/>
        <v>0</v>
      </c>
      <c r="L5" s="9">
        <v>8.0000000000000036</v>
      </c>
    </row>
    <row r="6" spans="2:12" ht="14.5" x14ac:dyDescent="0.35">
      <c r="B6" s="6" t="s">
        <v>4</v>
      </c>
      <c r="C6" s="6">
        <v>0.01</v>
      </c>
      <c r="D6" s="6">
        <v>0.9</v>
      </c>
      <c r="E6" s="5"/>
      <c r="G6" s="6" t="s">
        <v>17</v>
      </c>
      <c r="H6" s="6" t="s">
        <v>3</v>
      </c>
      <c r="I6" s="6" t="s">
        <v>10</v>
      </c>
      <c r="J6" s="6">
        <v>20</v>
      </c>
      <c r="K6" s="9">
        <f t="shared" si="0"/>
        <v>22</v>
      </c>
      <c r="L6" s="9">
        <v>0</v>
      </c>
    </row>
    <row r="7" spans="2:12" ht="14.5" x14ac:dyDescent="0.35">
      <c r="B7" s="6" t="s">
        <v>5</v>
      </c>
      <c r="C7" s="6">
        <v>0.03</v>
      </c>
      <c r="D7" s="6">
        <v>1.2</v>
      </c>
      <c r="E7" s="5"/>
      <c r="G7" s="6" t="s">
        <v>18</v>
      </c>
      <c r="H7" s="6" t="s">
        <v>3</v>
      </c>
      <c r="I7" s="6" t="s">
        <v>10</v>
      </c>
      <c r="J7" s="6">
        <v>0</v>
      </c>
      <c r="K7" s="9">
        <f t="shared" si="0"/>
        <v>0</v>
      </c>
      <c r="L7" s="9">
        <v>0</v>
      </c>
    </row>
    <row r="8" spans="2:12" ht="14.5" x14ac:dyDescent="0.35">
      <c r="B8" s="6" t="s">
        <v>6</v>
      </c>
      <c r="C8" s="6">
        <v>0.03</v>
      </c>
      <c r="D8" s="6">
        <v>1.1000000000000001</v>
      </c>
      <c r="E8" s="5"/>
      <c r="G8" s="6" t="s">
        <v>19</v>
      </c>
      <c r="H8" s="6" t="s">
        <v>26</v>
      </c>
      <c r="I8" s="6" t="s">
        <v>9</v>
      </c>
      <c r="J8" s="6">
        <v>0</v>
      </c>
      <c r="K8" s="9">
        <f t="shared" si="0"/>
        <v>0</v>
      </c>
      <c r="L8" s="9">
        <v>12</v>
      </c>
    </row>
    <row r="9" spans="2:12" ht="14.5" x14ac:dyDescent="0.35">
      <c r="B9" s="6" t="s">
        <v>7</v>
      </c>
      <c r="C9" s="6">
        <v>0.02</v>
      </c>
      <c r="D9" s="6">
        <v>0.9</v>
      </c>
      <c r="E9" s="5"/>
      <c r="G9" s="6" t="s">
        <v>20</v>
      </c>
      <c r="H9" s="6" t="s">
        <v>26</v>
      </c>
      <c r="I9" s="6" t="s">
        <v>10</v>
      </c>
      <c r="J9" s="6">
        <v>0</v>
      </c>
      <c r="K9" s="9">
        <f t="shared" si="0"/>
        <v>0</v>
      </c>
      <c r="L9" s="9">
        <v>0</v>
      </c>
    </row>
    <row r="10" spans="2:12" ht="15" thickBot="1" x14ac:dyDescent="0.4">
      <c r="G10" s="6" t="s">
        <v>21</v>
      </c>
      <c r="H10" s="6" t="s">
        <v>6</v>
      </c>
      <c r="I10" s="6" t="s">
        <v>9</v>
      </c>
      <c r="J10" s="6">
        <v>0</v>
      </c>
      <c r="K10" s="9">
        <f t="shared" si="0"/>
        <v>0</v>
      </c>
      <c r="L10" s="9">
        <v>0</v>
      </c>
    </row>
    <row r="11" spans="2:12" ht="43.5" x14ac:dyDescent="0.35">
      <c r="B11" s="11" t="s">
        <v>8</v>
      </c>
      <c r="C11" s="11" t="s">
        <v>11</v>
      </c>
      <c r="G11" s="6" t="s">
        <v>22</v>
      </c>
      <c r="H11" s="6" t="s">
        <v>6</v>
      </c>
      <c r="I11" s="6" t="s">
        <v>9</v>
      </c>
      <c r="J11" s="6">
        <v>0</v>
      </c>
      <c r="K11" s="9">
        <f t="shared" si="0"/>
        <v>0</v>
      </c>
      <c r="L11" s="9">
        <v>0</v>
      </c>
    </row>
    <row r="12" spans="2:12" ht="14.5" x14ac:dyDescent="0.35">
      <c r="B12" s="6" t="s">
        <v>9</v>
      </c>
      <c r="C12" s="6">
        <v>0.05</v>
      </c>
      <c r="G12" s="6" t="s">
        <v>23</v>
      </c>
      <c r="H12" s="6" t="s">
        <v>5</v>
      </c>
      <c r="I12" s="6" t="s">
        <v>10</v>
      </c>
      <c r="J12" s="6">
        <v>0</v>
      </c>
      <c r="K12" s="9">
        <f t="shared" si="0"/>
        <v>0</v>
      </c>
      <c r="L12" s="9">
        <v>0</v>
      </c>
    </row>
    <row r="13" spans="2:12" ht="14.5" x14ac:dyDescent="0.35">
      <c r="B13" s="6" t="s">
        <v>10</v>
      </c>
      <c r="C13" s="6">
        <v>0.03</v>
      </c>
      <c r="G13" s="13" t="s">
        <v>89</v>
      </c>
      <c r="H13" s="14"/>
      <c r="I13" s="14"/>
      <c r="J13" s="6">
        <f>SUM(J3:J12)</f>
        <v>20</v>
      </c>
      <c r="K13" s="9">
        <f t="shared" ref="K13:L13" si="1">SUM(K3:K12)</f>
        <v>22</v>
      </c>
      <c r="L13" s="9">
        <f t="shared" si="1"/>
        <v>40</v>
      </c>
    </row>
    <row r="15" spans="2:12" x14ac:dyDescent="0.3">
      <c r="G15" s="3" t="s">
        <v>53</v>
      </c>
      <c r="H15" s="7">
        <f>K13+L13</f>
        <v>62</v>
      </c>
    </row>
    <row r="16" spans="2:12" ht="13.5" thickBot="1" x14ac:dyDescent="0.35"/>
    <row r="17" spans="2:12" ht="29" x14ac:dyDescent="0.3">
      <c r="B17" s="11" t="s">
        <v>13</v>
      </c>
      <c r="C17" s="11" t="s">
        <v>12</v>
      </c>
      <c r="G17" s="11" t="s">
        <v>24</v>
      </c>
      <c r="H17" s="11" t="s">
        <v>25</v>
      </c>
      <c r="I17" s="11" t="s">
        <v>27</v>
      </c>
      <c r="J17" s="11" t="s">
        <v>29</v>
      </c>
      <c r="K17" s="11" t="s">
        <v>87</v>
      </c>
      <c r="L17" s="11" t="s">
        <v>30</v>
      </c>
    </row>
    <row r="18" spans="2:12" ht="14.5" x14ac:dyDescent="0.35">
      <c r="B18" s="6">
        <v>20</v>
      </c>
      <c r="C18" s="9">
        <v>40</v>
      </c>
      <c r="G18" s="6" t="s">
        <v>14</v>
      </c>
      <c r="H18" s="6" t="s">
        <v>2</v>
      </c>
      <c r="I18" s="6" t="s">
        <v>9</v>
      </c>
      <c r="J18" s="6">
        <v>0.98899999999999999</v>
      </c>
      <c r="K18" s="6">
        <v>0.6</v>
      </c>
      <c r="L18" s="6">
        <f xml:space="preserve"> _xlfn.XLOOKUP($H18,$B$3:$B$9,$C$3:$C$9,_xleta.NA,0)*$J3 + _xlfn.XLOOKUP($I18,$B$12:$B$13,$C$12:$C$13,_xleta.NA,0)*$L3</f>
        <v>0</v>
      </c>
    </row>
    <row r="19" spans="2:12" ht="14.5" x14ac:dyDescent="0.35">
      <c r="G19" s="22" t="s">
        <v>15</v>
      </c>
      <c r="H19" s="22" t="s">
        <v>2</v>
      </c>
      <c r="I19" s="22" t="s">
        <v>10</v>
      </c>
      <c r="J19" s="22">
        <v>0.98199999999999998</v>
      </c>
      <c r="K19" s="22">
        <v>0.6</v>
      </c>
      <c r="L19" s="22">
        <f t="shared" ref="L19:L27" si="2" xml:space="preserve"> _xlfn.XLOOKUP($H19,$B$3:$B$9,$C$3:$C$9,_xleta.NA,0)*$J4 + _xlfn.XLOOKUP($I19,$B$12:$B$13,$C$12:$C$13,_xleta.NA,0)*$L4</f>
        <v>0.59999999999999987</v>
      </c>
    </row>
    <row r="20" spans="2:12" ht="14.5" x14ac:dyDescent="0.35">
      <c r="G20" s="6" t="s">
        <v>16</v>
      </c>
      <c r="H20" s="6" t="s">
        <v>2</v>
      </c>
      <c r="I20" s="6" t="s">
        <v>10</v>
      </c>
      <c r="J20" s="6">
        <v>0.98099999999999998</v>
      </c>
      <c r="K20" s="6">
        <v>0.6</v>
      </c>
      <c r="L20" s="6">
        <f t="shared" si="2"/>
        <v>0.2400000000000001</v>
      </c>
    </row>
    <row r="21" spans="2:12" ht="14.5" x14ac:dyDescent="0.35">
      <c r="G21" s="22" t="s">
        <v>17</v>
      </c>
      <c r="H21" s="22" t="s">
        <v>3</v>
      </c>
      <c r="I21" s="22" t="s">
        <v>10</v>
      </c>
      <c r="J21" s="22">
        <v>0.98799999999999999</v>
      </c>
      <c r="K21" s="22">
        <v>0.6</v>
      </c>
      <c r="L21" s="22">
        <f t="shared" si="2"/>
        <v>0.6</v>
      </c>
    </row>
    <row r="22" spans="2:12" ht="14.5" x14ac:dyDescent="0.35">
      <c r="G22" s="6" t="s">
        <v>18</v>
      </c>
      <c r="H22" s="6" t="s">
        <v>3</v>
      </c>
      <c r="I22" s="6" t="s">
        <v>10</v>
      </c>
      <c r="J22" s="6">
        <v>0.98799999999999999</v>
      </c>
      <c r="K22" s="6">
        <v>0.6</v>
      </c>
      <c r="L22" s="6">
        <f t="shared" si="2"/>
        <v>0</v>
      </c>
    </row>
    <row r="23" spans="2:12" ht="14.5" x14ac:dyDescent="0.35">
      <c r="G23" s="22" t="s">
        <v>19</v>
      </c>
      <c r="H23" s="22" t="s">
        <v>26</v>
      </c>
      <c r="I23" s="22" t="s">
        <v>9</v>
      </c>
      <c r="J23" s="22">
        <v>0.98499999999999999</v>
      </c>
      <c r="K23" s="22">
        <v>0.6</v>
      </c>
      <c r="L23" s="22">
        <f t="shared" si="2"/>
        <v>0.60000000000000009</v>
      </c>
    </row>
    <row r="24" spans="2:12" ht="14.5" x14ac:dyDescent="0.35">
      <c r="G24" s="6" t="s">
        <v>20</v>
      </c>
      <c r="H24" s="6" t="s">
        <v>26</v>
      </c>
      <c r="I24" s="6" t="s">
        <v>10</v>
      </c>
      <c r="J24" s="6">
        <v>0.98099999999999998</v>
      </c>
      <c r="K24" s="6">
        <v>0.6</v>
      </c>
      <c r="L24" s="6">
        <f t="shared" si="2"/>
        <v>0</v>
      </c>
    </row>
    <row r="25" spans="2:12" ht="14.5" x14ac:dyDescent="0.35">
      <c r="G25" s="6" t="s">
        <v>21</v>
      </c>
      <c r="H25" s="6" t="s">
        <v>6</v>
      </c>
      <c r="I25" s="6" t="s">
        <v>9</v>
      </c>
      <c r="J25" s="6">
        <v>0.95899999999999996</v>
      </c>
      <c r="K25" s="6">
        <v>0.6</v>
      </c>
      <c r="L25" s="6">
        <f t="shared" si="2"/>
        <v>0</v>
      </c>
    </row>
    <row r="26" spans="2:12" ht="14.5" x14ac:dyDescent="0.35">
      <c r="G26" s="6" t="s">
        <v>22</v>
      </c>
      <c r="H26" s="6" t="s">
        <v>6</v>
      </c>
      <c r="I26" s="6" t="s">
        <v>9</v>
      </c>
      <c r="J26" s="6">
        <v>0.95199999999999996</v>
      </c>
      <c r="K26" s="6">
        <v>0.6</v>
      </c>
      <c r="L26" s="6">
        <f t="shared" si="2"/>
        <v>0</v>
      </c>
    </row>
    <row r="27" spans="2:12" ht="14.5" x14ac:dyDescent="0.35">
      <c r="G27" s="6" t="s">
        <v>23</v>
      </c>
      <c r="H27" s="6" t="s">
        <v>5</v>
      </c>
      <c r="I27" s="6" t="s">
        <v>10</v>
      </c>
      <c r="J27" s="6">
        <v>0.96299999999999997</v>
      </c>
      <c r="K27" s="6">
        <v>0.6</v>
      </c>
      <c r="L27" s="6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BD02-7FA9-43F0-BCF9-CE59E260277B}">
  <dimension ref="B1:L27"/>
  <sheetViews>
    <sheetView showGridLines="0" tabSelected="1" topLeftCell="B1" zoomScale="88" zoomScaleNormal="91" workbookViewId="0">
      <selection activeCell="J11" sqref="J11"/>
    </sheetView>
  </sheetViews>
  <sheetFormatPr defaultRowHeight="13" x14ac:dyDescent="0.3"/>
  <cols>
    <col min="1" max="1" width="8.7265625" style="1"/>
    <col min="2" max="2" width="17.26953125" style="1" customWidth="1"/>
    <col min="3" max="3" width="31.81640625" style="1" customWidth="1"/>
    <col min="4" max="4" width="8.81640625" style="1" bestFit="1" customWidth="1"/>
    <col min="5" max="5" width="10.36328125" style="1" bestFit="1" customWidth="1"/>
    <col min="6" max="6" width="8.7265625" style="1"/>
    <col min="7" max="9" width="20.90625" style="1" customWidth="1"/>
    <col min="10" max="12" width="11.36328125" style="1" customWidth="1"/>
    <col min="13" max="13" width="10.6328125" style="1" customWidth="1"/>
    <col min="14" max="16384" width="8.7265625" style="1"/>
  </cols>
  <sheetData>
    <row r="1" spans="2:12" ht="13.5" thickBot="1" x14ac:dyDescent="0.35">
      <c r="B1" s="8"/>
      <c r="G1" s="10" t="s">
        <v>54</v>
      </c>
    </row>
    <row r="2" spans="2:12" ht="57" customHeight="1" x14ac:dyDescent="0.3">
      <c r="B2" s="11" t="s">
        <v>0</v>
      </c>
      <c r="C2" s="11" t="s">
        <v>1</v>
      </c>
      <c r="D2" s="11" t="s">
        <v>34</v>
      </c>
      <c r="E2" s="4"/>
      <c r="G2" s="11" t="s">
        <v>24</v>
      </c>
      <c r="H2" s="11" t="s">
        <v>25</v>
      </c>
      <c r="I2" s="11" t="s">
        <v>27</v>
      </c>
      <c r="J2" s="11" t="s">
        <v>31</v>
      </c>
      <c r="K2" s="11" t="s">
        <v>32</v>
      </c>
      <c r="L2" s="11" t="s">
        <v>33</v>
      </c>
    </row>
    <row r="3" spans="2:12" ht="14.5" x14ac:dyDescent="0.35">
      <c r="B3" s="6" t="s">
        <v>26</v>
      </c>
      <c r="C3" s="6">
        <v>0.01</v>
      </c>
      <c r="D3" s="6">
        <v>0.8</v>
      </c>
      <c r="E3" s="5"/>
      <c r="G3" s="6" t="s">
        <v>14</v>
      </c>
      <c r="H3" s="6" t="s">
        <v>2</v>
      </c>
      <c r="I3" s="6" t="s">
        <v>9</v>
      </c>
      <c r="J3" s="6">
        <v>0</v>
      </c>
      <c r="K3" s="9">
        <f>_xlfn.XLOOKUP(H3,$B$3:$B$9,$D$3:$D$9,_xleta.NA,0)*J3</f>
        <v>0</v>
      </c>
      <c r="L3" s="9">
        <v>12</v>
      </c>
    </row>
    <row r="4" spans="2:12" ht="14.5" x14ac:dyDescent="0.35">
      <c r="B4" s="6" t="s">
        <v>2</v>
      </c>
      <c r="C4" s="6">
        <v>0.02</v>
      </c>
      <c r="D4" s="6">
        <v>1</v>
      </c>
      <c r="E4" s="5"/>
      <c r="G4" s="6" t="s">
        <v>15</v>
      </c>
      <c r="H4" s="6" t="s">
        <v>2</v>
      </c>
      <c r="I4" s="6" t="s">
        <v>10</v>
      </c>
      <c r="J4" s="6">
        <v>0</v>
      </c>
      <c r="K4" s="9">
        <f t="shared" ref="K4:K12" si="0">_xlfn.XLOOKUP(H4,$B$3:$B$9,$D$3:$D$9,_xleta.NA,0)*J4</f>
        <v>0</v>
      </c>
      <c r="L4" s="9">
        <v>19.999999999999996</v>
      </c>
    </row>
    <row r="5" spans="2:12" ht="14.5" x14ac:dyDescent="0.35">
      <c r="B5" s="6" t="s">
        <v>3</v>
      </c>
      <c r="C5" s="6">
        <v>0.03</v>
      </c>
      <c r="D5" s="6">
        <v>1.1000000000000001</v>
      </c>
      <c r="E5" s="5"/>
      <c r="G5" s="6" t="s">
        <v>16</v>
      </c>
      <c r="H5" s="6" t="s">
        <v>2</v>
      </c>
      <c r="I5" s="6" t="s">
        <v>10</v>
      </c>
      <c r="J5" s="6">
        <v>0</v>
      </c>
      <c r="K5" s="9">
        <f t="shared" si="0"/>
        <v>0</v>
      </c>
      <c r="L5" s="9">
        <v>19.999999999999996</v>
      </c>
    </row>
    <row r="6" spans="2:12" ht="14.5" x14ac:dyDescent="0.35">
      <c r="B6" s="6" t="s">
        <v>4</v>
      </c>
      <c r="C6" s="6">
        <v>0.01</v>
      </c>
      <c r="D6" s="6">
        <v>0.9</v>
      </c>
      <c r="E6" s="5"/>
      <c r="G6" s="6" t="s">
        <v>17</v>
      </c>
      <c r="H6" s="6" t="s">
        <v>3</v>
      </c>
      <c r="I6" s="6" t="s">
        <v>10</v>
      </c>
      <c r="J6" s="6">
        <v>0</v>
      </c>
      <c r="K6" s="9">
        <f t="shared" si="0"/>
        <v>0</v>
      </c>
      <c r="L6" s="9">
        <v>20</v>
      </c>
    </row>
    <row r="7" spans="2:12" ht="14.5" x14ac:dyDescent="0.35">
      <c r="B7" s="6" t="s">
        <v>5</v>
      </c>
      <c r="C7" s="6">
        <v>0.03</v>
      </c>
      <c r="D7" s="6">
        <v>1.2</v>
      </c>
      <c r="E7" s="5"/>
      <c r="G7" s="6" t="s">
        <v>18</v>
      </c>
      <c r="H7" s="6" t="s">
        <v>3</v>
      </c>
      <c r="I7" s="6" t="s">
        <v>10</v>
      </c>
      <c r="J7" s="6">
        <v>0</v>
      </c>
      <c r="K7" s="9">
        <f t="shared" si="0"/>
        <v>0</v>
      </c>
      <c r="L7" s="9">
        <v>20</v>
      </c>
    </row>
    <row r="8" spans="2:12" ht="14.5" x14ac:dyDescent="0.35">
      <c r="B8" s="6" t="s">
        <v>6</v>
      </c>
      <c r="C8" s="6">
        <v>0.03</v>
      </c>
      <c r="D8" s="6">
        <v>1.1000000000000001</v>
      </c>
      <c r="E8" s="5"/>
      <c r="G8" s="6" t="s">
        <v>19</v>
      </c>
      <c r="H8" s="6" t="s">
        <v>26</v>
      </c>
      <c r="I8" s="6" t="s">
        <v>9</v>
      </c>
      <c r="J8" s="6">
        <v>0</v>
      </c>
      <c r="K8" s="9">
        <f t="shared" si="0"/>
        <v>0</v>
      </c>
      <c r="L8" s="9">
        <v>12</v>
      </c>
    </row>
    <row r="9" spans="2:12" ht="14.5" x14ac:dyDescent="0.35">
      <c r="B9" s="6" t="s">
        <v>7</v>
      </c>
      <c r="C9" s="6">
        <v>0.02</v>
      </c>
      <c r="D9" s="6">
        <v>0.9</v>
      </c>
      <c r="E9" s="5"/>
      <c r="G9" s="6" t="s">
        <v>20</v>
      </c>
      <c r="H9" s="6" t="s">
        <v>26</v>
      </c>
      <c r="I9" s="6" t="s">
        <v>10</v>
      </c>
      <c r="J9" s="6">
        <v>0</v>
      </c>
      <c r="K9" s="9">
        <f t="shared" si="0"/>
        <v>0</v>
      </c>
      <c r="L9" s="9">
        <v>20</v>
      </c>
    </row>
    <row r="10" spans="2:12" ht="15" thickBot="1" x14ac:dyDescent="0.4">
      <c r="G10" s="6" t="s">
        <v>21</v>
      </c>
      <c r="H10" s="6" t="s">
        <v>6</v>
      </c>
      <c r="I10" s="6" t="s">
        <v>9</v>
      </c>
      <c r="J10" s="6">
        <v>0</v>
      </c>
      <c r="K10" s="9">
        <f t="shared" si="0"/>
        <v>0</v>
      </c>
      <c r="L10" s="9">
        <v>11.999999999999996</v>
      </c>
    </row>
    <row r="11" spans="2:12" ht="43.5" x14ac:dyDescent="0.35">
      <c r="B11" s="11" t="s">
        <v>8</v>
      </c>
      <c r="C11" s="11" t="s">
        <v>11</v>
      </c>
      <c r="G11" s="6" t="s">
        <v>22</v>
      </c>
      <c r="H11" s="6" t="s">
        <v>6</v>
      </c>
      <c r="I11" s="6" t="s">
        <v>9</v>
      </c>
      <c r="J11" s="6">
        <v>0</v>
      </c>
      <c r="K11" s="9">
        <f t="shared" si="0"/>
        <v>0</v>
      </c>
      <c r="L11" s="9">
        <v>11.999999999999996</v>
      </c>
    </row>
    <row r="12" spans="2:12" ht="14.5" x14ac:dyDescent="0.35">
      <c r="B12" s="6" t="s">
        <v>9</v>
      </c>
      <c r="C12" s="6">
        <v>0.05</v>
      </c>
      <c r="G12" s="6" t="s">
        <v>23</v>
      </c>
      <c r="H12" s="6" t="s">
        <v>5</v>
      </c>
      <c r="I12" s="6" t="s">
        <v>10</v>
      </c>
      <c r="J12" s="6">
        <v>0</v>
      </c>
      <c r="K12" s="9">
        <f t="shared" si="0"/>
        <v>0</v>
      </c>
      <c r="L12" s="9">
        <v>20</v>
      </c>
    </row>
    <row r="13" spans="2:12" ht="14.5" x14ac:dyDescent="0.35">
      <c r="B13" s="6" t="s">
        <v>10</v>
      </c>
      <c r="C13" s="6">
        <v>0.03</v>
      </c>
      <c r="G13" s="13" t="s">
        <v>89</v>
      </c>
      <c r="H13" s="14"/>
      <c r="I13" s="14"/>
      <c r="J13" s="6">
        <v>0</v>
      </c>
      <c r="K13" s="9">
        <f t="shared" ref="K13:L13" si="1">SUM(K3:K12)</f>
        <v>0</v>
      </c>
      <c r="L13" s="9">
        <f t="shared" si="1"/>
        <v>168</v>
      </c>
    </row>
    <row r="15" spans="2:12" x14ac:dyDescent="0.3">
      <c r="G15" s="3" t="s">
        <v>53</v>
      </c>
      <c r="H15" s="7">
        <f>K13+L13</f>
        <v>168</v>
      </c>
    </row>
    <row r="16" spans="2:12" ht="13.5" thickBot="1" x14ac:dyDescent="0.35"/>
    <row r="17" spans="2:12" ht="29" x14ac:dyDescent="0.3">
      <c r="B17" s="11" t="s">
        <v>13</v>
      </c>
      <c r="C17" s="11" t="s">
        <v>12</v>
      </c>
      <c r="G17" s="11" t="s">
        <v>24</v>
      </c>
      <c r="H17" s="11" t="s">
        <v>25</v>
      </c>
      <c r="I17" s="11" t="s">
        <v>27</v>
      </c>
      <c r="J17" s="11" t="s">
        <v>29</v>
      </c>
      <c r="K17" s="11" t="s">
        <v>87</v>
      </c>
      <c r="L17" s="11" t="s">
        <v>30</v>
      </c>
    </row>
    <row r="18" spans="2:12" ht="14.5" x14ac:dyDescent="0.35">
      <c r="B18" s="12" t="s">
        <v>90</v>
      </c>
      <c r="C18" s="15" t="s">
        <v>90</v>
      </c>
      <c r="G18" s="6" t="s">
        <v>14</v>
      </c>
      <c r="H18" s="6" t="s">
        <v>2</v>
      </c>
      <c r="I18" s="6" t="s">
        <v>9</v>
      </c>
      <c r="J18" s="6">
        <v>0.98899999999999999</v>
      </c>
      <c r="K18" s="6">
        <v>0.6</v>
      </c>
      <c r="L18" s="6">
        <f xml:space="preserve"> _xlfn.XLOOKUP($H18,$B$3:$B$9,$C$3:$C$9,_xleta.NA,0)*$J3 + _xlfn.XLOOKUP($I18,$B$12:$B$13,$C$12:$C$13,_xleta.NA,0)*$L3</f>
        <v>0.60000000000000009</v>
      </c>
    </row>
    <row r="19" spans="2:12" ht="14.5" x14ac:dyDescent="0.35">
      <c r="G19" s="6" t="s">
        <v>15</v>
      </c>
      <c r="H19" s="6" t="s">
        <v>2</v>
      </c>
      <c r="I19" s="6" t="s">
        <v>10</v>
      </c>
      <c r="J19" s="6">
        <v>0.98199999999999998</v>
      </c>
      <c r="K19" s="6">
        <v>0.6</v>
      </c>
      <c r="L19" s="6">
        <f t="shared" ref="L19:L27" si="2" xml:space="preserve"> _xlfn.XLOOKUP($H19,$B$3:$B$9,$C$3:$C$9,_xleta.NA,0)*$J4 + _xlfn.XLOOKUP($I19,$B$12:$B$13,$C$12:$C$13,_xleta.NA,0)*$L4</f>
        <v>0.59999999999999987</v>
      </c>
    </row>
    <row r="20" spans="2:12" ht="14.5" x14ac:dyDescent="0.35">
      <c r="G20" s="6" t="s">
        <v>16</v>
      </c>
      <c r="H20" s="6" t="s">
        <v>2</v>
      </c>
      <c r="I20" s="6" t="s">
        <v>10</v>
      </c>
      <c r="J20" s="6">
        <v>0.98099999999999998</v>
      </c>
      <c r="K20" s="6">
        <v>0.6</v>
      </c>
      <c r="L20" s="6">
        <f t="shared" si="2"/>
        <v>0.59999999999999987</v>
      </c>
    </row>
    <row r="21" spans="2:12" ht="14.5" x14ac:dyDescent="0.35">
      <c r="G21" s="6" t="s">
        <v>17</v>
      </c>
      <c r="H21" s="6" t="s">
        <v>3</v>
      </c>
      <c r="I21" s="6" t="s">
        <v>10</v>
      </c>
      <c r="J21" s="6">
        <v>0.98799999999999999</v>
      </c>
      <c r="K21" s="6">
        <v>0.6</v>
      </c>
      <c r="L21" s="6">
        <f t="shared" si="2"/>
        <v>0.6</v>
      </c>
    </row>
    <row r="22" spans="2:12" ht="14.5" x14ac:dyDescent="0.35">
      <c r="G22" s="6" t="s">
        <v>18</v>
      </c>
      <c r="H22" s="6" t="s">
        <v>3</v>
      </c>
      <c r="I22" s="6" t="s">
        <v>10</v>
      </c>
      <c r="J22" s="6">
        <v>0.98799999999999999</v>
      </c>
      <c r="K22" s="6">
        <v>0.6</v>
      </c>
      <c r="L22" s="6">
        <f t="shared" si="2"/>
        <v>0.6</v>
      </c>
    </row>
    <row r="23" spans="2:12" ht="14.5" x14ac:dyDescent="0.35">
      <c r="G23" s="6" t="s">
        <v>19</v>
      </c>
      <c r="H23" s="6" t="s">
        <v>26</v>
      </c>
      <c r="I23" s="6" t="s">
        <v>9</v>
      </c>
      <c r="J23" s="6">
        <v>0.98499999999999999</v>
      </c>
      <c r="K23" s="6">
        <v>0.6</v>
      </c>
      <c r="L23" s="6">
        <f t="shared" si="2"/>
        <v>0.60000000000000009</v>
      </c>
    </row>
    <row r="24" spans="2:12" ht="14.5" x14ac:dyDescent="0.35">
      <c r="G24" s="6" t="s">
        <v>20</v>
      </c>
      <c r="H24" s="6" t="s">
        <v>26</v>
      </c>
      <c r="I24" s="6" t="s">
        <v>10</v>
      </c>
      <c r="J24" s="6">
        <v>0.98099999999999998</v>
      </c>
      <c r="K24" s="6">
        <v>0.6</v>
      </c>
      <c r="L24" s="6">
        <f t="shared" si="2"/>
        <v>0.6</v>
      </c>
    </row>
    <row r="25" spans="2:12" ht="14.5" x14ac:dyDescent="0.35">
      <c r="G25" s="6" t="s">
        <v>21</v>
      </c>
      <c r="H25" s="6" t="s">
        <v>6</v>
      </c>
      <c r="I25" s="6" t="s">
        <v>9</v>
      </c>
      <c r="J25" s="6">
        <v>0.95899999999999996</v>
      </c>
      <c r="K25" s="6">
        <v>0.6</v>
      </c>
      <c r="L25" s="6">
        <f t="shared" si="2"/>
        <v>0.59999999999999987</v>
      </c>
    </row>
    <row r="26" spans="2:12" ht="14.5" x14ac:dyDescent="0.35">
      <c r="G26" s="6" t="s">
        <v>22</v>
      </c>
      <c r="H26" s="6" t="s">
        <v>6</v>
      </c>
      <c r="I26" s="6" t="s">
        <v>9</v>
      </c>
      <c r="J26" s="6">
        <v>0.95199999999999996</v>
      </c>
      <c r="K26" s="6">
        <v>0.6</v>
      </c>
      <c r="L26" s="6">
        <f t="shared" si="2"/>
        <v>0.59999999999999987</v>
      </c>
    </row>
    <row r="27" spans="2:12" ht="14.5" x14ac:dyDescent="0.35">
      <c r="G27" s="6" t="s">
        <v>23</v>
      </c>
      <c r="H27" s="6" t="s">
        <v>5</v>
      </c>
      <c r="I27" s="6" t="s">
        <v>10</v>
      </c>
      <c r="J27" s="6">
        <v>0.96299999999999997</v>
      </c>
      <c r="K27" s="6">
        <v>0.6</v>
      </c>
      <c r="L27" s="6">
        <f t="shared" si="2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20% Reduction</vt:lpstr>
      <vt:lpstr>60% Reduction - Infeasible</vt:lpstr>
      <vt:lpstr>60% Reduction - Feasible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Xuân</dc:creator>
  <cp:lastModifiedBy>Trường Xuân</cp:lastModifiedBy>
  <dcterms:created xsi:type="dcterms:W3CDTF">2025-05-14T01:53:48Z</dcterms:created>
  <dcterms:modified xsi:type="dcterms:W3CDTF">2025-05-23T06:31:21Z</dcterms:modified>
</cp:coreProperties>
</file>